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hzhe003a\DFS\DIDA3072\006-测试组工作文件\PTV_SW\13-软件接收记录表-欧美项目\Ford ICA2 AHU\02_VTR\07_CDX706H_27\专项测试\01-performance测试\20220704_0729_FF27_R06.PRO\"/>
    </mc:Choice>
  </mc:AlternateContent>
  <bookViews>
    <workbookView xWindow="0" yWindow="0" windowWidth="28125" windowHeight="12540" activeTab="2"/>
  </bookViews>
  <sheets>
    <sheet name="Phase4  Overview" sheetId="1" r:id="rId1"/>
    <sheet name="Boot Time" sheetId="2" r:id="rId2"/>
    <sheet name="综合打分" sheetId="3" r:id="rId3"/>
    <sheet name="Response Time " sheetId="4" r:id="rId4"/>
    <sheet name="App Sources" sheetId="5" r:id="rId5"/>
    <sheet name="Desay App" sheetId="6" r:id="rId6"/>
    <sheet name="Baidu App" sheetId="7" r:id="rId7"/>
    <sheet name="InHouse App" sheetId="8" r:id="rId8"/>
    <sheet name="Disk Partition (EMMC 64G)" sheetId="9" r:id="rId9"/>
  </sheets>
  <definedNames>
    <definedName name="_xlnm._FilterDatabase" localSheetId="3" hidden="1">'Response Time '!$A$1:$M$59</definedName>
    <definedName name="_xlnm._FilterDatabase" localSheetId="2" hidden="1">综合打分!$A$1:$DW$150</definedName>
    <definedName name="Z_0CCA5D2B_E0EF_435B_AF95_C6B5547D4705_.wvu.FilterData" localSheetId="3" hidden="1">'Response Time '!$A$1:$M$59</definedName>
    <definedName name="Z_0CCA5D2B_E0EF_435B_AF95_C6B5547D4705_.wvu.FilterData" localSheetId="2" hidden="1">综合打分!$A$1:$U$150</definedName>
    <definedName name="Z_0EA55DCA_7FF2_4F36_8A7E_F0EACCC29DBE_.wvu.FilterData" localSheetId="3" hidden="1">'Response Time '!$A$1:$M$55</definedName>
    <definedName name="Z_16A41CC9_C03A_4F0A_B03A_44E212E13660_.wvu.FilterData" localSheetId="3" hidden="1">'Response Time '!$A$1:$M$55</definedName>
    <definedName name="Z_16D4DA91_8BB9_44DE_9202_7D436C3EB865_.wvu.Cols" localSheetId="2" hidden="1">综合打分!$D:$F</definedName>
    <definedName name="Z_16D4DA91_8BB9_44DE_9202_7D436C3EB865_.wvu.FilterData" localSheetId="3" hidden="1">'Response Time '!$A$1:$M$59</definedName>
    <definedName name="Z_16D4DA91_8BB9_44DE_9202_7D436C3EB865_.wvu.FilterData" localSheetId="2" hidden="1">综合打分!$A$1:$U$150</definedName>
    <definedName name="Z_16DC14A2_7903_4025_B903_380A1366D4B8_.wvu.FilterData" localSheetId="3" hidden="1">'Response Time '!$A$1:$M$55</definedName>
    <definedName name="Z_22FE5F02_D983_484E_9AE3_FCE2872650D3_.wvu.Cols" localSheetId="2" hidden="1">综合打分!$D:$F</definedName>
    <definedName name="Z_22FE5F02_D983_484E_9AE3_FCE2872650D3_.wvu.FilterData" localSheetId="4" hidden="1">'App Sources'!$A$2:$W$146</definedName>
    <definedName name="Z_22FE5F02_D983_484E_9AE3_FCE2872650D3_.wvu.FilterData" localSheetId="3" hidden="1">'Response Time '!$A$1:$M$59</definedName>
    <definedName name="Z_22FE5F02_D983_484E_9AE3_FCE2872650D3_.wvu.FilterData" localSheetId="2" hidden="1">综合打分!$A$1:$U$150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'!$A$1:$M$55</definedName>
    <definedName name="Z_2F5A4DEB_972B_44A6_8415_B3AF8AAB8DD1_.wvu.FilterData" localSheetId="3" hidden="1">'Response Time '!$A$1:$M$55</definedName>
    <definedName name="Z_4E56EFD8_82B0_433B_87B4_FAE95366C90A_.wvu.FilterData" localSheetId="3" hidden="1">'Response Time '!$A$1:$M$55</definedName>
    <definedName name="Z_50D2B5B7_80D0_4780_BB59_F4E52620A863_.wvu.FilterData" localSheetId="3" hidden="1">'Response Time '!$J$1:$J$55</definedName>
    <definedName name="Z_54150765_A614_405C_A680_65CBB6EE45B3_.wvu.Cols" localSheetId="2" hidden="1">综合打分!$D:$F</definedName>
    <definedName name="Z_54150765_A614_405C_A680_65CBB6EE45B3_.wvu.FilterData" localSheetId="3" hidden="1">'Response Time '!$A$1:$M$59</definedName>
    <definedName name="Z_54150765_A614_405C_A680_65CBB6EE45B3_.wvu.FilterData" localSheetId="2" hidden="1">综合打分!$A$1:$U$150</definedName>
    <definedName name="Z_55E941FB_E285_48DE_B41D_CA1184B7D635_.wvu.FilterData" localSheetId="2" hidden="1">综合打分!$A$1:$U$150</definedName>
    <definedName name="Z_59B74D81_D11E_4578_ABD9_0B16FACD8E47_.wvu.FilterData" localSheetId="3" hidden="1">'Response Time '!$A$1:$M$59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'!$A$1:$M$55</definedName>
    <definedName name="Z_64728F9F_AAFE_4C17_A15F_C96F3AE04D0C_.wvu.FilterData" localSheetId="3" hidden="1">'Response Time '!$A$1:$M$55</definedName>
    <definedName name="Z_67627A8C_5C40_462C_B63D_E064A913FD1B_.wvu.FilterData" localSheetId="3" hidden="1">'Response Time '!$A$1:$M$55</definedName>
    <definedName name="Z_6A1708EE_78D5_4730_9EC1_32494DD84064_.wvu.FilterData" localSheetId="3" hidden="1">'Response Time '!$A$1:$M$55</definedName>
    <definedName name="Z_75A5D5D5_3DF6_4DF0_A35D_F3AEF19FA0C8_.wvu.FilterData" localSheetId="3" hidden="1">'Response Time '!$J$1:$J$55</definedName>
    <definedName name="Z_81868EC3_D2C9_49E1_A7C4_56AD2CFDD907_.wvu.FilterData" localSheetId="3" hidden="1">'Response Time '!$A$1:$M$55</definedName>
    <definedName name="Z_81EB5D65_0CED_4585_BDFA_4BA3F3BB5FF9_.wvu.Cols" localSheetId="2" hidden="1">综合打分!$D:$F</definedName>
    <definedName name="Z_81EB5D65_0CED_4585_BDFA_4BA3F3BB5FF9_.wvu.FilterData" localSheetId="4" hidden="1">'App Sources'!$A$2:$W$146</definedName>
    <definedName name="Z_81EB5D65_0CED_4585_BDFA_4BA3F3BB5FF9_.wvu.FilterData" localSheetId="3" hidden="1">'Response Time '!$A$1:$M$59</definedName>
    <definedName name="Z_81EB5D65_0CED_4585_BDFA_4BA3F3BB5FF9_.wvu.FilterData" localSheetId="2" hidden="1">综合打分!$A$1:$U$150</definedName>
    <definedName name="Z_82B7589E_14AC_4428_B990_D113B4B9C8B2_.wvu.FilterData" localSheetId="3" hidden="1">'Response Time '!$A$1:$M$55</definedName>
    <definedName name="Z_9905B039_5D9C_4BC1_BCAD_85093189CE48_.wvu.FilterData" localSheetId="3" hidden="1">'Response Time '!$A$1:$M$55</definedName>
    <definedName name="Z_9BCE6072_3115_4349_8F83_8B55BB5A90A5_.wvu.FilterData" localSheetId="3" hidden="1">'Response Time '!$A$1:$M$59</definedName>
    <definedName name="Z_9BCE6072_3115_4349_8F83_8B55BB5A90A5_.wvu.FilterData" localSheetId="2" hidden="1">综合打分!$A$1:$U$150</definedName>
    <definedName name="Z_A17A2F87_19DB_4AF8_AC37_28F784855FD7_.wvu.FilterData" localSheetId="3" hidden="1">'Response Time '!$A$1:$M$55</definedName>
    <definedName name="Z_A1C2E0EA_0798_4EE9_BA53_3DA16A20F391_.wvu.FilterData" localSheetId="3" hidden="1">'Response Time '!$A$1:$M$55</definedName>
    <definedName name="Z_B0B1D487_08B5_4EE3_B1A5_0E537BA44F6F_.wvu.FilterData" localSheetId="3" hidden="1">'Response Time '!$J$1:$J$55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'!$A$1:$M$55</definedName>
    <definedName name="Z_BFE5DC58_F040_475A_8F39_87308C22B1B1_.wvu.FilterData" localSheetId="3" hidden="1">'Response Time '!$A$1:$M$55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'!$A$1:$M$55</definedName>
    <definedName name="Z_CB05707F_24A9_4357_8065_43BE4DD90B2D_.wvu.FilterData" localSheetId="3" hidden="1">'Response Time '!$A$1:$M$55</definedName>
    <definedName name="Z_CB1DF235_2561_4ACD_94FB_3E9AF47BBD9C_.wvu.FilterData" localSheetId="3" hidden="1">'Response Time '!$A$1:$M$59</definedName>
    <definedName name="Z_CC6025C8_7A64_4C09_A84E_946A4402F007_.wvu.Cols" localSheetId="2" hidden="1">综合打分!$D:$F</definedName>
    <definedName name="Z_CC6025C8_7A64_4C09_A84E_946A4402F007_.wvu.FilterData" localSheetId="4" hidden="1">'App Sources'!$A$2:$W$146</definedName>
    <definedName name="Z_CC6025C8_7A64_4C09_A84E_946A4402F007_.wvu.FilterData" localSheetId="3" hidden="1">'Response Time '!$A$1:$M$59</definedName>
    <definedName name="Z_CC6025C8_7A64_4C09_A84E_946A4402F007_.wvu.FilterData" localSheetId="2" hidden="1">综合打分!$A$1:$U$150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'!$A$1:$M$55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'!$A$1:$M$55</definedName>
    <definedName name="Z_CEEB3A20_D10A_48A5_999A_4CD6664D8F91_.wvu.Cols" localSheetId="2" hidden="1">综合打分!$D:$F</definedName>
    <definedName name="Z_CEEB3A20_D10A_48A5_999A_4CD6664D8F91_.wvu.FilterData" localSheetId="4" hidden="1">'App Sources'!$A$2:$W$146</definedName>
    <definedName name="Z_CEEB3A20_D10A_48A5_999A_4CD6664D8F91_.wvu.FilterData" localSheetId="3" hidden="1">'Response Time '!$A$1:$M$59</definedName>
    <definedName name="Z_CEEB3A20_D10A_48A5_999A_4CD6664D8F91_.wvu.FilterData" localSheetId="2" hidden="1">综合打分!$A$1:$U$150</definedName>
    <definedName name="Z_D6A54BD3_2B3F_48EE_9697_422BE0E42E67_.wvu.FilterData" localSheetId="2" hidden="1">综合打分!$A$1:$U$150</definedName>
    <definedName name="Z_E3F0DD2F_B4B7_440E_B6E2_120742CBE6C3_.wvu.FilterData" localSheetId="3" hidden="1">'Response Time '!$A$1:$M$55</definedName>
    <definedName name="Z_F2292B89_B249_407C_9F60_58BD83C5901D_.wvu.FilterData" localSheetId="3" hidden="1">'Response Time '!$A$1:$M$55</definedName>
    <definedName name="Z_F5DD0477_A43C_4005_A9D5_44CCDD1CF9A0_.wvu.Cols" localSheetId="2" hidden="1">综合打分!$D:$F</definedName>
    <definedName name="Z_F5DD0477_A43C_4005_A9D5_44CCDD1CF9A0_.wvu.FilterData" localSheetId="4" hidden="1">'App Sources'!$A$2:$W$146</definedName>
    <definedName name="Z_F5DD0477_A43C_4005_A9D5_44CCDD1CF9A0_.wvu.FilterData" localSheetId="3" hidden="1">'Response Time '!$A$1:$M$59</definedName>
    <definedName name="Z_F5DD0477_A43C_4005_A9D5_44CCDD1CF9A0_.wvu.FilterData" localSheetId="2" hidden="1">综合打分!$A$1:$U$150</definedName>
    <definedName name="Z_F5DE3CB0_C52E_433A_B531_B98B1F605089_.wvu.FilterData" localSheetId="3" hidden="1">'Response Time '!$A$1:$M$55</definedName>
    <definedName name="Z_FC97E593_B216_4D9B_BCC0_CAEF9955F74B_.wvu.FilterData" localSheetId="3" hidden="1">'Response Time '!$A$1:$M$59</definedName>
  </definedNames>
  <calcPr calcId="162913"/>
  <customWorkbookViews>
    <customWorkbookView name="windows10 - 个人视图" guid="{54150765-A614-405C-A680-65CBB6EE45B3}" personalView="1" maximized="1" xWindow="-9" yWindow="-9" windowWidth="1938" windowHeight="1048" activeSheetId="3"/>
    <customWorkbookView name="林嘉漳 - 个人视图" guid="{CC6025C8-7A64-4C09-A84E-946A4402F007}" personalView="1" maximized="1" xWindow="2869" yWindow="-11" windowWidth="2902" windowHeight="1582" activeSheetId="3"/>
    <customWorkbookView name="WWP - 个人视图" guid="{81EB5D65-0CED-4585-BDFA-4BA3F3BB5FF9}" personalView="1" maximized="1" xWindow="-2409" yWindow="-9" windowWidth="2418" windowHeight="1318" activeSheetId="5"/>
    <customWorkbookView name="LDE - 个人视图" guid="{F5DD0477-A43C-4005-A9D5-44CCDD1CF9A0}" personalView="1" maximized="1" xWindow="-11" yWindow="-11" windowWidth="1942" windowHeight="1042" activeSheetId="4"/>
    <customWorkbookView name="Lu Pinliang - 个人视图" guid="{22FE5F02-D983-484E-9AE3-FCE2872650D3}" personalView="1" maximized="1" xWindow="1358" yWindow="-83" windowWidth="1936" windowHeight="1056" activeSheetId="4"/>
    <customWorkbookView name="gzp - 个人视图" guid="{CEEB3A20-D10A-48A5-999A-4CD6664D8F91}" personalView="1" maximized="1" xWindow="2869" yWindow="-11" windowWidth="2902" windowHeight="1521" activeSheetId="3"/>
    <customWorkbookView name="LZP - 个人视图" guid="{16D4DA91-8BB9-44DE-9202-7D436C3EB865}" personalView="1" maximized="1" xWindow="-9" yWindow="-9" windowWidth="1938" windowHeight="1048" activeSheetId="4"/>
  </customWorkbookViews>
</workbook>
</file>

<file path=xl/calcChain.xml><?xml version="1.0" encoding="utf-8"?>
<calcChain xmlns="http://schemas.openxmlformats.org/spreadsheetml/2006/main">
  <c r="H48" i="4" l="1"/>
  <c r="H47" i="4"/>
  <c r="H46" i="4"/>
  <c r="H45" i="4"/>
  <c r="H44" i="4"/>
  <c r="H43" i="4"/>
  <c r="H42" i="4"/>
  <c r="H41" i="4"/>
  <c r="H54" i="4" l="1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G48" i="4"/>
  <c r="F48" i="4"/>
  <c r="G46" i="4"/>
  <c r="F46" i="4"/>
  <c r="G45" i="4"/>
  <c r="F45" i="4"/>
  <c r="G44" i="4"/>
  <c r="F44" i="4"/>
  <c r="G43" i="4"/>
  <c r="F43" i="4"/>
  <c r="G42" i="4"/>
  <c r="F42" i="4"/>
  <c r="G41" i="4"/>
  <c r="F41" i="4"/>
  <c r="E26" i="4"/>
  <c r="E25" i="4"/>
  <c r="H24" i="4"/>
  <c r="G24" i="4"/>
  <c r="F24" i="4"/>
  <c r="E24" i="4"/>
  <c r="H23" i="4"/>
  <c r="G23" i="4"/>
  <c r="F23" i="4"/>
  <c r="E23" i="4"/>
  <c r="K80" i="3"/>
  <c r="J80" i="3"/>
  <c r="I80" i="3"/>
  <c r="K79" i="3"/>
  <c r="J79" i="3"/>
  <c r="I79" i="3"/>
  <c r="K77" i="3"/>
  <c r="J77" i="3"/>
  <c r="I77" i="3"/>
  <c r="K75" i="3"/>
  <c r="J75" i="3"/>
  <c r="I75" i="3"/>
  <c r="K74" i="3"/>
  <c r="J74" i="3"/>
  <c r="I74" i="3"/>
  <c r="K73" i="3"/>
  <c r="J73" i="3"/>
  <c r="I73" i="3"/>
  <c r="K72" i="3"/>
  <c r="J72" i="3"/>
  <c r="I72" i="3"/>
  <c r="J69" i="3"/>
  <c r="I69" i="3"/>
  <c r="K68" i="3"/>
  <c r="J68" i="3"/>
  <c r="I68" i="3"/>
  <c r="K44" i="3"/>
  <c r="J44" i="3"/>
  <c r="I44" i="3"/>
  <c r="K43" i="3"/>
  <c r="J43" i="3"/>
  <c r="I43" i="3"/>
  <c r="K40" i="3"/>
  <c r="K38" i="3"/>
  <c r="J38" i="3"/>
  <c r="I38" i="3"/>
  <c r="K37" i="3"/>
  <c r="J37" i="3"/>
  <c r="I37" i="3"/>
  <c r="K33" i="3"/>
  <c r="J33" i="3"/>
  <c r="I33" i="3"/>
  <c r="K32" i="3"/>
  <c r="J32" i="3"/>
  <c r="I32" i="3"/>
  <c r="K18" i="3"/>
  <c r="J18" i="3"/>
  <c r="I18" i="3"/>
  <c r="K17" i="3"/>
  <c r="J17" i="3"/>
  <c r="I17" i="3"/>
  <c r="K16" i="3"/>
  <c r="J16" i="3"/>
  <c r="I16" i="3"/>
  <c r="K15" i="3"/>
  <c r="J15" i="3"/>
  <c r="I15" i="3"/>
  <c r="K11" i="3"/>
  <c r="K10" i="3"/>
  <c r="K9" i="3"/>
  <c r="J9" i="3"/>
  <c r="I9" i="3"/>
  <c r="K8" i="3"/>
  <c r="J8" i="3"/>
  <c r="K4" i="3"/>
  <c r="J4" i="3"/>
  <c r="I4" i="3"/>
  <c r="K3" i="3"/>
  <c r="J3" i="3"/>
  <c r="I3" i="3"/>
  <c r="K2" i="3"/>
  <c r="J2" i="3"/>
  <c r="I2" i="3"/>
  <c r="S4" i="2"/>
  <c r="P4" i="2"/>
  <c r="M4" i="2"/>
  <c r="J4" i="2"/>
  <c r="G4" i="2"/>
  <c r="S3" i="2"/>
  <c r="P3" i="2"/>
  <c r="M3" i="2"/>
  <c r="J3" i="2"/>
  <c r="G3" i="2"/>
</calcChain>
</file>

<file path=xl/comments1.xml><?xml version="1.0" encoding="utf-8"?>
<comments xmlns="http://schemas.openxmlformats.org/spreadsheetml/2006/main">
  <authors>
    <author>Hong Jinchao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tc={C9758C69-8839-4A0D-8A04-1F88C90B049D}</author>
    <author>tc={C398A42D-3E10-4ECF-818E-43A41F5D56BC}</author>
  </authors>
  <commentList>
    <comment ref="L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M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  <r>
          <rPr>
            <b/>
            <sz val="9"/>
            <rFont val="宋体"/>
            <family val="3"/>
            <charset val="134"/>
          </rPr>
          <t>WWP: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WWP: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<sst xmlns="http://schemas.openxmlformats.org/spreadsheetml/2006/main" count="7047" uniqueCount="1666">
  <si>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</si>
  <si>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</si>
  <si>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</si>
  <si>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</si>
  <si>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</si>
  <si>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</si>
  <si>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</si>
  <si>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</si>
  <si>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</si>
  <si>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</si>
  <si>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</si>
  <si>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</si>
  <si>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</si>
  <si>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</si>
  <si>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</si>
  <si>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</si>
  <si>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</si>
  <si>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</si>
  <si>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</si>
  <si>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</si>
  <si>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</si>
  <si>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</si>
  <si>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</si>
  <si>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</si>
  <si>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</si>
  <si>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</si>
  <si>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</si>
  <si>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</si>
  <si>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</si>
  <si>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</si>
  <si>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</si>
  <si>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</si>
  <si>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</si>
  <si>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</si>
  <si>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</si>
  <si>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</si>
  <si>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</si>
  <si>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</si>
  <si>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</si>
  <si>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</si>
  <si>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</si>
  <si>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</si>
  <si>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</si>
  <si>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</si>
  <si>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</si>
  <si>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</si>
  <si>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</si>
  <si>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</si>
  <si>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</si>
  <si>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</si>
  <si>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</si>
  <si>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</si>
  <si>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</si>
  <si>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</si>
  <si>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</si>
  <si>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</si>
  <si>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</si>
  <si>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</si>
  <si>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</si>
  <si>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</si>
  <si>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</si>
  <si>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</si>
  <si>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</si>
  <si>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</si>
  <si>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</si>
  <si>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</si>
  <si>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</si>
  <si>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</si>
  <si>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</si>
  <si>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</si>
  <si>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</si>
  <si>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</si>
  <si>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</si>
  <si>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</si>
  <si>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</si>
  <si>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</si>
  <si>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</si>
  <si>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</si>
  <si>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</si>
  <si>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</si>
  <si>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</si>
  <si>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</si>
  <si>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</si>
  <si>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</si>
  <si>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</si>
  <si>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</si>
  <si>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</si>
  <si>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</si>
  <si>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</si>
  <si>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</si>
  <si>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</si>
  <si>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</si>
  <si>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</si>
  <si>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</si>
  <si>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</si>
  <si>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</si>
  <si>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</si>
  <si>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</si>
  <si>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</si>
  <si>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</si>
  <si>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</si>
  <si>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</si>
  <si>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</si>
  <si>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</si>
  <si>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</si>
  <si>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</si>
  <si>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</si>
  <si>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</si>
  <si>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</si>
  <si>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</si>
  <si>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</si>
  <si>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</si>
  <si>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</si>
  <si>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</si>
  <si>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</si>
  <si>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</si>
  <si>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</si>
  <si>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</si>
  <si>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</si>
  <si>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</si>
  <si>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</si>
  <si>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</si>
  <si>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</si>
  <si>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</si>
  <si>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</si>
  <si>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</si>
  <si>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</si>
  <si>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</si>
  <si>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</si>
  <si>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</si>
  <si>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R05.HF1</t>
  </si>
  <si>
    <t>R06</t>
  </si>
  <si>
    <t>偏差</t>
  </si>
  <si>
    <t>分析</t>
  </si>
  <si>
    <t>Test Result</t>
  </si>
  <si>
    <t>Tester</t>
  </si>
  <si>
    <t>Mark</t>
  </si>
  <si>
    <t>测试状态</t>
  </si>
  <si>
    <t>测试前提条件</t>
  </si>
  <si>
    <t>测试步骤</t>
  </si>
  <si>
    <t>性能数据计算细则</t>
  </si>
  <si>
    <t>响应时间</t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</si>
  <si>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第一帧动画播放</t>
    </r>
  </si>
  <si>
    <t>Y</t>
  </si>
  <si>
    <t>5s</t>
  </si>
  <si>
    <t>7s</t>
  </si>
  <si>
    <t>Fail</t>
  </si>
  <si>
    <t>林嘉漳</t>
  </si>
  <si>
    <t>冷启动</t>
  </si>
  <si>
    <r>
      <rPr>
        <sz val="16"/>
        <color theme="1"/>
        <rFont val="Verdana Pro"/>
        <family val="1"/>
      </rPr>
      <t>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消息，整个测试过程中录屏</t>
    </r>
  </si>
  <si>
    <t>计算输入adb reboot命令后，屏幕黑屏开始计时到第一帧动画时间</t>
  </si>
  <si>
    <t>Desay</t>
  </si>
  <si>
    <r>
      <rPr>
        <sz val="16"/>
        <color theme="1"/>
        <rFont val="Verdana Pro"/>
        <family val="1"/>
      </rPr>
      <t>Power on Launcher</t>
    </r>
    <r>
      <rPr>
        <sz val="16"/>
        <color theme="1"/>
        <rFont val="宋体"/>
        <family val="3"/>
        <charset val="134"/>
      </rPr>
      <t>界面可见</t>
    </r>
  </si>
  <si>
    <t>12s</t>
  </si>
  <si>
    <t xml:space="preserve">
计算输入adb reboot命令后，屏幕黑屏开始计时到launcher 第一帧稳定展示显示的时间</t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</si>
  <si>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优先蓝牙重连完成</t>
    </r>
  </si>
  <si>
    <t>Pass</t>
  </si>
  <si>
    <t>袁泽贤</t>
  </si>
  <si>
    <t>计算从launcher界面启动第一帧到homepage蓝牙图标展示完成</t>
  </si>
  <si>
    <t>Power on导航启动时间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</si>
  <si>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</si>
  <si>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</si>
  <si>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Baidu</t>
  </si>
  <si>
    <t>Power onPTT可用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</si>
  <si>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</si>
  <si>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</si>
  <si>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</si>
  <si>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，尝试福特定制唤醒词唤醒
3.若第一次无响应，间隔1s再次尝试</t>
    </r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</si>
  <si>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车机网络时间同步完成</t>
    </r>
  </si>
  <si>
    <t>吴炜鹏</t>
  </si>
  <si>
    <r>
      <rPr>
        <sz val="16"/>
        <color theme="1"/>
        <rFont val="Verdana Pro"/>
        <family val="1"/>
      </rPr>
      <t>1.U盘根目录存放两首歌曲
2.IVI开机，发送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</t>
    </r>
  </si>
  <si>
    <t>计算输入adb reboot命令后，屏幕黑屏至车机网络连接，通过ifconfig查看网卡建立情况</t>
  </si>
  <si>
    <t>Power on开机动画过程中到Fast RVC显示</t>
  </si>
  <si>
    <t>邓剑峰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</si>
  <si>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2.开机动画播放过程中，挂R挡
3.整个测试过程中录屏</t>
    </r>
  </si>
  <si>
    <t>计算从挂R档的消息灯亮至界面稳定显示倒车界面</t>
  </si>
  <si>
    <t>Power on Launcher启动后Fast RVC显示</t>
  </si>
  <si>
    <t>2s</t>
  </si>
  <si>
    <t>6s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</si>
  <si>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，挂R挡
3.整个测试过程中录屏</t>
    </r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</si>
  <si>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优先设备</t>
    </r>
    <r>
      <rPr>
        <sz val="16"/>
        <color theme="1"/>
        <rFont val="Verdana Pro"/>
        <family val="1"/>
      </rPr>
      <t>BT</t>
    </r>
    <r>
      <rPr>
        <sz val="16"/>
        <color theme="1"/>
        <rFont val="宋体"/>
        <family val="3"/>
        <charset val="134"/>
      </rPr>
      <t>音源恢复</t>
    </r>
  </si>
  <si>
    <t>1.车机播放BT音乐
2.蓝牙音乐选择没有空白音，单曲循环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</si>
  <si>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2.整个测试过程中录屏</t>
    </r>
  </si>
  <si>
    <t>计算从Launcher第一帧至蓝牙音乐播放（卡片上的播放按钮从暂停到播放状态，认定为开始播放）</t>
  </si>
  <si>
    <t>Power onFM/在线电台音源恢复</t>
  </si>
  <si>
    <t>车机播放Fm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</si>
  <si>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</si>
  <si>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</si>
  <si>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</t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</si>
  <si>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</si>
  <si>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</si>
  <si>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</si>
  <si>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</si>
  <si>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车辆设置界面打开</t>
    </r>
  </si>
  <si>
    <t>3.5s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</si>
  <si>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Launcher显示1s内</t>
    </r>
    <r>
      <rPr>
        <sz val="16"/>
        <color theme="1"/>
        <rFont val="Verdana Pro"/>
        <family val="1"/>
      </rPr>
      <t>，点击设置图标
3.整个测试过程中录屏</t>
    </r>
  </si>
  <si>
    <t>点击设置至设置页面稳定展示</t>
  </si>
  <si>
    <r>
      <rPr>
        <sz val="16"/>
        <color theme="1"/>
        <rFont val="Verdana Pro"/>
        <family val="1"/>
      </rPr>
      <t>Power on</t>
    </r>
    <r>
      <rPr>
        <sz val="16"/>
        <color theme="1"/>
        <rFont val="宋体"/>
        <family val="3"/>
        <charset val="134"/>
      </rPr>
      <t>空调设置界面打开</t>
    </r>
    <r>
      <rPr>
        <sz val="16"/>
        <color theme="1"/>
        <rFont val="Verdana Pro"/>
        <family val="1"/>
      </rPr>
      <t>/</t>
    </r>
    <r>
      <rPr>
        <sz val="16"/>
        <color theme="1"/>
        <rFont val="宋体"/>
        <family val="3"/>
        <charset val="134"/>
      </rPr>
      <t>快捷菜单上点击空调按钮可用</t>
    </r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</si>
  <si>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，点击空调控制按钮</t>
    </r>
  </si>
  <si>
    <t>计算第N次按下空调控制按钮生效，响应时间为从launcher第一帧到空调可用时间</t>
  </si>
  <si>
    <r>
      <rPr>
        <sz val="16"/>
        <color theme="1"/>
        <rFont val="Verdana Pro"/>
        <family val="1"/>
      </rPr>
      <t>Power on SDM</t>
    </r>
    <r>
      <rPr>
        <sz val="16"/>
        <color theme="1"/>
        <rFont val="宋体"/>
        <family val="3"/>
        <charset val="134"/>
      </rPr>
      <t>可用</t>
    </r>
  </si>
  <si>
    <r>
      <rPr>
        <sz val="16"/>
        <color theme="1"/>
        <rFont val="Verdana Pro"/>
        <family val="1"/>
      </rPr>
      <t>1. 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Launcher显示1s内</t>
    </r>
    <r>
      <rPr>
        <sz val="16"/>
        <color theme="1"/>
        <rFont val="Verdana Pro"/>
        <family val="1"/>
      </rPr>
      <t>，点击设置按钮，进入驾驶模式界面
3.整个测试过程中录屏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</si>
  <si>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</rPr>
      <t>launcher</t>
    </r>
    <r>
      <rPr>
        <sz val="16"/>
        <color theme="1"/>
        <rFont val="宋体"/>
        <family val="3"/>
        <charset val="134"/>
      </rPr>
      <t>第一帧到驾驶模式从置灰到可点击状态的第一帧</t>
    </r>
  </si>
  <si>
    <r>
      <rPr>
        <sz val="16"/>
        <color theme="1"/>
        <rFont val="Verdana Pro"/>
        <family val="1"/>
      </rPr>
      <t>SDM</t>
    </r>
    <r>
      <rPr>
        <sz val="16"/>
        <color theme="1"/>
        <rFont val="宋体"/>
        <family val="3"/>
        <charset val="134"/>
      </rPr>
      <t>切换成功</t>
    </r>
  </si>
  <si>
    <r>
      <rPr>
        <sz val="16"/>
        <color theme="1"/>
        <rFont val="Verdana Pro"/>
        <family val="1"/>
      </rPr>
      <t>1. 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2.进入设置，驾驶模式
3.切换驾驶模式</t>
    </r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</si>
  <si>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</si>
  <si>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</si>
  <si>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</si>
  <si>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</si>
  <si>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</si>
  <si>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</si>
  <si>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</si>
  <si>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</si>
  <si>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</si>
  <si>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</si>
  <si>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</si>
  <si>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</si>
  <si>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</si>
  <si>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</si>
  <si>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</si>
  <si>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</si>
  <si>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</si>
  <si>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</si>
  <si>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</si>
  <si>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</si>
  <si>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</si>
  <si>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</si>
  <si>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</si>
  <si>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</si>
  <si>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</si>
  <si>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</si>
  <si>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</si>
  <si>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</si>
  <si>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</si>
  <si>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</si>
  <si>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</si>
  <si>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</si>
  <si>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</si>
  <si>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</si>
  <si>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宋体"/>
        <family val="3"/>
        <charset val="134"/>
      </rPr>
      <t>系统稳定状态下</t>
    </r>
    <r>
      <rPr>
        <sz val="16"/>
        <color theme="1"/>
        <rFont val="Verdana Pro"/>
        <family val="1"/>
      </rPr>
      <t>Setting</t>
    </r>
    <r>
      <rPr>
        <sz val="16"/>
        <color theme="1"/>
        <rFont val="宋体"/>
        <family val="3"/>
        <charset val="134"/>
      </rPr>
      <t>首次启动</t>
    </r>
  </si>
  <si>
    <t>1.5s</t>
  </si>
  <si>
    <t>开机Launcher出来以后等待3分钟，点击设置按钮</t>
  </si>
  <si>
    <t>计算从手指抬起动作到设置界面稳定展示</t>
  </si>
  <si>
    <t>系统稳定状态下QQ音乐首次启动</t>
  </si>
  <si>
    <t>开机Launcher出来以后等待3分钟，点击音乐按钮</t>
  </si>
  <si>
    <t>计算从手指抬起动作到音乐界面暂停按钮切换到播放按钮</t>
  </si>
  <si>
    <t>系统稳定状态下USB音乐首次启动</t>
  </si>
  <si>
    <t>开机Launcher出来以后等待3分钟，点击U盘音乐按钮</t>
  </si>
  <si>
    <t>计算从手指抬起动作到U盘音乐暂停按钮切换到播放按钮</t>
  </si>
  <si>
    <t>注：首次进入的是QQ音乐，进入到USB需要先切换USBTab页，切换Tab页面的时间也是包含在内的</t>
  </si>
  <si>
    <t>首次从QQ音乐切换到USB音乐</t>
  </si>
  <si>
    <t>1.IVI开机，发送adb reboot消息，整个测试过程中录屏
2.开机Launcher出来以后等待3分钟，点击随心听卡片，从QQ音乐切换到USB音乐</t>
  </si>
  <si>
    <t>计算从手指抬起动作到USB音乐界面稳定展示</t>
  </si>
  <si>
    <t>系统稳定状态下蓝牙音乐首次启动</t>
  </si>
  <si>
    <t>默认关机前的音乐播放不是蓝牙音乐</t>
  </si>
  <si>
    <r>
      <rPr>
        <sz val="16"/>
        <color theme="1"/>
        <rFont val="宋体"/>
        <family val="3"/>
        <charset val="134"/>
      </rPr>
      <t>开机</t>
    </r>
    <r>
      <rPr>
        <sz val="16"/>
        <color theme="1"/>
        <rFont val="Verdana Pro"/>
        <family val="1"/>
      </rPr>
      <t>Launcher</t>
    </r>
    <r>
      <rPr>
        <sz val="16"/>
        <color theme="1"/>
        <rFont val="宋体"/>
        <family val="3"/>
        <charset val="134"/>
      </rPr>
      <t>出来以后等待</t>
    </r>
    <r>
      <rPr>
        <sz val="16"/>
        <color theme="1"/>
        <rFont val="Verdana Pro"/>
        <family val="1"/>
      </rPr>
      <t>3</t>
    </r>
    <r>
      <rPr>
        <sz val="16"/>
        <color theme="1"/>
        <rFont val="宋体"/>
        <family val="3"/>
        <charset val="134"/>
      </rPr>
      <t>分钟，打开蓝牙音乐</t>
    </r>
  </si>
  <si>
    <t>计算从手指抬起动作到蓝牙音乐界面暂停按钮切换到播放按钮（蓝牙音乐页面歌曲列表不考虑）</t>
  </si>
  <si>
    <t>系统稳定状态下FM首次启动</t>
  </si>
  <si>
    <t>BUG202205241156_413776</t>
  </si>
  <si>
    <t>默认关机前的音乐播放不是FM</t>
  </si>
  <si>
    <t>开机Launcher出来以后等待3分钟，打开FM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</si>
  <si>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</si>
  <si>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</si>
  <si>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</si>
  <si>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</si>
  <si>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</si>
  <si>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r>
      <rPr>
        <sz val="16"/>
        <color theme="1"/>
        <rFont val="Verdana Pro"/>
        <family val="1"/>
      </rPr>
      <t>Setting</t>
    </r>
    <r>
      <rPr>
        <sz val="16"/>
        <color theme="1"/>
        <rFont val="宋体"/>
        <family val="3"/>
        <charset val="134"/>
      </rPr>
      <t>热启动</t>
    </r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</si>
  <si>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</si>
  <si>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</si>
  <si>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</si>
  <si>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</si>
  <si>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</si>
  <si>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</si>
  <si>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</si>
  <si>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</si>
  <si>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</si>
  <si>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</si>
  <si>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蓝牙音乐热启动</t>
  </si>
  <si>
    <r>
      <rPr>
        <sz val="16"/>
        <color theme="1"/>
        <rFont val="宋体"/>
        <family val="3"/>
        <charset val="134"/>
      </rPr>
      <t>非首次进入蓝牙音乐界面
当前在随心听，</t>
    </r>
    <r>
      <rPr>
        <sz val="16"/>
        <color theme="1"/>
        <rFont val="Verdana Pro"/>
        <family val="1"/>
      </rPr>
      <t>USB</t>
    </r>
    <r>
      <rPr>
        <sz val="16"/>
        <color theme="1"/>
        <rFont val="宋体"/>
        <family val="3"/>
        <charset val="134"/>
      </rPr>
      <t>音乐播放界面</t>
    </r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</si>
  <si>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</si>
  <si>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</si>
  <si>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</si>
  <si>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</si>
  <si>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</si>
  <si>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</si>
  <si>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</si>
  <si>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</si>
  <si>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</si>
  <si>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</si>
  <si>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</rPr>
      <t>CPU Free</t>
    </r>
  </si>
  <si>
    <t>monkey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</si>
  <si>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</si>
  <si>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</si>
  <si>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</si>
  <si>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</rPr>
      <t>RAM Free</t>
    </r>
  </si>
  <si>
    <t>1431422K</t>
  </si>
  <si>
    <t xml:space="preserve">
1431422K
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</si>
  <si>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</si>
  <si>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</si>
  <si>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family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</si>
  <si>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</si>
  <si>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</si>
  <si>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</si>
  <si>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</si>
  <si>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</si>
  <si>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</si>
  <si>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</si>
  <si>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</si>
  <si>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</si>
  <si>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</si>
  <si>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</si>
  <si>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路试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</si>
  <si>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</si>
  <si>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</si>
  <si>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</si>
  <si>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</si>
  <si>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</si>
  <si>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删除，这条case在App Sources中有“Log打印量检查”测试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</si>
  <si>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</si>
  <si>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</si>
  <si>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</si>
  <si>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</si>
  <si>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</si>
  <si>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</si>
  <si>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</si>
  <si>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</si>
  <si>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</si>
  <si>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</si>
  <si>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</si>
  <si>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</si>
  <si>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</si>
  <si>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</si>
  <si>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</si>
  <si>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</si>
  <si>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</si>
  <si>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</si>
  <si>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</si>
  <si>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</si>
  <si>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</si>
  <si>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</si>
  <si>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</si>
  <si>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</si>
  <si>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</si>
  <si>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</si>
  <si>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</si>
  <si>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</si>
  <si>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</si>
  <si>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</si>
  <si>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</si>
  <si>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</si>
  <si>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</si>
  <si>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</si>
  <si>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图库冷启动时间</t>
  </si>
  <si>
    <t>1.U盘根目录存放两首歌曲，两张图片，两个视频
2.车机播放USB视频</t>
  </si>
  <si>
    <t>IVI开机，发送adb reboot消息，整个测试过程中录屏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</si>
  <si>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</si>
  <si>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</si>
  <si>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</si>
  <si>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</si>
  <si>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</si>
  <si>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r>
      <rPr>
        <sz val="16"/>
        <color theme="1"/>
        <rFont val="Verdana Pro"/>
        <family val="1"/>
      </rPr>
      <t>air conditioner</t>
    </r>
    <r>
      <rPr>
        <sz val="16"/>
        <color theme="1"/>
        <rFont val="宋体"/>
        <family val="3"/>
        <charset val="134"/>
      </rPr>
      <t>热启动时间</t>
    </r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</si>
  <si>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</si>
  <si>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</si>
  <si>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</si>
  <si>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</si>
  <si>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r>
      <rPr>
        <strike/>
        <sz val="16"/>
        <color theme="1"/>
        <rFont val="等线 Light"/>
        <family val="3"/>
        <charset val="134"/>
      </rPr>
      <t>1.IVI开机，发送</t>
    </r>
    <r>
      <rPr>
        <strike/>
        <sz val="16"/>
        <color rgb="FFFF0000"/>
        <rFont val="等线 Light"/>
        <family val="3"/>
        <charset val="134"/>
      </rPr>
      <t>adb reboot</t>
    </r>
    <r>
      <rPr>
        <strike/>
        <sz val="16"/>
        <color theme="1"/>
        <rFont val="等线 Light"/>
        <family val="3"/>
        <charset val="134"/>
      </rPr>
      <t>消息
2.整个测试过程中录屏</t>
    </r>
  </si>
  <si>
    <t>注：Phase4暂时不测，1.因为打开随心听之后先打开QQ音乐，切换Tab之后才会切换到蓝牙 2.launcher启动之后，蓝牙可能还没有连上</t>
  </si>
  <si>
    <t>蓝牙音乐冷启动时间</t>
  </si>
  <si>
    <t>1.车机播放BT音乐</t>
  </si>
  <si>
    <t>1.IVI开机，发送adb reboot消息
2.Launcher出来后等待3分钟，点击随心听，从QQ音乐切换到蓝牙音乐</t>
  </si>
  <si>
    <t>计算从手指抬起动作到蓝牙界面稳定展示</t>
  </si>
  <si>
    <t>副驾蓝牙音乐冷启动时间</t>
  </si>
  <si>
    <t>1.副驾蓝牙耳机播放USB音乐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</si>
  <si>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</si>
  <si>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</si>
  <si>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</si>
  <si>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</si>
  <si>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r>
      <rPr>
        <sz val="16"/>
        <color theme="1"/>
        <rFont val="宋体"/>
        <family val="3"/>
        <charset val="134"/>
      </rPr>
      <t>计算从手指抬起动作到蓝牙耳机输出</t>
    </r>
    <r>
      <rPr>
        <sz val="16"/>
        <color theme="1"/>
        <rFont val="Verdana Pro"/>
        <family val="1"/>
      </rPr>
      <t>USB</t>
    </r>
    <r>
      <rPr>
        <sz val="16"/>
        <color theme="1"/>
        <rFont val="宋体"/>
        <family val="3"/>
        <charset val="134"/>
      </rPr>
      <t>音乐声音</t>
    </r>
  </si>
  <si>
    <t>蓝牙电话冷启动时间</t>
  </si>
  <si>
    <t>1.手机通话中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</si>
  <si>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</si>
  <si>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</si>
  <si>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</si>
  <si>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</si>
  <si>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</si>
  <si>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</si>
  <si>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，手机端进行DLNA投屏</t>
    </r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</si>
  <si>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</si>
  <si>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</si>
  <si>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</si>
  <si>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</si>
  <si>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删除</t>
  </si>
  <si>
    <t>紧急呼叫冷启动时间</t>
  </si>
  <si>
    <t>郭志萍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</si>
  <si>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reboot</t>
    </r>
    <r>
      <rPr>
        <sz val="16"/>
        <color theme="1"/>
        <rFont val="Verdana Pro"/>
        <family val="1"/>
      </rPr>
      <t>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，进行紧急呼叫</t>
    </r>
  </si>
  <si>
    <t>计算从Launcher第一帧至ECALL被激活瞬间</t>
  </si>
  <si>
    <t>紧急呼叫热启动时间</t>
  </si>
  <si>
    <t>非首次启动</t>
  </si>
  <si>
    <t>精简屏幕冷启动时间</t>
  </si>
  <si>
    <r>
      <rPr>
        <sz val="16"/>
        <color theme="1"/>
        <rFont val="Verdana Pro"/>
        <family val="1"/>
      </rPr>
      <t>1.IVI开机，发送</t>
    </r>
    <r>
      <rPr>
        <sz val="16"/>
        <color rgb="FFFF0000"/>
        <rFont val="Verdana Pro"/>
        <family val="1"/>
      </rPr>
      <t>adb reboo</t>
    </r>
    <r>
      <rPr>
        <sz val="16"/>
        <color theme="1"/>
        <rFont val="Verdana Pro"/>
        <family val="1"/>
      </rPr>
      <t>t消息
2.</t>
    </r>
    <r>
      <rPr>
        <sz val="16"/>
        <color rgb="FFFF0000"/>
        <rFont val="Verdana Pro"/>
        <family val="1"/>
      </rPr>
      <t>Launcher显示后1s内</t>
    </r>
    <r>
      <rPr>
        <sz val="16"/>
        <color theme="1"/>
        <rFont val="Verdana Pro"/>
        <family val="1"/>
      </rPr>
      <t>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</si>
  <si>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</si>
  <si>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</si>
  <si>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</si>
  <si>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</si>
  <si>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</si>
  <si>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微软雅黑"/>
        <family val="2"/>
        <charset val="134"/>
      </rPr>
      <t>设置</t>
    </r>
  </si>
  <si>
    <r>
      <rPr>
        <sz val="16"/>
        <color theme="1"/>
        <rFont val="宋体"/>
        <family val="3"/>
        <charset val="134"/>
      </rPr>
      <t>林嘉漳</t>
    </r>
    <r>
      <rPr>
        <sz val="16"/>
        <color theme="1"/>
        <rFont val="Verdana Pro"/>
        <family val="1"/>
      </rPr>
      <t>/</t>
    </r>
    <r>
      <rPr>
        <sz val="16"/>
        <color theme="1"/>
        <rFont val="宋体"/>
        <family val="3"/>
        <charset val="134"/>
      </rPr>
      <t>吴炜鹏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</si>
  <si>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微软雅黑"/>
        <family val="2"/>
        <charset val="134"/>
      </rPr>
      <t>蓝牙音乐</t>
    </r>
  </si>
  <si>
    <r>
      <rPr>
        <sz val="16"/>
        <color theme="1"/>
        <rFont val="宋体"/>
        <family val="3"/>
        <charset val="134"/>
      </rPr>
      <t>郭志萍</t>
    </r>
    <r>
      <rPr>
        <sz val="16"/>
        <color theme="1"/>
        <rFont val="Verdana Pro"/>
        <family val="1"/>
      </rPr>
      <t>/</t>
    </r>
    <r>
      <rPr>
        <sz val="16"/>
        <color theme="1"/>
        <rFont val="宋体"/>
        <family val="3"/>
        <charset val="134"/>
      </rPr>
      <t>李东娥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</si>
  <si>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微软雅黑"/>
        <family val="2"/>
        <charset val="134"/>
      </rPr>
      <t>蓝牙电话</t>
    </r>
  </si>
  <si>
    <r>
      <rPr>
        <sz val="16"/>
        <color theme="1"/>
        <rFont val="宋体"/>
        <family val="3"/>
        <charset val="134"/>
      </rPr>
      <t>柯大进</t>
    </r>
    <r>
      <rPr>
        <sz val="16"/>
        <color theme="1"/>
        <rFont val="Verdana Pro"/>
        <family val="1"/>
      </rPr>
      <t>/</t>
    </r>
    <r>
      <rPr>
        <sz val="16"/>
        <color theme="1"/>
        <rFont val="宋体"/>
        <family val="3"/>
        <charset val="134"/>
      </rPr>
      <t>邓剑峰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</si>
  <si>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</si>
  <si>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r>
      <rPr>
        <sz val="16"/>
        <color theme="1"/>
        <rFont val="宋体"/>
        <family val="3"/>
        <charset val="134"/>
      </rPr>
      <t>罗志鹏</t>
    </r>
    <r>
      <rPr>
        <sz val="16"/>
        <color theme="1"/>
        <rFont val="Verdana Pro"/>
        <family val="1"/>
      </rPr>
      <t>/</t>
    </r>
    <r>
      <rPr>
        <sz val="16"/>
        <color theme="1"/>
        <rFont val="宋体"/>
        <family val="3"/>
        <charset val="134"/>
      </rPr>
      <t>袁泽贤</t>
    </r>
  </si>
  <si>
    <t>界面内操作的响应时间</t>
  </si>
  <si>
    <t>写入到性能的Spec文档里面，作为统一要求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</si>
  <si>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</si>
  <si>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</si>
  <si>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</si>
  <si>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</si>
  <si>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</si>
  <si>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</si>
  <si>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</si>
  <si>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</si>
  <si>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</si>
  <si>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</si>
  <si>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</si>
  <si>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</si>
  <si>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</si>
  <si>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</si>
  <si>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</si>
  <si>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</si>
  <si>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</si>
  <si>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</si>
  <si>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</si>
  <si>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</si>
  <si>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</si>
  <si>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</si>
  <si>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</si>
  <si>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</si>
  <si>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</si>
  <si>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</si>
  <si>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</si>
  <si>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</si>
  <si>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</si>
  <si>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</si>
  <si>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</si>
  <si>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</si>
  <si>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</si>
  <si>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</si>
  <si>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</si>
  <si>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</si>
  <si>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</si>
  <si>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</si>
  <si>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</si>
  <si>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</si>
  <si>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</si>
  <si>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</si>
  <si>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1、系统启动，进入launcher后，未分屏，等待3min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</si>
  <si>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</si>
  <si>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</si>
  <si>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</si>
  <si>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</si>
  <si>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</si>
  <si>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</si>
  <si>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</si>
  <si>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</si>
  <si>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</si>
  <si>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</si>
  <si>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</si>
  <si>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</si>
  <si>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</si>
  <si>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</si>
  <si>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</si>
  <si>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</si>
  <si>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</si>
  <si>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</si>
  <si>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</si>
  <si>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</si>
  <si>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</si>
  <si>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</si>
  <si>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</si>
  <si>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</si>
  <si>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</si>
  <si>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</si>
  <si>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</si>
  <si>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</si>
  <si>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</si>
  <si>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</si>
  <si>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</si>
  <si>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</si>
  <si>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</si>
  <si>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</si>
  <si>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</si>
  <si>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</si>
  <si>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微软雅黑"/>
        <family val="2"/>
        <charset val="134"/>
      </rPr>
      <t>随心听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</si>
  <si>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-Launcher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</si>
  <si>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宋体"/>
        <family val="3"/>
        <charset val="134"/>
      </rPr>
      <t>导航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</si>
  <si>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</rPr>
      <t>-</t>
    </r>
    <r>
      <rPr>
        <sz val="16"/>
        <color theme="1"/>
        <rFont val="微软雅黑"/>
        <family val="2"/>
        <charset val="134"/>
      </rPr>
      <t>输入法</t>
    </r>
  </si>
  <si>
    <r>
      <rPr>
        <sz val="16"/>
        <color theme="1"/>
        <rFont val="Verdana Pro"/>
        <family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</si>
  <si>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</si>
  <si>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</si>
  <si>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</si>
  <si>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</si>
  <si>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</si>
  <si>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</si>
  <si>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</si>
  <si>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</si>
  <si>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</si>
  <si>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</si>
  <si>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</si>
  <si>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</si>
  <si>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</si>
  <si>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</si>
  <si>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</si>
  <si>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</si>
  <si>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</si>
  <si>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</si>
  <si>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</si>
  <si>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</si>
  <si>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</si>
  <si>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</si>
  <si>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</si>
  <si>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</si>
  <si>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</si>
  <si>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</si>
  <si>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</si>
  <si>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</si>
  <si>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</si>
  <si>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</si>
  <si>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</si>
  <si>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</si>
  <si>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</si>
  <si>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</si>
  <si>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</si>
  <si>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</si>
  <si>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</si>
  <si>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Reference (0408)</t>
  </si>
  <si>
    <t>R05.1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</si>
  <si>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</si>
  <si>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</si>
  <si>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</si>
  <si>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</si>
  <si>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</si>
  <si>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</si>
  <si>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</si>
  <si>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</si>
  <si>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</si>
  <si>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</si>
  <si>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</si>
  <si>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</si>
  <si>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</si>
  <si>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</si>
  <si>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</si>
  <si>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</si>
  <si>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</si>
  <si>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</si>
  <si>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</si>
  <si>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</si>
  <si>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</si>
  <si>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</si>
  <si>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</si>
  <si>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</si>
  <si>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</si>
  <si>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</si>
  <si>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</si>
  <si>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</si>
  <si>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</si>
  <si>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</si>
  <si>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</si>
  <si>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</si>
  <si>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</si>
  <si>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</si>
  <si>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</si>
  <si>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</si>
  <si>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</si>
  <si>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李东娥</t>
  </si>
  <si>
    <t>20220324_0655_EL27_R08.PRO</t>
  </si>
  <si>
    <t>已经存在的电台切换 FM to FM/AM to AM</t>
  </si>
  <si>
    <t>网络电台到FM/AM</t>
  </si>
  <si>
    <t>2.5s</t>
  </si>
  <si>
    <t>庄琼飞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</si>
  <si>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</si>
  <si>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</si>
  <si>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</si>
  <si>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</si>
  <si>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</si>
  <si>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</si>
  <si>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</si>
  <si>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</si>
  <si>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</si>
  <si>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</si>
  <si>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</si>
  <si>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</si>
  <si>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</si>
  <si>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</si>
  <si>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</si>
  <si>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</si>
  <si>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</si>
  <si>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</si>
  <si>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</si>
  <si>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</si>
  <si>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</si>
  <si>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</si>
  <si>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</si>
  <si>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</si>
  <si>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</si>
  <si>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</si>
  <si>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</si>
  <si>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</si>
  <si>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</si>
  <si>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罗志鹏</t>
  </si>
  <si>
    <t>20220704_0729_FF27_R06.PRO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</si>
  <si>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</si>
  <si>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</si>
  <si>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</si>
  <si>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</si>
  <si>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</si>
  <si>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</si>
  <si>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</si>
  <si>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</si>
  <si>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</si>
  <si>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</si>
  <si>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</si>
  <si>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</si>
  <si>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</si>
  <si>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</si>
  <si>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</si>
  <si>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柯大进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</si>
  <si>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</si>
  <si>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</si>
  <si>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</si>
  <si>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</si>
  <si>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</si>
  <si>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</si>
  <si>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</si>
  <si>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</si>
  <si>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</si>
  <si>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错误处理提示信息</t>
  </si>
  <si>
    <t>网络错误或不稳定时，百度云端多久可以给出提示信息（time out给出提示时间）
需要各个应用自己time out的列表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</si>
  <si>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</si>
  <si>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</si>
  <si>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</si>
  <si>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</si>
  <si>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</si>
  <si>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</si>
  <si>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软件版本：20220101_0601_EL27_R07.1.ENG_Debug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</si>
  <si>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</si>
  <si>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</si>
  <si>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</si>
  <si>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</si>
  <si>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</si>
  <si>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</si>
  <si>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</si>
  <si>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</si>
  <si>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</si>
  <si>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</si>
  <si>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</si>
  <si>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</si>
  <si>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</si>
  <si>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</si>
  <si>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</si>
  <si>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</si>
  <si>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</si>
  <si>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</si>
  <si>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</si>
  <si>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</si>
  <si>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</si>
  <si>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</si>
  <si>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</si>
  <si>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</si>
  <si>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</si>
  <si>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</si>
  <si>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</si>
  <si>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</si>
  <si>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</si>
  <si>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</si>
  <si>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已删除图库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</si>
  <si>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</si>
  <si>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</si>
  <si>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</si>
  <si>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</si>
  <si>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</si>
  <si>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</si>
  <si>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</si>
  <si>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</si>
  <si>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</si>
  <si>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</si>
  <si>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</si>
  <si>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</si>
  <si>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</si>
  <si>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</si>
  <si>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</si>
  <si>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</si>
  <si>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</si>
  <si>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</si>
  <si>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</si>
  <si>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</si>
  <si>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</si>
  <si>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</si>
  <si>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</si>
  <si>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</si>
  <si>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</si>
  <si>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</si>
  <si>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</si>
  <si>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</si>
  <si>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</si>
  <si>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</si>
  <si>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</si>
  <si>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</si>
  <si>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</si>
  <si>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</si>
  <si>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</si>
  <si>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</si>
  <si>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</si>
  <si>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</si>
  <si>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</si>
  <si>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</si>
  <si>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</si>
  <si>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</si>
  <si>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</si>
  <si>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</si>
  <si>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</si>
  <si>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</si>
  <si>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</si>
  <si>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</si>
  <si>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</si>
  <si>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</si>
  <si>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</si>
  <si>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</si>
  <si>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</si>
  <si>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</si>
  <si>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</si>
  <si>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</si>
  <si>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</si>
  <si>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</si>
  <si>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</si>
  <si>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</si>
  <si>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</si>
  <si>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</si>
  <si>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</si>
  <si>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</si>
  <si>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</si>
  <si>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</si>
  <si>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</si>
  <si>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</si>
  <si>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</si>
  <si>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</si>
  <si>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</si>
  <si>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</si>
  <si>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</si>
  <si>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</si>
  <si>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</si>
  <si>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</si>
  <si>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</si>
  <si>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</si>
  <si>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</si>
  <si>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</si>
  <si>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</si>
  <si>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</si>
  <si>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</si>
  <si>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</si>
  <si>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</si>
  <si>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</si>
  <si>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</si>
  <si>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</si>
  <si>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</si>
  <si>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</si>
  <si>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</si>
  <si>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</si>
  <si>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</si>
  <si>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</si>
  <si>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</si>
  <si>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</si>
  <si>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</si>
  <si>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</si>
  <si>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</si>
  <si>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</si>
  <si>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</si>
  <si>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</si>
  <si>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</si>
  <si>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</si>
  <si>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</si>
  <si>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</si>
  <si>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</si>
  <si>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车机管家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</si>
  <si>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</si>
  <si>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</si>
  <si>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</si>
  <si>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</si>
  <si>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</si>
  <si>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</si>
  <si>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</si>
  <si>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</si>
  <si>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</si>
  <si>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</si>
  <si>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</si>
  <si>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</si>
  <si>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</si>
  <si>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</si>
  <si>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</si>
  <si>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</si>
  <si>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</si>
  <si>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</si>
  <si>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</si>
  <si>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</si>
  <si>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</si>
  <si>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</si>
  <si>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</si>
  <si>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</si>
  <si>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</si>
  <si>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</si>
  <si>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</si>
  <si>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</si>
  <si>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</si>
  <si>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</si>
  <si>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</si>
  <si>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</si>
  <si>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</si>
  <si>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</si>
  <si>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</si>
  <si>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</si>
  <si>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</si>
  <si>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</si>
  <si>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</si>
  <si>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</si>
  <si>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</si>
  <si>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</si>
  <si>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</si>
  <si>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</si>
  <si>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</si>
  <si>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</si>
  <si>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</si>
  <si>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</si>
  <si>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</si>
  <si>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</si>
  <si>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</si>
  <si>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</si>
  <si>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</si>
  <si>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</si>
  <si>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</si>
  <si>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</si>
  <si>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</si>
  <si>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</si>
  <si>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</si>
  <si>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</si>
  <si>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</si>
  <si>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</si>
  <si>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</si>
  <si>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</si>
  <si>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</si>
  <si>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</si>
  <si>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</si>
  <si>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</si>
  <si>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</si>
  <si>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</si>
  <si>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</si>
  <si>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</si>
  <si>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</si>
  <si>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</si>
  <si>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</si>
  <si>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</si>
  <si>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</si>
  <si>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</si>
  <si>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</si>
  <si>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</si>
  <si>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</si>
  <si>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</si>
  <si>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</si>
  <si>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</si>
  <si>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</si>
  <si>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</si>
  <si>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</si>
  <si>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</si>
  <si>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</si>
  <si>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</si>
  <si>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</si>
  <si>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</si>
  <si>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</si>
  <si>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</si>
  <si>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</si>
  <si>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</si>
  <si>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</si>
  <si>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</si>
  <si>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</si>
  <si>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</si>
  <si>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</si>
  <si>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</si>
  <si>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</si>
  <si>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</si>
  <si>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</si>
  <si>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</si>
  <si>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</si>
  <si>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</si>
  <si>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</si>
  <si>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</si>
  <si>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</si>
  <si>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</si>
  <si>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</si>
  <si>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</si>
  <si>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</si>
  <si>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</si>
  <si>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</si>
  <si>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</si>
  <si>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</si>
  <si>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</si>
  <si>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</si>
  <si>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</si>
  <si>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</si>
  <si>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</si>
  <si>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</si>
  <si>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</si>
  <si>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</si>
  <si>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</si>
  <si>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</si>
  <si>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</si>
  <si>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</si>
  <si>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</si>
  <si>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</si>
  <si>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</si>
  <si>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</si>
  <si>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</si>
  <si>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</si>
  <si>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</si>
  <si>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</si>
  <si>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</si>
  <si>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</si>
  <si>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</si>
  <si>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</si>
  <si>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</si>
  <si>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</si>
  <si>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</si>
  <si>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</si>
  <si>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</si>
  <si>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</si>
  <si>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</si>
  <si>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</si>
  <si>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</si>
  <si>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</si>
  <si>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</si>
  <si>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</si>
  <si>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</si>
  <si>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</si>
  <si>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</si>
  <si>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</si>
  <si>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</si>
  <si>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</si>
  <si>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</si>
  <si>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</si>
  <si>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</si>
  <si>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</si>
  <si>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</si>
  <si>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</si>
  <si>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</si>
  <si>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</si>
  <si>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</si>
  <si>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</si>
  <si>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</si>
  <si>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</si>
  <si>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</si>
  <si>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</si>
  <si>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</si>
  <si>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</si>
  <si>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</si>
  <si>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</si>
  <si>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</si>
  <si>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</si>
  <si>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</si>
  <si>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</si>
  <si>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</si>
  <si>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</si>
  <si>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</si>
  <si>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</si>
  <si>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</si>
  <si>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</si>
  <si>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</si>
  <si>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</si>
  <si>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</si>
  <si>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</si>
  <si>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</si>
  <si>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</si>
  <si>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</si>
  <si>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</si>
  <si>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</si>
  <si>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</si>
  <si>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</si>
  <si>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</si>
  <si>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</si>
  <si>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</si>
  <si>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</si>
  <si>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</si>
  <si>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</si>
  <si>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</si>
  <si>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</si>
  <si>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</si>
  <si>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</si>
  <si>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</si>
  <si>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</si>
  <si>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</si>
  <si>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</si>
  <si>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</si>
  <si>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</si>
  <si>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</si>
  <si>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</si>
  <si>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</si>
  <si>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</si>
  <si>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</si>
  <si>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</si>
  <si>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</si>
  <si>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</si>
  <si>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</si>
  <si>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</si>
  <si>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</si>
  <si>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</si>
  <si>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</si>
  <si>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</si>
  <si>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</si>
  <si>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41M</t>
  </si>
  <si>
    <t>75M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</si>
  <si>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</si>
  <si>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</si>
  <si>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</si>
  <si>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</si>
  <si>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</si>
  <si>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</si>
  <si>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</si>
  <si>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</si>
  <si>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</si>
  <si>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</si>
  <si>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</si>
  <si>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</si>
  <si>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</si>
  <si>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</si>
  <si>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</si>
  <si>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</si>
  <si>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</si>
  <si>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</si>
  <si>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</si>
  <si>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</si>
  <si>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</si>
  <si>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</si>
  <si>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</si>
  <si>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</si>
  <si>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</si>
  <si>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</si>
  <si>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</si>
  <si>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</si>
  <si>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</si>
  <si>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</si>
  <si>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</si>
  <si>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</si>
  <si>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</si>
  <si>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</si>
  <si>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</si>
  <si>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</si>
  <si>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</si>
  <si>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</si>
  <si>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</si>
  <si>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</si>
  <si>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</si>
  <si>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</si>
  <si>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</si>
  <si>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</si>
  <si>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</si>
  <si>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</si>
  <si>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</si>
  <si>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</si>
  <si>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</si>
  <si>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</si>
  <si>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</si>
  <si>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</si>
  <si>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</si>
  <si>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</si>
  <si>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</si>
  <si>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</si>
  <si>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</si>
  <si>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</si>
  <si>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</si>
  <si>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</si>
  <si>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</si>
  <si>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</si>
  <si>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</si>
  <si>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</si>
  <si>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</si>
  <si>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</si>
  <si>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</si>
  <si>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</si>
  <si>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</si>
  <si>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</si>
  <si>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</si>
  <si>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</si>
  <si>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</si>
  <si>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</si>
  <si>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</si>
  <si>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</si>
  <si>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</si>
  <si>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</si>
  <si>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</si>
  <si>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</si>
  <si>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</si>
  <si>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</si>
  <si>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</si>
  <si>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</si>
  <si>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</si>
  <si>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</si>
  <si>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</si>
  <si>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</si>
  <si>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</si>
  <si>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</si>
  <si>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</si>
  <si>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</si>
  <si>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</si>
  <si>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</si>
  <si>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</si>
  <si>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</si>
  <si>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</si>
  <si>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</si>
  <si>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</si>
  <si>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</si>
  <si>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</si>
  <si>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</si>
  <si>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</si>
  <si>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</si>
  <si>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</si>
  <si>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</si>
  <si>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</si>
  <si>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</si>
  <si>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</si>
  <si>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</si>
  <si>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</si>
  <si>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</si>
  <si>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</si>
  <si>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</si>
  <si>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</si>
  <si>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</si>
  <si>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</si>
  <si>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</si>
  <si>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</si>
  <si>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</si>
  <si>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</si>
  <si>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</si>
  <si>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</si>
  <si>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</si>
  <si>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</si>
  <si>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</si>
  <si>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</si>
  <si>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</si>
  <si>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</si>
  <si>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</si>
  <si>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</si>
  <si>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</si>
  <si>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</si>
  <si>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</si>
  <si>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</si>
  <si>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</si>
  <si>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</si>
  <si>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</si>
  <si>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</si>
  <si>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</si>
  <si>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</si>
  <si>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</si>
  <si>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</si>
  <si>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</si>
  <si>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</si>
  <si>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</si>
  <si>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</si>
  <si>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</si>
  <si>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</si>
  <si>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</si>
  <si>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</si>
  <si>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</si>
  <si>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</si>
  <si>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</si>
  <si>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</si>
  <si>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</si>
  <si>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</si>
  <si>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</si>
  <si>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</si>
  <si>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</si>
  <si>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</si>
  <si>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</si>
  <si>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</si>
  <si>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</si>
  <si>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</si>
  <si>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</si>
  <si>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</si>
  <si>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</si>
  <si>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</si>
  <si>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</si>
  <si>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</si>
  <si>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</si>
  <si>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</si>
  <si>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</si>
  <si>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</si>
  <si>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</si>
  <si>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</si>
  <si>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</si>
  <si>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</si>
  <si>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</si>
  <si>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</si>
  <si>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</si>
  <si>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</si>
  <si>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</si>
  <si>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</si>
  <si>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</si>
  <si>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</si>
  <si>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</si>
  <si>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</si>
  <si>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</si>
  <si>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</si>
  <si>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</si>
  <si>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</si>
  <si>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</si>
  <si>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</si>
  <si>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</si>
  <si>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</si>
  <si>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</si>
  <si>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</si>
  <si>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</si>
  <si>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</si>
  <si>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</si>
  <si>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</si>
  <si>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</si>
  <si>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</si>
  <si>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</si>
  <si>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</si>
  <si>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</si>
  <si>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</si>
  <si>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</si>
  <si>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</si>
  <si>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</si>
  <si>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</si>
  <si>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</si>
  <si>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</si>
  <si>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</si>
  <si>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</si>
  <si>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</si>
  <si>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</si>
  <si>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</si>
  <si>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</si>
  <si>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</si>
  <si>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</si>
  <si>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</si>
  <si>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</si>
  <si>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</si>
  <si>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</si>
  <si>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</si>
  <si>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</si>
  <si>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</si>
  <si>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</si>
  <si>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</si>
  <si>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</si>
  <si>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</si>
  <si>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</si>
  <si>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</si>
  <si>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</si>
  <si>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</si>
  <si>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</si>
  <si>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</si>
  <si>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</si>
  <si>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</si>
  <si>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</si>
  <si>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</si>
  <si>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</si>
  <si>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</si>
  <si>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</si>
  <si>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</si>
  <si>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</si>
  <si>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</si>
  <si>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</si>
  <si>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</si>
  <si>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</si>
  <si>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</si>
  <si>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</si>
  <si>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</si>
  <si>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</si>
  <si>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</si>
  <si>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</si>
  <si>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</si>
  <si>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</si>
  <si>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</si>
  <si>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</si>
  <si>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</si>
  <si>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</si>
  <si>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</si>
  <si>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</si>
  <si>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</si>
  <si>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</si>
  <si>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</si>
  <si>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</si>
  <si>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</si>
  <si>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</si>
  <si>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</si>
  <si>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</si>
  <si>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</si>
  <si>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</si>
  <si>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</si>
  <si>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</si>
  <si>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</si>
  <si>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</si>
  <si>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</si>
  <si>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</si>
  <si>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</si>
  <si>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</si>
  <si>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</si>
  <si>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</si>
  <si>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</si>
  <si>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</si>
  <si>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</si>
  <si>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</si>
  <si>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</si>
  <si>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</si>
  <si>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</si>
  <si>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</si>
  <si>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</si>
  <si>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</si>
  <si>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</si>
  <si>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</si>
  <si>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</si>
  <si>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</si>
  <si>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</si>
  <si>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</si>
  <si>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</si>
  <si>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</si>
  <si>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</si>
  <si>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</si>
  <si>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</si>
  <si>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</si>
  <si>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</si>
  <si>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</si>
  <si>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</si>
  <si>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</si>
  <si>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</si>
  <si>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</si>
  <si>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</si>
  <si>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</si>
  <si>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</si>
  <si>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</si>
  <si>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</si>
  <si>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</si>
  <si>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</si>
  <si>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</si>
  <si>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</si>
  <si>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</si>
  <si>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</si>
  <si>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</si>
  <si>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</si>
  <si>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</si>
  <si>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</si>
  <si>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</si>
  <si>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</si>
  <si>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</si>
  <si>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</si>
  <si>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</si>
  <si>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</si>
  <si>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</si>
  <si>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</si>
  <si>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</si>
  <si>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</si>
  <si>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</si>
  <si>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</si>
  <si>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</si>
  <si>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</si>
  <si>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</si>
  <si>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</si>
  <si>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</si>
  <si>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</si>
  <si>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</si>
  <si>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</si>
  <si>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</si>
  <si>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</si>
  <si>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</si>
  <si>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</si>
  <si>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</si>
  <si>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</si>
  <si>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</si>
  <si>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</si>
  <si>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</si>
  <si>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</si>
  <si>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</si>
  <si>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</si>
  <si>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</si>
  <si>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</si>
  <si>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</si>
  <si>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</si>
  <si>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</si>
  <si>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</si>
  <si>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</si>
  <si>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</si>
  <si>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</si>
  <si>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</si>
  <si>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</si>
  <si>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</si>
  <si>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</si>
  <si>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</si>
  <si>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</si>
  <si>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</si>
  <si>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</si>
  <si>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</si>
  <si>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</si>
  <si>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</si>
  <si>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</si>
  <si>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</si>
  <si>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</si>
  <si>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</si>
  <si>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</si>
  <si>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89M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</si>
  <si>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</si>
  <si>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</si>
  <si>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</si>
  <si>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</si>
  <si>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</si>
  <si>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</si>
  <si>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</si>
  <si>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</si>
  <si>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</si>
  <si>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</si>
  <si>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</si>
  <si>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</si>
  <si>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</si>
  <si>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</si>
  <si>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</si>
  <si>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</si>
  <si>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</si>
  <si>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</si>
  <si>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</si>
  <si>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</si>
  <si>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</si>
  <si>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</si>
  <si>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</si>
  <si>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</si>
  <si>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</si>
  <si>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</si>
  <si>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</si>
  <si>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</si>
  <si>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</si>
  <si>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</si>
  <si>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</si>
  <si>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</si>
  <si>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</si>
  <si>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</si>
  <si>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</si>
  <si>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</si>
  <si>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</si>
  <si>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</si>
  <si>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</si>
  <si>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</si>
  <si>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</si>
  <si>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</si>
  <si>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</si>
  <si>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</si>
  <si>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</si>
  <si>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</si>
  <si>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</si>
  <si>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</si>
  <si>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</si>
  <si>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</si>
  <si>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</si>
  <si>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</si>
  <si>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</si>
  <si>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</si>
  <si>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26M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</si>
  <si>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</si>
  <si>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</si>
  <si>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</si>
  <si>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</si>
  <si>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</si>
  <si>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</si>
  <si>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</si>
  <si>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</si>
  <si>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</si>
  <si>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</si>
  <si>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</si>
  <si>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</si>
  <si>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</si>
  <si>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</si>
  <si>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</si>
  <si>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</si>
  <si>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</si>
  <si>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</si>
  <si>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</si>
  <si>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</si>
  <si>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</si>
  <si>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</si>
  <si>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</si>
  <si>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</si>
  <si>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</si>
  <si>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</si>
  <si>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</si>
  <si>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</si>
  <si>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</si>
  <si>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</si>
  <si>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</si>
  <si>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</si>
  <si>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</si>
  <si>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</si>
  <si>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</si>
  <si>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</si>
  <si>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</si>
  <si>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</si>
  <si>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</si>
  <si>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</si>
  <si>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</si>
  <si>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</si>
  <si>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</si>
  <si>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</si>
  <si>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</si>
  <si>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Ford EMMC Partitions (64GB)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</si>
  <si>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</si>
  <si>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</si>
  <si>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</si>
  <si>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</si>
  <si>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</si>
  <si>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</si>
  <si>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</si>
  <si>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</si>
  <si>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</si>
  <si>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</si>
  <si>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</si>
  <si>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</si>
  <si>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</si>
  <si>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</si>
  <si>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</si>
  <si>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</si>
  <si>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</si>
  <si>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</si>
  <si>
    <t>uuid</t>
  </si>
  <si>
    <t>Comment</t>
  </si>
  <si>
    <t>GPT</t>
  </si>
  <si>
    <t>gpt_backup0.bin</t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</si>
  <si>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</si>
  <si>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</si>
  <si>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</si>
  <si>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</si>
  <si>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</si>
  <si>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</si>
  <si>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</si>
  <si>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</si>
  <si>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</si>
  <si>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</si>
  <si>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</si>
  <si>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</si>
  <si>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</si>
  <si>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</si>
  <si>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</si>
  <si>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</si>
  <si>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</si>
  <si>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</si>
  <si>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</si>
  <si>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</si>
  <si>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</si>
  <si>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</si>
  <si>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</si>
  <si>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</si>
  <si>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</si>
  <si>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</si>
  <si>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</si>
  <si>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</si>
  <si>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</si>
  <si>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</si>
  <si>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</si>
  <si>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</si>
  <si>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</si>
  <si>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</si>
  <si>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</si>
  <si>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</si>
  <si>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</si>
  <si>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</si>
  <si>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</si>
  <si>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</si>
  <si>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</si>
  <si>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</si>
  <si>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</si>
  <si>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</si>
  <si>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</si>
  <si>
    <t>97D7B011-54DA-4835-B3C4-917AD6E73D74</t>
  </si>
  <si>
    <t>system_b</t>
  </si>
  <si>
    <t>vendor_a</t>
  </si>
  <si>
    <t>vendor.img</t>
  </si>
  <si>
    <t>938M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</si>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</sst>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0_);[Red]\(0.00\)"/>
    <numFmt numFmtId="178" formatCode="0.00_ "/>
  </numFmts>
  <fonts count="39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trike/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Aharoni"/>
      <family val="1"/>
    </font>
    <font>
      <sz val="16"/>
      <name val="Aharoni"/>
      <family val="1"/>
    </font>
    <font>
      <strike/>
      <sz val="16"/>
      <color theme="1"/>
      <name val="等线 Light"/>
      <family val="3"/>
      <charset val="134"/>
    </font>
    <font>
      <sz val="16"/>
      <name val="KaiTi"/>
      <family val="1"/>
    </font>
    <font>
      <b/>
      <sz val="16"/>
      <color theme="1"/>
      <name val="Verdana Pro"/>
      <family val="1"/>
    </font>
    <font>
      <sz val="16"/>
      <color theme="1"/>
      <name val="Verdana Pro"/>
      <family val="1"/>
    </font>
    <font>
      <sz val="16"/>
      <color theme="1"/>
      <name val="宋体"/>
      <family val="3"/>
      <charset val="134"/>
    </font>
    <font>
      <sz val="14"/>
      <color theme="1"/>
      <name val="Verdana Pro"/>
      <family val="1"/>
    </font>
    <font>
      <sz val="14"/>
      <color theme="1"/>
      <name val="Verdana Pro"/>
      <family val="1"/>
    </font>
    <font>
      <sz val="16"/>
      <color theme="1"/>
      <name val="Verdana Pro"/>
      <family val="1"/>
    </font>
    <font>
      <sz val="16"/>
      <color rgb="FFFF0000"/>
      <name val="Aharoni"/>
      <family val="1"/>
    </font>
    <font>
      <strike/>
      <sz val="16"/>
      <color rgb="FFFF0000"/>
      <name val="等线 Light"/>
      <family val="3"/>
      <charset val="134"/>
    </font>
    <font>
      <strike/>
      <sz val="14"/>
      <color theme="1"/>
      <name val="等线 Light"/>
      <family val="3"/>
      <charset val="134"/>
    </font>
    <font>
      <sz val="16"/>
      <color theme="1"/>
      <name val="Aharoni"/>
      <charset val="177"/>
    </font>
    <font>
      <sz val="16"/>
      <color theme="1"/>
      <name val="宋体"/>
      <family val="3"/>
      <charset val="134"/>
    </font>
    <font>
      <sz val="16"/>
      <name val="Verdana Pro"/>
      <family val="1"/>
    </font>
    <font>
      <sz val="16"/>
      <name val="KaiTi"/>
      <family val="3"/>
    </font>
    <font>
      <sz val="11"/>
      <color theme="1"/>
      <name val="Microsoft YaHei"/>
      <charset val="134"/>
    </font>
    <font>
      <sz val="16"/>
      <color rgb="FFFF0000"/>
      <name val="Verdana Pro"/>
      <family val="1"/>
    </font>
    <font>
      <sz val="16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265">
    <xf numFmtId="0" fontId="0" fillId="0" borderId="0" xfId="0"/>
    <xf numFmtId="0" fontId="1" fillId="0" borderId="0" xfId="6"/>
    <xf numFmtId="0" fontId="1" fillId="0" borderId="0" xfId="3">
      <alignment vertical="center"/>
    </xf>
    <xf numFmtId="0" fontId="2" fillId="0" borderId="0" xfId="6" applyFont="1"/>
    <xf numFmtId="0" fontId="3" fillId="0" borderId="0" xfId="6" applyFont="1"/>
    <xf numFmtId="0" fontId="4" fillId="0" borderId="0" xfId="6" applyFont="1"/>
    <xf numFmtId="0" fontId="1" fillId="0" borderId="1" xfId="3" applyBorder="1">
      <alignment vertical="center"/>
    </xf>
    <xf numFmtId="0" fontId="1" fillId="0" borderId="1" xfId="6" applyBorder="1" applyAlignment="1">
      <alignment horizontal="center" vertical="center"/>
    </xf>
    <xf numFmtId="0" fontId="2" fillId="0" borderId="2" xfId="3" applyFont="1" applyBorder="1">
      <alignment vertical="center"/>
    </xf>
    <xf numFmtId="0" fontId="1" fillId="0" borderId="3" xfId="3" applyBorder="1" applyAlignment="1">
      <alignment horizontal="left" vertical="center"/>
    </xf>
    <xf numFmtId="0" fontId="1" fillId="0" borderId="4" xfId="3" applyBorder="1">
      <alignment vertical="center"/>
    </xf>
    <xf numFmtId="0" fontId="2" fillId="0" borderId="0" xfId="3" applyFont="1">
      <alignment vertical="center"/>
    </xf>
    <xf numFmtId="0" fontId="2" fillId="0" borderId="5" xfId="3" applyFont="1" applyBorder="1">
      <alignment vertical="center"/>
    </xf>
    <xf numFmtId="0" fontId="1" fillId="0" borderId="6" xfId="3" applyBorder="1" applyAlignment="1">
      <alignment horizontal="left" vertical="center"/>
    </xf>
    <xf numFmtId="0" fontId="1" fillId="0" borderId="7" xfId="3" applyBorder="1">
      <alignment vertical="center"/>
    </xf>
    <xf numFmtId="0" fontId="1" fillId="0" borderId="0" xfId="3" applyAlignment="1">
      <alignment horizontal="left" vertical="center"/>
    </xf>
    <xf numFmtId="0" fontId="1" fillId="0" borderId="4" xfId="3" applyBorder="1" applyAlignment="1">
      <alignment horizontal="left" vertical="center"/>
    </xf>
    <xf numFmtId="0" fontId="2" fillId="0" borderId="8" xfId="3" applyFont="1" applyBorder="1">
      <alignment vertical="center"/>
    </xf>
    <xf numFmtId="0" fontId="1" fillId="0" borderId="1" xfId="3" applyBorder="1" applyAlignment="1">
      <alignment horizontal="left" vertical="center"/>
    </xf>
    <xf numFmtId="0" fontId="1" fillId="0" borderId="9" xfId="3" applyBorder="1">
      <alignment vertical="center"/>
    </xf>
    <xf numFmtId="0" fontId="2" fillId="0" borderId="1" xfId="6" applyFont="1" applyBorder="1" applyAlignment="1">
      <alignment vertical="center"/>
    </xf>
    <xf numFmtId="0" fontId="1" fillId="2" borderId="1" xfId="6" applyFill="1" applyBorder="1" applyAlignment="1">
      <alignment horizontal="left" vertical="center"/>
    </xf>
    <xf numFmtId="0" fontId="1" fillId="3" borderId="1" xfId="6" applyFill="1" applyBorder="1" applyAlignment="1">
      <alignment horizontal="left" vertical="center"/>
    </xf>
    <xf numFmtId="0" fontId="1" fillId="2" borderId="1" xfId="6" applyFill="1" applyBorder="1" applyAlignment="1">
      <alignment vertical="center"/>
    </xf>
    <xf numFmtId="0" fontId="1" fillId="3" borderId="1" xfId="6" applyFill="1" applyBorder="1" applyAlignment="1">
      <alignment vertical="center"/>
    </xf>
    <xf numFmtId="0" fontId="1" fillId="0" borderId="0" xfId="2"/>
    <xf numFmtId="0" fontId="2" fillId="0" borderId="0" xfId="2" applyFont="1"/>
    <xf numFmtId="0" fontId="3" fillId="0" borderId="0" xfId="2" applyFont="1"/>
    <xf numFmtId="0" fontId="1" fillId="0" borderId="1" xfId="2" applyBorder="1" applyAlignment="1">
      <alignment vertical="center"/>
    </xf>
    <xf numFmtId="0" fontId="1" fillId="0" borderId="1" xfId="2" applyBorder="1" applyAlignment="1">
      <alignment horizontal="center" vertical="center" wrapText="1"/>
    </xf>
    <xf numFmtId="10" fontId="1" fillId="0" borderId="1" xfId="2" applyNumberFormat="1" applyBorder="1" applyAlignment="1">
      <alignment vertical="center"/>
    </xf>
    <xf numFmtId="0" fontId="1" fillId="0" borderId="10" xfId="2" applyBorder="1" applyAlignment="1">
      <alignment horizontal="center" vertical="center" wrapText="1"/>
    </xf>
    <xf numFmtId="0" fontId="1" fillId="0" borderId="11" xfId="2" applyBorder="1" applyAlignment="1">
      <alignment horizontal="center" vertical="center" wrapText="1"/>
    </xf>
    <xf numFmtId="10" fontId="1" fillId="0" borderId="0" xfId="2" applyNumberFormat="1"/>
    <xf numFmtId="0" fontId="1" fillId="0" borderId="10" xfId="2" applyBorder="1" applyAlignment="1">
      <alignment horizontal="center" vertical="center"/>
    </xf>
    <xf numFmtId="0" fontId="1" fillId="0" borderId="1" xfId="2" applyBorder="1"/>
    <xf numFmtId="0" fontId="1" fillId="0" borderId="11" xfId="2" applyBorder="1" applyAlignment="1">
      <alignment horizontal="center" vertical="center"/>
    </xf>
    <xf numFmtId="0" fontId="1" fillId="0" borderId="1" xfId="2" applyBorder="1" applyAlignment="1">
      <alignment horizontal="left" vertical="top"/>
    </xf>
    <xf numFmtId="0" fontId="1" fillId="0" borderId="1" xfId="2" applyBorder="1" applyAlignment="1">
      <alignment horizontal="left"/>
    </xf>
    <xf numFmtId="0" fontId="1" fillId="0" borderId="12" xfId="2" applyBorder="1" applyAlignment="1">
      <alignment horizontal="center" vertical="center"/>
    </xf>
    <xf numFmtId="0" fontId="5" fillId="0" borderId="0" xfId="1" applyFont="1"/>
    <xf numFmtId="0" fontId="1" fillId="4" borderId="0" xfId="1" applyFill="1"/>
    <xf numFmtId="0" fontId="1" fillId="5" borderId="0" xfId="1" applyFill="1"/>
    <xf numFmtId="0" fontId="1" fillId="0" borderId="0" xfId="1"/>
    <xf numFmtId="0" fontId="2" fillId="6" borderId="1" xfId="1" applyFont="1" applyFill="1" applyBorder="1"/>
    <xf numFmtId="0" fontId="6" fillId="4" borderId="1" xfId="1" applyFont="1" applyFill="1" applyBorder="1" applyAlignment="1">
      <alignment horizontal="left" vertical="center"/>
    </xf>
    <xf numFmtId="0" fontId="1" fillId="0" borderId="1" xfId="1" applyBorder="1"/>
    <xf numFmtId="0" fontId="6" fillId="4" borderId="1" xfId="1" applyFont="1" applyFill="1" applyBorder="1" applyAlignment="1">
      <alignment horizontal="justify" vertical="center"/>
    </xf>
    <xf numFmtId="0" fontId="6" fillId="0" borderId="1" xfId="1" applyFont="1" applyBorder="1" applyAlignment="1">
      <alignment horizontal="justify" vertical="center"/>
    </xf>
    <xf numFmtId="0" fontId="7" fillId="0" borderId="1" xfId="1" applyFont="1" applyBorder="1" applyAlignment="1">
      <alignment horizontal="justify" vertical="center"/>
    </xf>
    <xf numFmtId="0" fontId="5" fillId="0" borderId="1" xfId="1" applyFont="1" applyBorder="1"/>
    <xf numFmtId="0" fontId="5" fillId="7" borderId="1" xfId="1" applyFont="1" applyFill="1" applyBorder="1"/>
    <xf numFmtId="0" fontId="8" fillId="0" borderId="1" xfId="0" applyNumberFormat="1" applyFont="1" applyFill="1" applyBorder="1" applyAlignment="1" applyProtection="1"/>
    <xf numFmtId="0" fontId="1" fillId="0" borderId="13" xfId="1" applyBorder="1"/>
    <xf numFmtId="0" fontId="1" fillId="0" borderId="12" xfId="1" applyBorder="1"/>
    <xf numFmtId="0" fontId="1" fillId="0" borderId="14" xfId="1" applyBorder="1"/>
    <xf numFmtId="0" fontId="1" fillId="0" borderId="10" xfId="1" applyBorder="1"/>
    <xf numFmtId="0" fontId="1" fillId="8" borderId="1" xfId="1" applyFill="1" applyBorder="1"/>
    <xf numFmtId="0" fontId="1" fillId="4" borderId="1" xfId="1" applyFill="1" applyBorder="1"/>
    <xf numFmtId="0" fontId="6" fillId="5" borderId="1" xfId="1" applyFont="1" applyFill="1" applyBorder="1" applyAlignment="1">
      <alignment horizontal="justify" vertical="center"/>
    </xf>
    <xf numFmtId="0" fontId="1" fillId="5" borderId="1" xfId="1" applyFill="1" applyBorder="1"/>
    <xf numFmtId="0" fontId="1" fillId="0" borderId="1" xfId="1" applyNumberFormat="1" applyFont="1" applyFill="1" applyBorder="1" applyAlignment="1" applyProtection="1"/>
    <xf numFmtId="0" fontId="1" fillId="0" borderId="15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/>
    <xf numFmtId="0" fontId="5" fillId="0" borderId="10" xfId="1" applyFont="1" applyBorder="1"/>
    <xf numFmtId="0" fontId="8" fillId="0" borderId="1" xfId="1" applyNumberFormat="1" applyFont="1" applyFill="1" applyBorder="1" applyAlignment="1" applyProtection="1"/>
    <xf numFmtId="0" fontId="1" fillId="0" borderId="15" xfId="1" applyBorder="1"/>
    <xf numFmtId="0" fontId="1" fillId="0" borderId="16" xfId="1" applyBorder="1"/>
    <xf numFmtId="0" fontId="1" fillId="0" borderId="11" xfId="1" applyBorder="1"/>
    <xf numFmtId="0" fontId="1" fillId="8" borderId="15" xfId="1" applyNumberFormat="1" applyFont="1" applyFill="1" applyBorder="1" applyAlignment="1" applyProtection="1"/>
    <xf numFmtId="0" fontId="1" fillId="4" borderId="15" xfId="1" applyNumberFormat="1" applyFont="1" applyFill="1" applyBorder="1" applyAlignment="1" applyProtection="1"/>
    <xf numFmtId="0" fontId="1" fillId="4" borderId="17" xfId="1" applyFill="1" applyBorder="1"/>
    <xf numFmtId="0" fontId="1" fillId="4" borderId="11" xfId="1" applyFill="1" applyBorder="1"/>
    <xf numFmtId="0" fontId="1" fillId="4" borderId="11" xfId="1" applyNumberFormat="1" applyFont="1" applyFill="1" applyBorder="1" applyAlignment="1" applyProtection="1"/>
    <xf numFmtId="0" fontId="1" fillId="4" borderId="1" xfId="1" applyNumberFormat="1" applyFont="1" applyFill="1" applyBorder="1" applyAlignment="1" applyProtection="1"/>
    <xf numFmtId="0" fontId="1" fillId="5" borderId="15" xfId="1" applyFill="1" applyBorder="1"/>
    <xf numFmtId="0" fontId="1" fillId="5" borderId="1" xfId="1" applyNumberFormat="1" applyFont="1" applyFill="1" applyBorder="1" applyAlignment="1" applyProtection="1"/>
    <xf numFmtId="0" fontId="1" fillId="0" borderId="18" xfId="1" applyBorder="1"/>
    <xf numFmtId="0" fontId="1" fillId="0" borderId="1" xfId="1" applyBorder="1" applyAlignment="1">
      <alignment vertical="top" wrapText="1"/>
    </xf>
    <xf numFmtId="0" fontId="1" fillId="0" borderId="1" xfId="0" applyNumberFormat="1" applyFont="1" applyFill="1" applyBorder="1" applyAlignment="1" applyProtection="1"/>
    <xf numFmtId="0" fontId="1" fillId="8" borderId="1" xfId="1" applyNumberFormat="1" applyFont="1" applyFill="1" applyBorder="1" applyAlignment="1" applyProtection="1"/>
    <xf numFmtId="0" fontId="9" fillId="0" borderId="1" xfId="0" applyFont="1" applyBorder="1"/>
    <xf numFmtId="0" fontId="5" fillId="0" borderId="0" xfId="4" applyFont="1" applyAlignment="1">
      <alignment wrapText="1"/>
    </xf>
    <xf numFmtId="0" fontId="1" fillId="0" borderId="0" xfId="4" applyAlignment="1">
      <alignment vertical="center" wrapText="1"/>
    </xf>
    <xf numFmtId="0" fontId="1" fillId="0" borderId="0" xfId="4" applyAlignment="1">
      <alignment wrapText="1"/>
    </xf>
    <xf numFmtId="0" fontId="1" fillId="0" borderId="0" xfId="4" applyAlignment="1">
      <alignment horizontal="left" vertical="center" wrapText="1"/>
    </xf>
    <xf numFmtId="0" fontId="1" fillId="0" borderId="0" xfId="4" applyAlignment="1">
      <alignment horizontal="center" vertical="center" wrapText="1"/>
    </xf>
    <xf numFmtId="0" fontId="10" fillId="9" borderId="1" xfId="4" applyFont="1" applyFill="1" applyBorder="1" applyAlignment="1">
      <alignment horizontal="left" wrapText="1"/>
    </xf>
    <xf numFmtId="0" fontId="10" fillId="9" borderId="1" xfId="4" applyFont="1" applyFill="1" applyBorder="1" applyAlignment="1">
      <alignment horizontal="left" vertical="center" wrapText="1"/>
    </xf>
    <xf numFmtId="0" fontId="10" fillId="9" borderId="1" xfId="4" applyFont="1" applyFill="1" applyBorder="1" applyAlignment="1">
      <alignment horizontal="center" wrapText="1"/>
    </xf>
    <xf numFmtId="0" fontId="1" fillId="0" borderId="11" xfId="4" applyBorder="1" applyAlignment="1">
      <alignment horizontal="left" vertical="top" wrapText="1"/>
    </xf>
    <xf numFmtId="0" fontId="1" fillId="0" borderId="1" xfId="5" applyBorder="1" applyAlignment="1">
      <alignment wrapText="1"/>
    </xf>
    <xf numFmtId="0" fontId="1" fillId="0" borderId="12" xfId="4" applyBorder="1" applyAlignment="1">
      <alignment horizontal="left" vertical="center" wrapText="1"/>
    </xf>
    <xf numFmtId="0" fontId="1" fillId="0" borderId="12" xfId="4" applyBorder="1" applyAlignment="1">
      <alignment wrapText="1"/>
    </xf>
    <xf numFmtId="0" fontId="1" fillId="0" borderId="1" xfId="4" applyBorder="1" applyAlignment="1">
      <alignment horizontal="left" vertical="center" wrapText="1"/>
    </xf>
    <xf numFmtId="0" fontId="1" fillId="0" borderId="1" xfId="4" applyBorder="1" applyAlignment="1">
      <alignment wrapText="1"/>
    </xf>
    <xf numFmtId="0" fontId="1" fillId="0" borderId="12" xfId="4" applyBorder="1" applyAlignment="1">
      <alignment horizontal="left" vertical="top" wrapText="1"/>
    </xf>
    <xf numFmtId="0" fontId="1" fillId="4" borderId="1" xfId="5" applyFill="1" applyBorder="1" applyAlignment="1">
      <alignment wrapText="1"/>
    </xf>
    <xf numFmtId="0" fontId="1" fillId="0" borderId="1" xfId="5" applyBorder="1" applyAlignment="1">
      <alignment vertical="center" wrapText="1"/>
    </xf>
    <xf numFmtId="0" fontId="1" fillId="0" borderId="10" xfId="4" applyBorder="1" applyAlignment="1">
      <alignment horizontal="left" vertical="center" wrapText="1"/>
    </xf>
    <xf numFmtId="0" fontId="1" fillId="0" borderId="10" xfId="4" applyBorder="1" applyAlignment="1">
      <alignment wrapText="1"/>
    </xf>
    <xf numFmtId="0" fontId="1" fillId="4" borderId="1" xfId="4" applyFill="1" applyBorder="1" applyAlignment="1">
      <alignment horizontal="left" vertical="center" wrapText="1"/>
    </xf>
    <xf numFmtId="176" fontId="1" fillId="4" borderId="1" xfId="4" applyNumberFormat="1" applyFill="1" applyBorder="1" applyAlignment="1">
      <alignment horizontal="left" vertical="center" wrapText="1"/>
    </xf>
    <xf numFmtId="176" fontId="1" fillId="4" borderId="1" xfId="4" applyNumberFormat="1" applyFill="1" applyBorder="1" applyAlignment="1">
      <alignment horizontal="center" vertical="center" wrapText="1"/>
    </xf>
    <xf numFmtId="0" fontId="5" fillId="0" borderId="1" xfId="5" applyFont="1" applyBorder="1" applyAlignment="1">
      <alignment wrapText="1"/>
    </xf>
    <xf numFmtId="0" fontId="5" fillId="4" borderId="1" xfId="4" applyFont="1" applyFill="1" applyBorder="1" applyAlignment="1">
      <alignment horizontal="left" vertical="center" wrapText="1"/>
    </xf>
    <xf numFmtId="176" fontId="5" fillId="4" borderId="1" xfId="4" applyNumberFormat="1" applyFont="1" applyFill="1" applyBorder="1" applyAlignment="1">
      <alignment horizontal="left" vertical="center" wrapText="1"/>
    </xf>
    <xf numFmtId="176" fontId="5" fillId="4" borderId="1" xfId="4" applyNumberFormat="1" applyFont="1" applyFill="1" applyBorder="1" applyAlignment="1">
      <alignment horizontal="center" vertical="center" wrapText="1"/>
    </xf>
    <xf numFmtId="0" fontId="1" fillId="0" borderId="1" xfId="5" applyBorder="1" applyAlignment="1">
      <alignment horizontal="left" vertical="center" wrapText="1"/>
    </xf>
    <xf numFmtId="0" fontId="1" fillId="0" borderId="12" xfId="4" applyBorder="1" applyAlignment="1">
      <alignment vertical="top" wrapText="1"/>
    </xf>
    <xf numFmtId="177" fontId="1" fillId="4" borderId="1" xfId="2" applyNumberFormat="1" applyFill="1" applyBorder="1" applyAlignment="1">
      <alignment horizontal="center"/>
    </xf>
    <xf numFmtId="177" fontId="1" fillId="4" borderId="1" xfId="5" applyNumberFormat="1" applyFill="1" applyBorder="1" applyAlignment="1">
      <alignment horizontal="center" vertical="center" wrapText="1"/>
    </xf>
    <xf numFmtId="177" fontId="1" fillId="4" borderId="1" xfId="4" applyNumberFormat="1" applyFill="1" applyBorder="1" applyAlignment="1">
      <alignment horizontal="center" vertical="center" wrapText="1"/>
    </xf>
    <xf numFmtId="176" fontId="1" fillId="4" borderId="1" xfId="6" applyNumberFormat="1" applyFill="1" applyBorder="1" applyAlignment="1">
      <alignment horizontal="center" vertical="center" wrapText="1"/>
    </xf>
    <xf numFmtId="176" fontId="8" fillId="4" borderId="1" xfId="6" applyNumberFormat="1" applyFont="1" applyFill="1" applyBorder="1" applyAlignment="1">
      <alignment horizontal="center" vertical="center" wrapText="1"/>
    </xf>
    <xf numFmtId="0" fontId="1" fillId="0" borderId="1" xfId="4" applyBorder="1" applyAlignment="1">
      <alignment horizontal="center" vertical="center" wrapText="1"/>
    </xf>
    <xf numFmtId="0" fontId="1" fillId="0" borderId="12" xfId="4" applyBorder="1" applyAlignment="1">
      <alignment vertical="center" wrapText="1"/>
    </xf>
    <xf numFmtId="176" fontId="1" fillId="0" borderId="1" xfId="4" applyNumberFormat="1" applyBorder="1" applyAlignment="1">
      <alignment horizontal="center" vertical="center" wrapText="1"/>
    </xf>
    <xf numFmtId="0" fontId="1" fillId="0" borderId="1" xfId="4" applyBorder="1" applyAlignment="1">
      <alignment vertical="center" wrapText="1"/>
    </xf>
    <xf numFmtId="0" fontId="1" fillId="0" borderId="10" xfId="4" applyBorder="1" applyAlignment="1">
      <alignment vertical="center" wrapText="1"/>
    </xf>
    <xf numFmtId="0" fontId="1" fillId="4" borderId="1" xfId="4" applyFill="1" applyBorder="1" applyAlignment="1">
      <alignment horizontal="center" vertical="center" wrapText="1"/>
    </xf>
    <xf numFmtId="0" fontId="1" fillId="4" borderId="1" xfId="4" applyFill="1" applyBorder="1" applyAlignment="1">
      <alignment vertical="center" wrapText="1"/>
    </xf>
    <xf numFmtId="0" fontId="11" fillId="0" borderId="1" xfId="2" applyFont="1" applyBorder="1" applyAlignment="1">
      <alignment vertical="center"/>
    </xf>
    <xf numFmtId="0" fontId="5" fillId="4" borderId="1" xfId="6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vertical="center" wrapText="1"/>
    </xf>
    <xf numFmtId="176" fontId="5" fillId="0" borderId="1" xfId="4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5" fillId="0" borderId="1" xfId="4" applyFont="1" applyBorder="1" applyAlignment="1">
      <alignment vertical="center" wrapText="1"/>
    </xf>
    <xf numFmtId="0" fontId="13" fillId="0" borderId="1" xfId="2" applyFont="1" applyBorder="1" applyAlignment="1">
      <alignment horizontal="center" vertical="center" wrapText="1"/>
    </xf>
    <xf numFmtId="0" fontId="14" fillId="0" borderId="0" xfId="0" applyFont="1"/>
    <xf numFmtId="0" fontId="1" fillId="4" borderId="1" xfId="6" applyFill="1" applyBorder="1" applyAlignment="1">
      <alignment horizontal="center" vertical="center" wrapText="1"/>
    </xf>
    <xf numFmtId="0" fontId="15" fillId="0" borderId="0" xfId="0" applyFont="1" applyBorder="1"/>
    <xf numFmtId="0" fontId="16" fillId="0" borderId="0" xfId="0" applyFont="1" applyBorder="1"/>
    <xf numFmtId="0" fontId="17" fillId="0" borderId="0" xfId="0" applyFont="1" applyFill="1" applyBorder="1"/>
    <xf numFmtId="0" fontId="16" fillId="0" borderId="0" xfId="0" applyFont="1" applyFill="1" applyBorder="1"/>
    <xf numFmtId="0" fontId="18" fillId="0" borderId="0" xfId="0" applyFont="1" applyFill="1" applyBorder="1"/>
    <xf numFmtId="0" fontId="18" fillId="0" borderId="0" xfId="0" applyFont="1" applyBorder="1"/>
    <xf numFmtId="0" fontId="18" fillId="4" borderId="0" xfId="0" applyFont="1" applyFill="1" applyBorder="1"/>
    <xf numFmtId="0" fontId="16" fillId="8" borderId="0" xfId="0" applyFont="1" applyFill="1" applyBorder="1"/>
    <xf numFmtId="0" fontId="16" fillId="10" borderId="0" xfId="0" applyFont="1" applyFill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0" fillId="0" borderId="0" xfId="0" applyFont="1"/>
    <xf numFmtId="0" fontId="15" fillId="0" borderId="0" xfId="0" applyFont="1" applyFill="1"/>
    <xf numFmtId="0" fontId="15" fillId="0" borderId="0" xfId="0" applyFont="1"/>
    <xf numFmtId="0" fontId="20" fillId="11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 wrapText="1" readingOrder="1"/>
    </xf>
    <xf numFmtId="0" fontId="20" fillId="11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21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 readingOrder="1"/>
    </xf>
    <xf numFmtId="0" fontId="21" fillId="12" borderId="1" xfId="0" applyFont="1" applyFill="1" applyBorder="1"/>
    <xf numFmtId="0" fontId="21" fillId="12" borderId="1" xfId="0" applyFont="1" applyFill="1" applyBorder="1" applyAlignment="1">
      <alignment horizontal="left" vertical="center" wrapText="1" readingOrder="1"/>
    </xf>
    <xf numFmtId="0" fontId="21" fillId="12" borderId="1" xfId="0" applyFont="1" applyFill="1" applyBorder="1" applyAlignment="1">
      <alignment horizontal="left" wrapText="1" readingOrder="1"/>
    </xf>
    <xf numFmtId="0" fontId="21" fillId="12" borderId="1" xfId="0" applyFont="1" applyFill="1" applyBorder="1" applyAlignment="1">
      <alignment horizontal="center" vertical="center" wrapText="1"/>
    </xf>
    <xf numFmtId="0" fontId="21" fillId="10" borderId="1" xfId="0" applyFont="1" applyFill="1" applyBorder="1"/>
    <xf numFmtId="0" fontId="21" fillId="10" borderId="1" xfId="0" applyFont="1" applyFill="1" applyBorder="1" applyAlignment="1">
      <alignment horizontal="left" vertical="center" wrapText="1" readingOrder="1"/>
    </xf>
    <xf numFmtId="0" fontId="21" fillId="10" borderId="1" xfId="0" applyFont="1" applyFill="1" applyBorder="1" applyAlignment="1">
      <alignment horizontal="left" wrapText="1" readingOrder="1"/>
    </xf>
    <xf numFmtId="0" fontId="21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wrapText="1" readingOrder="1"/>
    </xf>
    <xf numFmtId="0" fontId="21" fillId="0" borderId="1" xfId="0" applyFont="1" applyFill="1" applyBorder="1" applyAlignment="1">
      <alignment horizontal="left" wrapText="1" readingOrder="1"/>
    </xf>
    <xf numFmtId="0" fontId="22" fillId="0" borderId="1" xfId="0" applyFont="1" applyFill="1" applyBorder="1" applyAlignment="1">
      <alignment horizontal="left" wrapText="1" readingOrder="1"/>
    </xf>
    <xf numFmtId="0" fontId="18" fillId="12" borderId="1" xfId="0" applyFont="1" applyFill="1" applyBorder="1"/>
    <xf numFmtId="0" fontId="18" fillId="12" borderId="1" xfId="0" applyFont="1" applyFill="1" applyBorder="1" applyAlignment="1">
      <alignment horizontal="left" vertical="center" wrapText="1" readingOrder="1"/>
    </xf>
    <xf numFmtId="0" fontId="18" fillId="1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78" fontId="25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10" fontId="23" fillId="4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left" vertical="center" wrapText="1"/>
    </xf>
    <xf numFmtId="0" fontId="20" fillId="11" borderId="1" xfId="0" applyFont="1" applyFill="1" applyBorder="1" applyAlignment="1">
      <alignment vertical="center" wrapText="1"/>
    </xf>
    <xf numFmtId="0" fontId="15" fillId="0" borderId="0" xfId="0" applyFont="1" applyFill="1" applyBorder="1"/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1" fillId="12" borderId="1" xfId="0" applyFont="1" applyFill="1" applyBorder="1" applyAlignment="1">
      <alignment horizontal="left" vertical="center" wrapText="1"/>
    </xf>
    <xf numFmtId="0" fontId="21" fillId="12" borderId="1" xfId="0" applyFont="1" applyFill="1" applyBorder="1" applyAlignment="1">
      <alignment wrapText="1"/>
    </xf>
    <xf numFmtId="0" fontId="26" fillId="0" borderId="0" xfId="0" applyFont="1" applyFill="1" applyBorder="1"/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wrapText="1"/>
    </xf>
    <xf numFmtId="0" fontId="22" fillId="0" borderId="1" xfId="0" applyFont="1" applyBorder="1" applyAlignment="1">
      <alignment horizontal="left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wrapText="1"/>
    </xf>
    <xf numFmtId="0" fontId="27" fillId="0" borderId="0" xfId="0" applyFont="1" applyFill="1" applyBorder="1"/>
    <xf numFmtId="0" fontId="18" fillId="0" borderId="1" xfId="0" applyFont="1" applyBorder="1"/>
    <xf numFmtId="0" fontId="18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12" borderId="1" xfId="0" applyFont="1" applyFill="1" applyBorder="1" applyAlignment="1">
      <alignment horizontal="center" wrapText="1"/>
    </xf>
    <xf numFmtId="0" fontId="21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4" borderId="1" xfId="0" applyFont="1" applyFill="1" applyBorder="1" applyAlignment="1">
      <alignment horizontal="left" vertical="center" wrapText="1" readingOrder="1"/>
    </xf>
    <xf numFmtId="0" fontId="21" fillId="10" borderId="1" xfId="0" applyFont="1" applyFill="1" applyBorder="1" applyAlignment="1">
      <alignment horizontal="center" wrapText="1"/>
    </xf>
    <xf numFmtId="0" fontId="21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2" fillId="0" borderId="1" xfId="0" applyFont="1" applyBorder="1"/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21" fillId="0" borderId="1" xfId="0" applyFont="1" applyBorder="1" applyAlignment="1">
      <alignment horizontal="left" wrapText="1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wrapText="1"/>
    </xf>
    <xf numFmtId="0" fontId="18" fillId="0" borderId="1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1" fillId="12" borderId="1" xfId="0" applyFont="1" applyFill="1" applyBorder="1" applyAlignment="1">
      <alignment horizontal="left"/>
    </xf>
    <xf numFmtId="0" fontId="31" fillId="0" borderId="1" xfId="0" applyFont="1" applyFill="1" applyBorder="1"/>
    <xf numFmtId="0" fontId="31" fillId="0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31" fillId="0" borderId="1" xfId="0" applyFont="1" applyFill="1" applyBorder="1" applyAlignment="1">
      <alignment horizontal="left"/>
    </xf>
    <xf numFmtId="0" fontId="1" fillId="0" borderId="0" xfId="4" applyAlignment="1">
      <alignment horizontal="center" vertical="center"/>
    </xf>
    <xf numFmtId="0" fontId="1" fillId="0" borderId="0" xfId="4"/>
    <xf numFmtId="0" fontId="3" fillId="0" borderId="0" xfId="4" applyFont="1"/>
    <xf numFmtId="0" fontId="2" fillId="13" borderId="1" xfId="4" applyFont="1" applyFill="1" applyBorder="1" applyAlignment="1">
      <alignment horizontal="center" vertical="center" wrapText="1"/>
    </xf>
    <xf numFmtId="0" fontId="33" fillId="0" borderId="1" xfId="4" applyFont="1" applyBorder="1" applyAlignment="1">
      <alignment horizontal="center" vertical="center"/>
    </xf>
    <xf numFmtId="0" fontId="1" fillId="0" borderId="1" xfId="4" applyBorder="1"/>
    <xf numFmtId="0" fontId="1" fillId="0" borderId="0" xfId="6" applyAlignment="1">
      <alignment vertical="center"/>
    </xf>
    <xf numFmtId="0" fontId="1" fillId="14" borderId="1" xfId="6" applyFill="1" applyBorder="1" applyAlignment="1">
      <alignment vertical="center"/>
    </xf>
    <xf numFmtId="0" fontId="33" fillId="0" borderId="1" xfId="6" applyFont="1" applyBorder="1" applyAlignment="1">
      <alignment horizontal="center" vertical="center"/>
    </xf>
    <xf numFmtId="0" fontId="1" fillId="4" borderId="1" xfId="6" applyFill="1" applyBorder="1" applyAlignment="1">
      <alignment horizontal="center" vertical="center"/>
    </xf>
    <xf numFmtId="0" fontId="1" fillId="0" borderId="1" xfId="6" applyBorder="1"/>
    <xf numFmtId="0" fontId="1" fillId="15" borderId="0" xfId="6" applyFill="1" applyAlignment="1">
      <alignment horizontal="left"/>
    </xf>
    <xf numFmtId="0" fontId="1" fillId="16" borderId="1" xfId="6" applyFill="1" applyBorder="1" applyAlignment="1">
      <alignment wrapText="1"/>
    </xf>
    <xf numFmtId="0" fontId="1" fillId="16" borderId="1" xfId="6" applyFill="1" applyBorder="1"/>
    <xf numFmtId="0" fontId="1" fillId="0" borderId="1" xfId="6" applyBorder="1" applyAlignment="1">
      <alignment wrapText="1"/>
    </xf>
    <xf numFmtId="0" fontId="1" fillId="15" borderId="0" xfId="6" applyFill="1" applyAlignment="1">
      <alignment horizontal="left" wrapText="1"/>
    </xf>
    <xf numFmtId="0" fontId="1" fillId="14" borderId="1" xfId="6" applyFill="1" applyBorder="1" applyAlignment="1">
      <alignment horizontal="center" vertical="center" wrapText="1"/>
    </xf>
    <xf numFmtId="0" fontId="1" fillId="4" borderId="1" xfId="4" quotePrefix="1" applyFill="1" applyBorder="1" applyAlignment="1">
      <alignment horizontal="left" vertical="center" wrapText="1"/>
    </xf>
    <xf numFmtId="178" fontId="1" fillId="4" borderId="0" xfId="0" applyNumberFormat="1" applyFont="1" applyFill="1" applyAlignment="1">
      <alignment horizontal="center" vertical="center"/>
    </xf>
    <xf numFmtId="0" fontId="1" fillId="0" borderId="10" xfId="6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0" xfId="4" applyBorder="1" applyAlignment="1">
      <alignment horizontal="left" vertical="center" wrapText="1"/>
    </xf>
    <xf numFmtId="0" fontId="1" fillId="0" borderId="12" xfId="4" applyBorder="1" applyAlignment="1">
      <alignment horizontal="left" vertical="center" wrapText="1"/>
    </xf>
    <xf numFmtId="0" fontId="1" fillId="0" borderId="10" xfId="4" applyBorder="1" applyAlignment="1">
      <alignment horizontal="left" vertical="top" wrapText="1"/>
    </xf>
    <xf numFmtId="0" fontId="1" fillId="0" borderId="11" xfId="4" applyBorder="1" applyAlignment="1">
      <alignment horizontal="left" vertical="top" wrapText="1"/>
    </xf>
    <xf numFmtId="0" fontId="1" fillId="0" borderId="12" xfId="4" applyBorder="1" applyAlignment="1">
      <alignment horizontal="left" vertical="top" wrapText="1"/>
    </xf>
    <xf numFmtId="0" fontId="1" fillId="0" borderId="11" xfId="4" applyBorder="1" applyAlignment="1">
      <alignment horizontal="left" vertical="center" wrapText="1"/>
    </xf>
    <xf numFmtId="0" fontId="1" fillId="0" borderId="10" xfId="4" applyBorder="1" applyAlignment="1">
      <alignment vertical="top" wrapText="1"/>
    </xf>
    <xf numFmtId="0" fontId="1" fillId="0" borderId="12" xfId="4" applyBorder="1" applyAlignment="1">
      <alignment vertical="top" wrapText="1"/>
    </xf>
    <xf numFmtId="0" fontId="1" fillId="0" borderId="10" xfId="4" applyBorder="1" applyAlignment="1">
      <alignment horizontal="center" wrapText="1"/>
    </xf>
    <xf numFmtId="0" fontId="1" fillId="0" borderId="11" xfId="4" applyBorder="1" applyAlignment="1">
      <alignment horizontal="center" wrapText="1"/>
    </xf>
    <xf numFmtId="0" fontId="1" fillId="0" borderId="12" xfId="4" applyBorder="1" applyAlignment="1">
      <alignment horizontal="center" wrapText="1"/>
    </xf>
    <xf numFmtId="0" fontId="1" fillId="0" borderId="1" xfId="4" applyBorder="1" applyAlignment="1">
      <alignment horizontal="left" vertical="top" wrapText="1"/>
    </xf>
  </cellXfs>
  <cellStyles count="7">
    <cellStyle name="Normal 2" xfId="2"/>
    <cellStyle name="常规" xfId="0" builtinId="0"/>
    <cellStyle name="常规 2" xfId="3"/>
    <cellStyle name="常规 4" xfId="4"/>
    <cellStyle name="常规 4 2" xfId="5"/>
    <cellStyle name="常规 5" xfId="6"/>
    <cellStyle name="常规 6" xfId="1"/>
  </cellStyles>
  <dxfs count="3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K13" sqref="K13"/>
    </sheetView>
  </sheetViews>
  <sheetFormatPr defaultColWidth="9" defaultRowHeight="14.25"/>
  <cols>
    <col min="1" max="1" width="9" style="1"/>
    <col min="2" max="2" width="9.75" style="1" customWidth="1"/>
    <col min="3" max="3" width="19.75" style="1" customWidth="1"/>
    <col min="4" max="4" width="32.375" style="1" customWidth="1"/>
    <col min="5" max="6" width="10.25" style="1" customWidth="1"/>
    <col min="7" max="7" width="14.25" style="1" customWidth="1"/>
    <col min="8" max="8" width="9" style="1"/>
    <col min="9" max="9" width="9.375" style="1" customWidth="1"/>
    <col min="10" max="10" width="12.75" style="1" customWidth="1"/>
    <col min="11" max="11" width="13.125" style="1" customWidth="1"/>
    <col min="12" max="12" width="9" style="1"/>
    <col min="13" max="13" width="9.75" style="1" customWidth="1"/>
    <col min="14" max="15" width="18" style="1" customWidth="1"/>
    <col min="16" max="16" width="26.375" style="1" customWidth="1"/>
    <col min="17" max="16384" width="9" style="1"/>
  </cols>
  <sheetData>
    <row r="1" spans="1:16" ht="18.600000000000001" customHeight="1">
      <c r="C1" s="4" t="s">
        <v>0</v>
      </c>
      <c r="D1" s="4" t="s">
        <v>1</v>
      </c>
    </row>
    <row r="2" spans="1:16" s="238" customFormat="1" ht="51" customHeight="1">
      <c r="A2" s="239"/>
      <c r="B2" s="239" t="s">
        <v>2</v>
      </c>
      <c r="C2" s="239" t="s">
        <v>3</v>
      </c>
      <c r="D2" s="239" t="s">
        <v>4</v>
      </c>
      <c r="E2" s="239" t="s">
        <v>5</v>
      </c>
      <c r="F2" s="239" t="s">
        <v>6</v>
      </c>
      <c r="G2" s="239" t="s">
        <v>7</v>
      </c>
      <c r="H2" s="239" t="s">
        <v>8</v>
      </c>
      <c r="I2" s="239" t="s">
        <v>9</v>
      </c>
      <c r="J2" s="248" t="s">
        <v>10</v>
      </c>
      <c r="K2" s="248" t="s">
        <v>11</v>
      </c>
      <c r="L2" s="239" t="s">
        <v>12</v>
      </c>
      <c r="M2" s="239" t="s">
        <v>13</v>
      </c>
      <c r="N2" s="239" t="s">
        <v>14</v>
      </c>
      <c r="O2" s="239" t="s">
        <v>15</v>
      </c>
      <c r="P2" s="239" t="s">
        <v>16</v>
      </c>
    </row>
    <row r="3" spans="1:16" ht="16.5">
      <c r="A3" s="240" t="s">
        <v>17</v>
      </c>
      <c r="B3" s="240"/>
      <c r="C3" s="241">
        <v>15.5</v>
      </c>
      <c r="D3" s="242" t="s">
        <v>18</v>
      </c>
      <c r="E3" s="242" t="s">
        <v>19</v>
      </c>
      <c r="F3" s="242">
        <v>4</v>
      </c>
      <c r="G3" s="242" t="s">
        <v>20</v>
      </c>
      <c r="H3" s="242" t="s">
        <v>21</v>
      </c>
      <c r="I3" s="242" t="s">
        <v>22</v>
      </c>
      <c r="J3" s="242" t="s">
        <v>23</v>
      </c>
      <c r="K3" s="242" t="s">
        <v>24</v>
      </c>
      <c r="L3" s="242" t="s">
        <v>25</v>
      </c>
      <c r="M3" s="242" t="s">
        <v>26</v>
      </c>
      <c r="N3" s="242" t="s">
        <v>27</v>
      </c>
      <c r="O3" s="242" t="s">
        <v>28</v>
      </c>
      <c r="P3" s="242" t="s">
        <v>29</v>
      </c>
    </row>
    <row r="4" spans="1:16" ht="16.5">
      <c r="A4" s="240" t="s">
        <v>30</v>
      </c>
      <c r="B4" s="240"/>
      <c r="C4" s="241">
        <v>13.2</v>
      </c>
      <c r="D4" s="242" t="s">
        <v>31</v>
      </c>
      <c r="E4" s="242" t="s">
        <v>32</v>
      </c>
      <c r="F4" s="242">
        <v>4</v>
      </c>
      <c r="G4" s="242" t="s">
        <v>20</v>
      </c>
      <c r="H4" s="242" t="s">
        <v>21</v>
      </c>
      <c r="I4" s="242" t="s">
        <v>22</v>
      </c>
      <c r="J4" s="242" t="s">
        <v>23</v>
      </c>
      <c r="K4" s="242" t="s">
        <v>24</v>
      </c>
      <c r="L4" s="242" t="s">
        <v>25</v>
      </c>
      <c r="M4" s="242" t="s">
        <v>26</v>
      </c>
      <c r="N4" s="242" t="s">
        <v>27</v>
      </c>
      <c r="O4" s="242" t="s">
        <v>28</v>
      </c>
      <c r="P4" s="242" t="s">
        <v>29</v>
      </c>
    </row>
    <row r="5" spans="1:16" ht="16.5">
      <c r="A5" s="240" t="s">
        <v>33</v>
      </c>
      <c r="B5" s="240" t="s">
        <v>34</v>
      </c>
      <c r="C5" s="241">
        <v>27</v>
      </c>
      <c r="D5" s="242" t="s">
        <v>35</v>
      </c>
      <c r="E5" s="242" t="s">
        <v>32</v>
      </c>
      <c r="F5" s="242">
        <v>4</v>
      </c>
      <c r="G5" s="242" t="s">
        <v>36</v>
      </c>
      <c r="H5" s="242" t="s">
        <v>37</v>
      </c>
      <c r="I5" s="242" t="s">
        <v>38</v>
      </c>
      <c r="J5" s="242" t="s">
        <v>23</v>
      </c>
      <c r="K5" s="242" t="s">
        <v>24</v>
      </c>
      <c r="L5" s="242" t="s">
        <v>26</v>
      </c>
      <c r="M5" s="242" t="s">
        <v>39</v>
      </c>
      <c r="N5" s="242" t="s">
        <v>27</v>
      </c>
      <c r="O5" s="242" t="s">
        <v>28</v>
      </c>
      <c r="P5" s="242" t="s">
        <v>29</v>
      </c>
    </row>
    <row r="6" spans="1:16" ht="16.5">
      <c r="A6" s="240" t="s">
        <v>40</v>
      </c>
      <c r="B6" s="240" t="s">
        <v>41</v>
      </c>
      <c r="C6" s="241">
        <v>13.2</v>
      </c>
      <c r="D6" s="242" t="s">
        <v>31</v>
      </c>
      <c r="E6" s="242" t="s">
        <v>32</v>
      </c>
      <c r="F6" s="242">
        <v>4</v>
      </c>
      <c r="G6" s="242" t="s">
        <v>20</v>
      </c>
      <c r="H6" s="242" t="s">
        <v>21</v>
      </c>
      <c r="I6" s="242" t="s">
        <v>22</v>
      </c>
      <c r="J6" s="242" t="s">
        <v>23</v>
      </c>
      <c r="K6" s="242" t="s">
        <v>24</v>
      </c>
      <c r="L6" s="242" t="s">
        <v>26</v>
      </c>
      <c r="M6" s="242" t="s">
        <v>39</v>
      </c>
      <c r="N6" s="242" t="s">
        <v>27</v>
      </c>
      <c r="O6" s="242" t="s">
        <v>28</v>
      </c>
      <c r="P6" s="242" t="s">
        <v>29</v>
      </c>
    </row>
    <row r="7" spans="1:16" ht="16.5">
      <c r="A7" s="240" t="s">
        <v>41</v>
      </c>
      <c r="B7" s="240" t="s">
        <v>40</v>
      </c>
      <c r="C7" s="241">
        <v>12</v>
      </c>
      <c r="D7" s="242" t="s">
        <v>42</v>
      </c>
      <c r="E7" s="242" t="s">
        <v>32</v>
      </c>
      <c r="F7" s="242">
        <v>4</v>
      </c>
      <c r="G7" s="242" t="s">
        <v>20</v>
      </c>
      <c r="H7" s="242" t="s">
        <v>21</v>
      </c>
      <c r="I7" s="242" t="s">
        <v>22</v>
      </c>
      <c r="J7" s="242" t="s">
        <v>23</v>
      </c>
      <c r="K7" s="242" t="s">
        <v>24</v>
      </c>
      <c r="L7" s="242" t="s">
        <v>25</v>
      </c>
      <c r="M7" s="242" t="s">
        <v>26</v>
      </c>
      <c r="N7" s="242" t="s">
        <v>27</v>
      </c>
      <c r="O7" s="242" t="s">
        <v>28</v>
      </c>
      <c r="P7" s="242" t="s">
        <v>29</v>
      </c>
    </row>
    <row r="10" spans="1:16">
      <c r="C10" s="1" t="s">
        <v>43</v>
      </c>
    </row>
    <row r="11" spans="1:16">
      <c r="C11" s="243" t="s">
        <v>44</v>
      </c>
      <c r="D11" s="243"/>
      <c r="E11" s="243"/>
      <c r="F11" s="243"/>
      <c r="G11" s="243"/>
    </row>
    <row r="12" spans="1:16">
      <c r="C12" s="244" t="s">
        <v>45</v>
      </c>
      <c r="D12" s="245" t="s">
        <v>46</v>
      </c>
      <c r="E12" s="245" t="s">
        <v>47</v>
      </c>
      <c r="F12" s="245" t="s">
        <v>48</v>
      </c>
      <c r="G12" s="245" t="s">
        <v>49</v>
      </c>
    </row>
    <row r="13" spans="1:16">
      <c r="C13" s="246" t="s">
        <v>50</v>
      </c>
      <c r="D13" s="242">
        <v>1670</v>
      </c>
      <c r="E13" s="242">
        <v>6.3</v>
      </c>
      <c r="F13" s="242">
        <v>2</v>
      </c>
      <c r="G13" s="251" t="s">
        <v>51</v>
      </c>
    </row>
    <row r="14" spans="1:16">
      <c r="C14" s="242" t="s">
        <v>52</v>
      </c>
      <c r="D14" s="242">
        <v>1593</v>
      </c>
      <c r="E14" s="242">
        <v>6.3</v>
      </c>
      <c r="F14" s="242">
        <v>2</v>
      </c>
      <c r="G14" s="252"/>
    </row>
    <row r="15" spans="1:16">
      <c r="C15" s="243" t="s">
        <v>53</v>
      </c>
      <c r="D15" s="243"/>
      <c r="E15" s="243"/>
      <c r="F15" s="243"/>
      <c r="G15" s="243"/>
    </row>
    <row r="16" spans="1:16">
      <c r="C16" s="244" t="s">
        <v>45</v>
      </c>
      <c r="D16" s="245" t="s">
        <v>46</v>
      </c>
      <c r="E16" s="245" t="s">
        <v>47</v>
      </c>
      <c r="F16" s="245" t="s">
        <v>48</v>
      </c>
      <c r="G16" s="245" t="s">
        <v>49</v>
      </c>
    </row>
    <row r="17" spans="3:7">
      <c r="C17" s="246" t="s">
        <v>50</v>
      </c>
      <c r="D17" s="242">
        <v>1516</v>
      </c>
      <c r="E17" s="242">
        <v>6.3</v>
      </c>
      <c r="F17" s="242">
        <v>2</v>
      </c>
      <c r="G17" s="251" t="s">
        <v>54</v>
      </c>
    </row>
    <row r="18" spans="3:7">
      <c r="C18" s="242" t="s">
        <v>52</v>
      </c>
      <c r="D18" s="242">
        <v>1286</v>
      </c>
      <c r="E18" s="242">
        <v>6.3</v>
      </c>
      <c r="F18" s="242">
        <v>2</v>
      </c>
      <c r="G18" s="252"/>
    </row>
    <row r="20" spans="3:7">
      <c r="C20" s="243" t="s">
        <v>9</v>
      </c>
      <c r="D20" s="243"/>
      <c r="E20" s="243"/>
      <c r="F20" s="243"/>
      <c r="G20" s="243"/>
    </row>
    <row r="21" spans="3:7">
      <c r="C21" s="245" t="s">
        <v>55</v>
      </c>
      <c r="D21" s="246" t="s">
        <v>56</v>
      </c>
    </row>
    <row r="22" spans="3:7" ht="28.5">
      <c r="C22" s="245" t="s">
        <v>9</v>
      </c>
      <c r="D22" s="246" t="s">
        <v>57</v>
      </c>
    </row>
    <row r="23" spans="3:7">
      <c r="C23" s="245" t="s">
        <v>58</v>
      </c>
      <c r="D23" s="242" t="s">
        <v>59</v>
      </c>
    </row>
    <row r="24" spans="3:7" ht="28.5">
      <c r="C24" s="244" t="s">
        <v>60</v>
      </c>
      <c r="D24" s="242" t="s">
        <v>61</v>
      </c>
    </row>
    <row r="25" spans="3:7" ht="28.5">
      <c r="C25" s="244" t="s">
        <v>62</v>
      </c>
      <c r="D25" s="246" t="s">
        <v>59</v>
      </c>
    </row>
    <row r="26" spans="3:7">
      <c r="C26" s="245" t="s">
        <v>63</v>
      </c>
      <c r="D26" s="246" t="s">
        <v>59</v>
      </c>
    </row>
    <row r="27" spans="3:7" ht="28.5">
      <c r="C27" s="244" t="s">
        <v>64</v>
      </c>
      <c r="D27" s="242" t="s">
        <v>65</v>
      </c>
    </row>
    <row r="28" spans="3:7">
      <c r="C28" s="244" t="s">
        <v>66</v>
      </c>
      <c r="D28" s="246" t="s">
        <v>67</v>
      </c>
    </row>
    <row r="29" spans="3:7" ht="28.5">
      <c r="C29" s="244" t="s">
        <v>68</v>
      </c>
      <c r="D29" s="246" t="s">
        <v>69</v>
      </c>
    </row>
    <row r="30" spans="3:7">
      <c r="C30" s="244" t="s">
        <v>70</v>
      </c>
      <c r="D30" s="246" t="s">
        <v>71</v>
      </c>
    </row>
    <row r="31" spans="3:7">
      <c r="C31" s="244" t="s">
        <v>72</v>
      </c>
      <c r="D31" s="246" t="s">
        <v>59</v>
      </c>
    </row>
    <row r="33" spans="3:4">
      <c r="C33" s="243" t="s">
        <v>73</v>
      </c>
      <c r="D33" s="243"/>
    </row>
    <row r="34" spans="3:4">
      <c r="C34" s="244" t="s">
        <v>74</v>
      </c>
      <c r="D34" s="246" t="s">
        <v>59</v>
      </c>
    </row>
    <row r="35" spans="3:4" ht="28.5">
      <c r="C35" s="244" t="s">
        <v>75</v>
      </c>
      <c r="D35" s="246" t="s">
        <v>76</v>
      </c>
    </row>
    <row r="36" spans="3:4" ht="28.5">
      <c r="C36" s="244" t="s">
        <v>77</v>
      </c>
      <c r="D36" s="246" t="s">
        <v>78</v>
      </c>
    </row>
    <row r="38" spans="3:4">
      <c r="C38" s="247" t="s">
        <v>79</v>
      </c>
      <c r="D38" s="247"/>
    </row>
    <row r="39" spans="3:4">
      <c r="C39" s="244" t="s">
        <v>80</v>
      </c>
      <c r="D39" s="246" t="s">
        <v>81</v>
      </c>
    </row>
    <row r="40" spans="3:4">
      <c r="C40" s="244" t="s">
        <v>82</v>
      </c>
      <c r="D40" s="246" t="s">
        <v>83</v>
      </c>
    </row>
    <row r="42" spans="3:4">
      <c r="C42" s="243" t="s">
        <v>84</v>
      </c>
      <c r="D42" s="243"/>
    </row>
    <row r="43" spans="3:4">
      <c r="C43" s="245" t="s">
        <v>85</v>
      </c>
      <c r="D43" s="242" t="s">
        <v>86</v>
      </c>
    </row>
    <row r="44" spans="3:4">
      <c r="C44" s="245" t="s">
        <v>87</v>
      </c>
      <c r="D44" s="242" t="s">
        <v>88</v>
      </c>
    </row>
  </sheetData>
  <customSheetViews>
    <customSheetView guid="{54150765-A614-405C-A680-65CBB6EE45B3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CC6025C8-7A64-4C09-A84E-946A4402F007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81EB5D65-0CED-4585-BDFA-4BA3F3BB5FF9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F5DD0477-A43C-4005-A9D5-44CCDD1CF9A0}" scale="85" topLeftCell="A19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22FE5F02-D983-484E-9AE3-FCE2872650D3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CEEB3A20-D10A-48A5-999A-4CD6664D8F91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16D4DA91-8BB9-44DE-9202-7D436C3EB865}" scale="85">
      <selection activeCell="K13" sqref="K13"/>
      <pageMargins left="0.7" right="0.7" top="0.75" bottom="0.75" header="0.3" footer="0.3"/>
      <pageSetup paperSize="9" orientation="portrait" horizontalDpi="90" verticalDpi="90"/>
    </customSheetView>
  </customSheetViews>
  <mergeCells count="2">
    <mergeCell ref="G13:G14"/>
    <mergeCell ref="G17:G18"/>
  </mergeCells>
  <phoneticPr fontId="38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topLeftCell="M1" workbookViewId="0">
      <selection activeCell="V4" sqref="V4"/>
    </sheetView>
  </sheetViews>
  <sheetFormatPr defaultColWidth="9" defaultRowHeight="14.25"/>
  <cols>
    <col min="1" max="1" width="14.375" style="233" customWidth="1"/>
    <col min="2" max="2" width="16.375" style="233" customWidth="1"/>
    <col min="3" max="3" width="21.375" style="233" customWidth="1"/>
    <col min="4" max="4" width="9" style="233"/>
    <col min="5" max="5" width="26.25" style="233" customWidth="1"/>
    <col min="6" max="6" width="17.75" style="233" customWidth="1"/>
    <col min="7" max="7" width="15.375" style="233" customWidth="1"/>
    <col min="8" max="8" width="18.375" style="233" customWidth="1"/>
    <col min="9" max="9" width="28" style="233" customWidth="1"/>
    <col min="10" max="10" width="9" style="233"/>
    <col min="11" max="11" width="15.375" style="233" customWidth="1"/>
    <col min="12" max="12" width="19" style="233" customWidth="1"/>
    <col min="13" max="13" width="9" style="233"/>
    <col min="14" max="14" width="20.75" style="233" customWidth="1"/>
    <col min="15" max="15" width="21" style="233" customWidth="1"/>
    <col min="16" max="16" width="9" style="233"/>
    <col min="17" max="17" width="13.75" style="233" customWidth="1"/>
    <col min="18" max="18" width="17.75" style="233" customWidth="1"/>
    <col min="19" max="19" width="9" style="233"/>
    <col min="20" max="20" width="13" style="233" customWidth="1"/>
    <col min="21" max="21" width="12.125" style="233" customWidth="1"/>
    <col min="22" max="22" width="9" style="233"/>
    <col min="23" max="23" width="10.125" style="233" customWidth="1"/>
    <col min="24" max="24" width="40" style="233" customWidth="1"/>
    <col min="25" max="16384" width="9" style="233"/>
  </cols>
  <sheetData>
    <row r="1" spans="1:24" ht="27" customHeight="1">
      <c r="A1" s="234" t="s">
        <v>0</v>
      </c>
      <c r="B1" s="234" t="s">
        <v>1</v>
      </c>
      <c r="C1" s="233" t="s">
        <v>89</v>
      </c>
    </row>
    <row r="2" spans="1:24" s="232" customFormat="1" ht="71.25">
      <c r="A2" s="235" t="s">
        <v>90</v>
      </c>
      <c r="B2" s="235" t="s">
        <v>91</v>
      </c>
      <c r="C2" s="235" t="s">
        <v>92</v>
      </c>
      <c r="D2" s="235" t="s">
        <v>93</v>
      </c>
      <c r="E2" s="235" t="s">
        <v>94</v>
      </c>
      <c r="F2" s="235" t="s">
        <v>95</v>
      </c>
      <c r="G2" s="235" t="s">
        <v>96</v>
      </c>
      <c r="H2" s="235" t="s">
        <v>97</v>
      </c>
      <c r="I2" s="235" t="s">
        <v>98</v>
      </c>
      <c r="J2" s="235" t="s">
        <v>99</v>
      </c>
      <c r="K2" s="235" t="s">
        <v>100</v>
      </c>
      <c r="L2" s="235" t="s">
        <v>101</v>
      </c>
      <c r="M2" s="235" t="s">
        <v>102</v>
      </c>
      <c r="N2" s="235" t="s">
        <v>103</v>
      </c>
      <c r="O2" s="235" t="s">
        <v>104</v>
      </c>
      <c r="P2" s="235" t="s">
        <v>105</v>
      </c>
      <c r="Q2" s="235" t="s">
        <v>106</v>
      </c>
      <c r="R2" s="235" t="s">
        <v>107</v>
      </c>
      <c r="S2" s="235" t="s">
        <v>108</v>
      </c>
      <c r="T2" s="235" t="s">
        <v>109</v>
      </c>
      <c r="U2" s="235" t="s">
        <v>110</v>
      </c>
      <c r="V2" s="235" t="s">
        <v>111</v>
      </c>
      <c r="W2" s="235" t="s">
        <v>112</v>
      </c>
      <c r="X2" s="235" t="s">
        <v>113</v>
      </c>
    </row>
    <row r="3" spans="1:24" ht="16.5">
      <c r="A3" s="236" t="s">
        <v>114</v>
      </c>
      <c r="B3" s="237">
        <v>0</v>
      </c>
      <c r="C3" s="237">
        <v>3.03</v>
      </c>
      <c r="D3" s="237">
        <v>3.03</v>
      </c>
      <c r="E3" s="237">
        <v>3.03</v>
      </c>
      <c r="F3" s="237">
        <v>3.5489999999999999</v>
      </c>
      <c r="G3" s="237">
        <f>F3-E3</f>
        <v>0.51900000000000013</v>
      </c>
      <c r="H3" s="237">
        <v>3.5489999999999999</v>
      </c>
      <c r="I3" s="237">
        <v>4.7859999999999996</v>
      </c>
      <c r="J3" s="237">
        <f>I3-H3</f>
        <v>1.2369999999999997</v>
      </c>
      <c r="K3" s="237">
        <v>6.8659999999999997</v>
      </c>
      <c r="L3" s="237">
        <v>9.4689999999999994</v>
      </c>
      <c r="M3" s="237">
        <f>L3-K3</f>
        <v>2.6029999999999998</v>
      </c>
      <c r="N3" s="237">
        <v>9.4689999999999994</v>
      </c>
      <c r="O3" s="237">
        <v>11.688000000000001</v>
      </c>
      <c r="P3" s="237">
        <f>O3-N3</f>
        <v>2.2190000000000012</v>
      </c>
      <c r="Q3" s="95">
        <v>10.864000000000001</v>
      </c>
      <c r="R3" s="237">
        <v>12.406000000000001</v>
      </c>
      <c r="S3" s="237">
        <f>R3-Q3</f>
        <v>1.5419999999999998</v>
      </c>
      <c r="T3" s="237">
        <v>6.7560000000000002</v>
      </c>
      <c r="U3" s="237">
        <v>17.332999999999998</v>
      </c>
      <c r="V3" s="237">
        <v>8.6</v>
      </c>
      <c r="W3" s="237">
        <v>17.899999999999999</v>
      </c>
      <c r="X3" s="95" t="s">
        <v>115</v>
      </c>
    </row>
    <row r="4" spans="1:24" ht="16.5">
      <c r="A4" s="236" t="s">
        <v>116</v>
      </c>
      <c r="B4" s="237">
        <v>0</v>
      </c>
      <c r="C4" s="237">
        <v>0.7</v>
      </c>
      <c r="D4" s="237">
        <v>0.7</v>
      </c>
      <c r="E4" s="237">
        <v>0.7</v>
      </c>
      <c r="F4" s="237">
        <v>3.5510000000000002</v>
      </c>
      <c r="G4" s="237">
        <f>F4-E4</f>
        <v>2.851</v>
      </c>
      <c r="H4" s="237">
        <v>3.5510000000000002</v>
      </c>
      <c r="I4" s="237">
        <v>4.7450000000000001</v>
      </c>
      <c r="J4" s="237">
        <f>I4-H4</f>
        <v>1.194</v>
      </c>
      <c r="K4" s="237">
        <v>6.55</v>
      </c>
      <c r="L4" s="237">
        <v>9.4610000000000003</v>
      </c>
      <c r="M4" s="237">
        <f>L4-K4</f>
        <v>2.9110000000000005</v>
      </c>
      <c r="N4" s="237">
        <v>9.4610000000000003</v>
      </c>
      <c r="O4" s="237">
        <v>11.359</v>
      </c>
      <c r="P4" s="237">
        <f>O4-N4</f>
        <v>1.8979999999999997</v>
      </c>
      <c r="Q4" s="95">
        <v>10.616</v>
      </c>
      <c r="R4" s="237">
        <v>12.347</v>
      </c>
      <c r="S4" s="237">
        <f>R4-Q4</f>
        <v>1.7309999999999999</v>
      </c>
      <c r="T4" s="237">
        <v>6.2809999999999997</v>
      </c>
      <c r="U4" s="237">
        <v>19.640999999999998</v>
      </c>
      <c r="V4" s="237">
        <v>11.6</v>
      </c>
      <c r="W4" s="237">
        <v>19.7</v>
      </c>
      <c r="X4" s="95" t="s">
        <v>117</v>
      </c>
    </row>
    <row r="15" spans="1:24">
      <c r="A15" s="233" t="s">
        <v>118</v>
      </c>
    </row>
    <row r="16" spans="1:24">
      <c r="A16" s="233" t="s">
        <v>119</v>
      </c>
    </row>
    <row r="17" spans="1:1">
      <c r="A17" s="233" t="s">
        <v>120</v>
      </c>
    </row>
    <row r="18" spans="1:1">
      <c r="A18" s="233" t="s">
        <v>121</v>
      </c>
    </row>
  </sheetData>
  <customSheetViews>
    <customSheetView guid="{54150765-A614-405C-A680-65CBB6EE45B3}" topLeftCell="M1">
      <selection activeCell="V4" sqref="V4"/>
      <pageMargins left="0.7" right="0.7" top="0.75" bottom="0.75" header="0.3" footer="0.3"/>
      <pageSetup paperSize="9" orientation="portrait" horizontalDpi="300" verticalDpi="300"/>
    </customSheetView>
    <customSheetView guid="{CC6025C8-7A64-4C09-A84E-946A4402F007}">
      <selection activeCell="C35" sqref="C35"/>
      <pageMargins left="0.7" right="0.7" top="0.75" bottom="0.75" header="0.3" footer="0.3"/>
      <pageSetup paperSize="9" orientation="portrait" horizontalDpi="300" verticalDpi="300"/>
    </customSheetView>
    <customSheetView guid="{81EB5D65-0CED-4585-BDFA-4BA3F3BB5FF9}">
      <selection activeCell="C35" sqref="C35"/>
      <pageMargins left="0.7" right="0.7" top="0.75" bottom="0.75" header="0.3" footer="0.3"/>
      <pageSetup paperSize="9" orientation="portrait" horizontalDpi="300" verticalDpi="300"/>
    </customSheetView>
    <customSheetView guid="{F5DD0477-A43C-4005-A9D5-44CCDD1CF9A0}" topLeftCell="L1">
      <selection activeCell="V4" sqref="V4"/>
      <pageMargins left="0.7" right="0.7" top="0.75" bottom="0.75" header="0.3" footer="0.3"/>
      <pageSetup paperSize="9" orientation="portrait" horizontalDpi="300" verticalDpi="300"/>
    </customSheetView>
    <customSheetView guid="{22FE5F02-D983-484E-9AE3-FCE2872650D3}">
      <selection activeCell="C35" sqref="C35"/>
      <pageMargins left="0.7" right="0.7" top="0.75" bottom="0.75" header="0.3" footer="0.3"/>
      <pageSetup paperSize="9" orientation="portrait" horizontalDpi="300" verticalDpi="300"/>
    </customSheetView>
    <customSheetView guid="{CEEB3A20-D10A-48A5-999A-4CD6664D8F91}">
      <selection activeCell="C35" sqref="C35"/>
      <pageMargins left="0.7" right="0.7" top="0.75" bottom="0.75" header="0.3" footer="0.3"/>
      <pageSetup paperSize="9" orientation="portrait" horizontalDpi="300" verticalDpi="300"/>
    </customSheetView>
    <customSheetView guid="{16D4DA91-8BB9-44DE-9202-7D436C3EB865}">
      <selection activeCell="C35" sqref="C35"/>
      <pageMargins left="0.7" right="0.7" top="0.75" bottom="0.75" header="0.3" footer="0.3"/>
      <pageSetup paperSize="9" orientation="portrait" horizontalDpi="300" verticalDpi="300"/>
    </customSheetView>
  </customSheetViews>
  <phoneticPr fontId="3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W163"/>
  <sheetViews>
    <sheetView tabSelected="1" topLeftCell="A37" zoomScale="60" zoomScaleNormal="60" workbookViewId="0">
      <selection activeCell="J48" sqref="J48"/>
    </sheetView>
  </sheetViews>
  <sheetFormatPr defaultColWidth="9.125" defaultRowHeight="60" customHeight="1"/>
  <cols>
    <col min="1" max="1" width="13.75" style="140" customWidth="1"/>
    <col min="2" max="2" width="9.375" style="140" customWidth="1"/>
    <col min="3" max="3" width="48.375" style="140" customWidth="1"/>
    <col min="4" max="4" width="19.375" style="140" hidden="1" customWidth="1"/>
    <col min="5" max="5" width="17.75" style="141" hidden="1" customWidth="1"/>
    <col min="6" max="6" width="20" style="141" hidden="1" customWidth="1"/>
    <col min="7" max="7" width="13.625" style="141" customWidth="1"/>
    <col min="8" max="10" width="16.375" style="141" customWidth="1"/>
    <col min="11" max="11" width="16.375" customWidth="1"/>
    <col min="12" max="14" width="16.375" style="141" customWidth="1"/>
    <col min="15" max="15" width="14.625" style="141" customWidth="1"/>
    <col min="16" max="16" width="16.375" style="141" customWidth="1"/>
    <col min="17" max="17" width="13.125" style="140" customWidth="1"/>
    <col min="18" max="18" width="51.625" style="142" customWidth="1"/>
    <col min="19" max="19" width="70" style="140" customWidth="1"/>
    <col min="20" max="20" width="81.375" style="140" customWidth="1"/>
    <col min="21" max="21" width="20.125" style="143" customWidth="1"/>
    <col min="22" max="127" width="9.125" style="144"/>
    <col min="128" max="16384" width="9.125" style="145"/>
  </cols>
  <sheetData>
    <row r="1" spans="1:127" s="131" customFormat="1" ht="60" customHeight="1">
      <c r="A1" s="146" t="s">
        <v>122</v>
      </c>
      <c r="B1" s="147" t="s">
        <v>123</v>
      </c>
      <c r="C1" s="147" t="s">
        <v>124</v>
      </c>
      <c r="D1" s="148" t="s">
        <v>125</v>
      </c>
      <c r="E1" s="148" t="s">
        <v>126</v>
      </c>
      <c r="F1" s="148" t="s">
        <v>127</v>
      </c>
      <c r="G1" s="148" t="s">
        <v>128</v>
      </c>
      <c r="H1" s="148" t="s">
        <v>129</v>
      </c>
      <c r="I1" s="148" t="s">
        <v>116</v>
      </c>
      <c r="J1" s="148" t="s">
        <v>130</v>
      </c>
      <c r="K1" s="148" t="s">
        <v>131</v>
      </c>
      <c r="L1" s="148" t="s">
        <v>132</v>
      </c>
      <c r="M1" s="148" t="s">
        <v>133</v>
      </c>
      <c r="N1" s="148" t="s">
        <v>134</v>
      </c>
      <c r="O1" s="148" t="s">
        <v>135</v>
      </c>
      <c r="P1" s="148" t="s">
        <v>136</v>
      </c>
      <c r="Q1" s="148" t="s">
        <v>137</v>
      </c>
      <c r="R1" s="183" t="s">
        <v>138</v>
      </c>
      <c r="S1" s="184" t="s">
        <v>139</v>
      </c>
      <c r="T1" s="184" t="s">
        <v>140</v>
      </c>
      <c r="U1" s="149" t="s">
        <v>0</v>
      </c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5"/>
      <c r="BO1" s="185"/>
      <c r="BP1" s="185"/>
      <c r="BQ1" s="185"/>
      <c r="BR1" s="185"/>
      <c r="BS1" s="185"/>
      <c r="BT1" s="185"/>
      <c r="BU1" s="185"/>
      <c r="BV1" s="185"/>
      <c r="BW1" s="185"/>
      <c r="BX1" s="185"/>
      <c r="BY1" s="185"/>
      <c r="BZ1" s="185"/>
      <c r="CA1" s="185"/>
      <c r="CB1" s="185"/>
      <c r="CC1" s="185"/>
      <c r="CD1" s="185"/>
      <c r="CE1" s="185"/>
      <c r="CF1" s="185"/>
      <c r="CG1" s="185"/>
      <c r="CH1" s="185"/>
      <c r="CI1" s="185"/>
      <c r="CJ1" s="185"/>
      <c r="CK1" s="185"/>
      <c r="CL1" s="185"/>
      <c r="CM1" s="185"/>
      <c r="CN1" s="185"/>
      <c r="CO1" s="185"/>
      <c r="CP1" s="185"/>
      <c r="CQ1" s="185"/>
      <c r="CR1" s="185"/>
      <c r="CS1" s="185"/>
      <c r="CT1" s="185"/>
      <c r="CU1" s="185"/>
      <c r="CV1" s="185"/>
      <c r="CW1" s="185"/>
      <c r="CX1" s="185"/>
      <c r="CY1" s="185"/>
      <c r="CZ1" s="185"/>
      <c r="DA1" s="185"/>
      <c r="DB1" s="185"/>
      <c r="DC1" s="185"/>
      <c r="DD1" s="185"/>
      <c r="DE1" s="185"/>
      <c r="DF1" s="185"/>
      <c r="DG1" s="185"/>
      <c r="DH1" s="185"/>
      <c r="DI1" s="185"/>
      <c r="DJ1" s="185"/>
      <c r="DK1" s="185"/>
      <c r="DL1" s="185"/>
      <c r="DM1" s="185"/>
      <c r="DN1" s="185"/>
      <c r="DO1" s="185"/>
      <c r="DP1" s="185"/>
      <c r="DQ1" s="185"/>
      <c r="DR1" s="185"/>
      <c r="DS1" s="185"/>
      <c r="DT1" s="185"/>
      <c r="DU1" s="185"/>
      <c r="DV1" s="185"/>
      <c r="DW1" s="185"/>
    </row>
    <row r="2" spans="1:127" s="132" customFormat="1" ht="60" customHeight="1">
      <c r="A2" s="149" t="s">
        <v>141</v>
      </c>
      <c r="B2" s="150">
        <v>1</v>
      </c>
      <c r="C2" s="150" t="s">
        <v>142</v>
      </c>
      <c r="D2" s="151">
        <v>1</v>
      </c>
      <c r="E2" s="151"/>
      <c r="F2" s="151" t="s">
        <v>143</v>
      </c>
      <c r="G2" s="151" t="s">
        <v>144</v>
      </c>
      <c r="H2" s="151" t="s">
        <v>145</v>
      </c>
      <c r="I2" s="172">
        <f>(8.624+8.431+8.411)/3</f>
        <v>8.488666666666667</v>
      </c>
      <c r="J2" s="172">
        <f>(8.449+8.315+7.808)/3</f>
        <v>8.190666666666667</v>
      </c>
      <c r="K2" s="173">
        <f>(9.148+8.767+8.525)/3</f>
        <v>8.8133333333333326</v>
      </c>
      <c r="L2" s="151"/>
      <c r="M2" s="151"/>
      <c r="N2" s="151" t="s">
        <v>146</v>
      </c>
      <c r="O2" s="174" t="s">
        <v>147</v>
      </c>
      <c r="P2" s="151"/>
      <c r="Q2" s="151" t="s">
        <v>148</v>
      </c>
      <c r="R2" s="186"/>
      <c r="S2" s="170" t="s">
        <v>149</v>
      </c>
      <c r="T2" s="170" t="s">
        <v>150</v>
      </c>
      <c r="U2" s="149" t="s">
        <v>151</v>
      </c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</row>
    <row r="3" spans="1:127" s="132" customFormat="1" ht="60" customHeight="1">
      <c r="A3" s="149" t="s">
        <v>141</v>
      </c>
      <c r="B3" s="150">
        <v>2</v>
      </c>
      <c r="C3" s="150" t="s">
        <v>152</v>
      </c>
      <c r="D3" s="151">
        <v>1</v>
      </c>
      <c r="E3" s="151" t="s">
        <v>143</v>
      </c>
      <c r="F3" s="151" t="s">
        <v>143</v>
      </c>
      <c r="G3" s="151" t="s">
        <v>153</v>
      </c>
      <c r="H3" s="151">
        <v>15.8</v>
      </c>
      <c r="I3" s="172">
        <f>(19.915+19.815+20.618)/3</f>
        <v>20.116</v>
      </c>
      <c r="J3" s="172">
        <f>(19.834+19.494+19.917)/3</f>
        <v>19.748333333333335</v>
      </c>
      <c r="K3" s="173">
        <f>(19.516+19.934+19.719)/3</f>
        <v>19.723000000000003</v>
      </c>
      <c r="L3" s="151"/>
      <c r="M3" s="151"/>
      <c r="N3" s="151" t="s">
        <v>146</v>
      </c>
      <c r="O3" s="174" t="s">
        <v>147</v>
      </c>
      <c r="P3" s="151"/>
      <c r="Q3" s="151" t="s">
        <v>148</v>
      </c>
      <c r="R3" s="186"/>
      <c r="S3" s="170" t="s">
        <v>149</v>
      </c>
      <c r="T3" s="170" t="s">
        <v>154</v>
      </c>
      <c r="U3" s="149" t="s">
        <v>151</v>
      </c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</row>
    <row r="4" spans="1:127" s="132" customFormat="1" ht="60" customHeight="1">
      <c r="A4" s="149" t="s">
        <v>141</v>
      </c>
      <c r="B4" s="150">
        <v>3</v>
      </c>
      <c r="C4" s="150" t="s">
        <v>155</v>
      </c>
      <c r="D4" s="151">
        <v>1</v>
      </c>
      <c r="E4" s="151"/>
      <c r="F4" s="151" t="s">
        <v>143</v>
      </c>
      <c r="G4" s="151" t="s">
        <v>153</v>
      </c>
      <c r="H4" s="151">
        <v>14.2</v>
      </c>
      <c r="I4" s="172">
        <f>(12.137-4.043+13.985-3.304+10.792-2.06)/3</f>
        <v>9.1690000000000005</v>
      </c>
      <c r="J4" s="172">
        <f>(12.841-5.43+14.75-7.42+11.822-4.146)/3</f>
        <v>7.4723333333333342</v>
      </c>
      <c r="K4" s="151">
        <f>(9.367+13.534+13.133)/3</f>
        <v>12.011333333333335</v>
      </c>
      <c r="L4" s="151"/>
      <c r="M4" s="151"/>
      <c r="N4" s="151" t="s">
        <v>156</v>
      </c>
      <c r="O4" s="174" t="s">
        <v>157</v>
      </c>
      <c r="P4" s="151"/>
      <c r="Q4" s="151" t="s">
        <v>148</v>
      </c>
      <c r="R4" s="186"/>
      <c r="S4" s="170" t="s">
        <v>149</v>
      </c>
      <c r="T4" s="170" t="s">
        <v>158</v>
      </c>
      <c r="U4" s="149" t="s">
        <v>151</v>
      </c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</row>
    <row r="5" spans="1:127" s="132" customFormat="1" ht="60" hidden="1" customHeight="1">
      <c r="A5" s="149" t="s">
        <v>141</v>
      </c>
      <c r="B5" s="150">
        <v>4</v>
      </c>
      <c r="C5" s="150" t="s">
        <v>159</v>
      </c>
      <c r="D5" s="151">
        <v>1.5</v>
      </c>
      <c r="E5" s="151" t="s">
        <v>143</v>
      </c>
      <c r="F5" s="151" t="s">
        <v>143</v>
      </c>
      <c r="G5" s="151"/>
      <c r="H5" s="151">
        <v>12.2</v>
      </c>
      <c r="I5" s="151"/>
      <c r="J5" s="151"/>
      <c r="K5" s="151"/>
      <c r="L5" s="151"/>
      <c r="M5" s="151"/>
      <c r="N5" s="151"/>
      <c r="O5" s="151"/>
      <c r="P5" s="151"/>
      <c r="Q5" s="151" t="s">
        <v>148</v>
      </c>
      <c r="R5" s="186"/>
      <c r="S5" s="170" t="s">
        <v>160</v>
      </c>
      <c r="T5" s="170" t="s">
        <v>161</v>
      </c>
      <c r="U5" s="149" t="s">
        <v>162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</row>
    <row r="6" spans="1:127" s="132" customFormat="1" ht="60" hidden="1" customHeight="1">
      <c r="A6" s="149" t="s">
        <v>141</v>
      </c>
      <c r="B6" s="150">
        <v>5</v>
      </c>
      <c r="C6" s="150" t="s">
        <v>163</v>
      </c>
      <c r="D6" s="151">
        <v>1</v>
      </c>
      <c r="E6" s="151"/>
      <c r="F6" s="151" t="s">
        <v>143</v>
      </c>
      <c r="G6" s="151"/>
      <c r="H6" s="151">
        <v>15.2</v>
      </c>
      <c r="I6" s="151"/>
      <c r="J6" s="151"/>
      <c r="K6" s="151"/>
      <c r="L6" s="151"/>
      <c r="M6" s="151"/>
      <c r="N6" s="151"/>
      <c r="O6" s="151"/>
      <c r="P6" s="151"/>
      <c r="Q6" s="151" t="s">
        <v>148</v>
      </c>
      <c r="R6" s="186"/>
      <c r="S6" s="170" t="s">
        <v>164</v>
      </c>
      <c r="T6" s="170" t="s">
        <v>165</v>
      </c>
      <c r="U6" s="149" t="s">
        <v>162</v>
      </c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</row>
    <row r="7" spans="1:127" s="132" customFormat="1" ht="60" hidden="1" customHeight="1">
      <c r="A7" s="149" t="s">
        <v>141</v>
      </c>
      <c r="B7" s="150">
        <v>6</v>
      </c>
      <c r="C7" s="150" t="s">
        <v>166</v>
      </c>
      <c r="D7" s="151">
        <v>1</v>
      </c>
      <c r="E7" s="151"/>
      <c r="F7" s="151" t="s">
        <v>143</v>
      </c>
      <c r="G7" s="151"/>
      <c r="H7" s="151">
        <v>15.2</v>
      </c>
      <c r="I7" s="151"/>
      <c r="J7" s="151"/>
      <c r="K7" s="151"/>
      <c r="L7" s="151"/>
      <c r="M7" s="151"/>
      <c r="N7" s="151"/>
      <c r="O7" s="151"/>
      <c r="P7" s="151"/>
      <c r="Q7" s="151" t="s">
        <v>148</v>
      </c>
      <c r="R7" s="186"/>
      <c r="S7" s="170" t="s">
        <v>167</v>
      </c>
      <c r="T7" s="170" t="s">
        <v>165</v>
      </c>
      <c r="U7" s="149" t="s">
        <v>162</v>
      </c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</row>
    <row r="8" spans="1:127" s="132" customFormat="1" ht="60" customHeight="1">
      <c r="A8" s="149" t="s">
        <v>141</v>
      </c>
      <c r="B8" s="150">
        <v>8</v>
      </c>
      <c r="C8" s="150" t="s">
        <v>168</v>
      </c>
      <c r="D8" s="151">
        <v>0.5</v>
      </c>
      <c r="E8" s="151"/>
      <c r="F8" s="151" t="s">
        <v>143</v>
      </c>
      <c r="G8" s="151"/>
      <c r="H8" s="151">
        <v>9.1999999999999993</v>
      </c>
      <c r="I8" s="172" t="s">
        <v>59</v>
      </c>
      <c r="J8" s="172">
        <f>(18.133+18.465+18.297)/3</f>
        <v>18.298333333333332</v>
      </c>
      <c r="K8" s="151">
        <f>(19.133+17.465+16.297)/3</f>
        <v>17.631666666666664</v>
      </c>
      <c r="L8" s="151"/>
      <c r="M8" s="151"/>
      <c r="N8" s="151" t="s">
        <v>146</v>
      </c>
      <c r="O8" s="174" t="s">
        <v>169</v>
      </c>
      <c r="Q8" s="151" t="s">
        <v>148</v>
      </c>
      <c r="R8" s="186"/>
      <c r="S8" s="170" t="s">
        <v>170</v>
      </c>
      <c r="T8" s="170" t="s">
        <v>171</v>
      </c>
      <c r="U8" s="149" t="s">
        <v>151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</row>
    <row r="9" spans="1:127" s="132" customFormat="1" ht="60" customHeight="1">
      <c r="A9" s="149" t="s">
        <v>141</v>
      </c>
      <c r="B9" s="150">
        <v>9</v>
      </c>
      <c r="C9" s="150" t="s">
        <v>172</v>
      </c>
      <c r="D9" s="151"/>
      <c r="E9" s="151"/>
      <c r="F9" s="151" t="s">
        <v>143</v>
      </c>
      <c r="G9" s="151"/>
      <c r="H9" s="151"/>
      <c r="I9" s="172">
        <f>(6.895+6.981+7.015)/3</f>
        <v>6.9636666666666658</v>
      </c>
      <c r="J9" s="172">
        <f>(7.222+7.652+7.469)/3</f>
        <v>7.4476666666666667</v>
      </c>
      <c r="K9" s="175">
        <f>(7.286+6.053+7.233)/3</f>
        <v>6.8573333333333331</v>
      </c>
      <c r="L9" s="151"/>
      <c r="M9" s="151"/>
      <c r="N9" s="151" t="s">
        <v>156</v>
      </c>
      <c r="O9" s="174" t="s">
        <v>173</v>
      </c>
      <c r="P9" s="151"/>
      <c r="Q9" s="151" t="s">
        <v>148</v>
      </c>
      <c r="R9" s="186"/>
      <c r="S9" s="170" t="s">
        <v>174</v>
      </c>
      <c r="T9" s="170" t="s">
        <v>175</v>
      </c>
      <c r="U9" s="149" t="s">
        <v>151</v>
      </c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</row>
    <row r="10" spans="1:127" s="132" customFormat="1" ht="60" customHeight="1">
      <c r="A10" s="149" t="s">
        <v>141</v>
      </c>
      <c r="B10" s="150">
        <v>10</v>
      </c>
      <c r="C10" s="150" t="s">
        <v>176</v>
      </c>
      <c r="D10" s="151">
        <v>2</v>
      </c>
      <c r="E10" s="151" t="s">
        <v>143</v>
      </c>
      <c r="F10" s="151" t="s">
        <v>143</v>
      </c>
      <c r="G10" s="151" t="s">
        <v>177</v>
      </c>
      <c r="H10" s="151" t="s">
        <v>178</v>
      </c>
      <c r="I10" s="172">
        <v>1.9803333333333299</v>
      </c>
      <c r="J10" s="172">
        <v>0.88</v>
      </c>
      <c r="K10" s="175">
        <f>(1.1+1.209+1.085)/3</f>
        <v>1.1313333333333333</v>
      </c>
      <c r="L10" s="151"/>
      <c r="M10" s="151"/>
      <c r="N10" s="151" t="s">
        <v>156</v>
      </c>
      <c r="O10" s="174" t="s">
        <v>173</v>
      </c>
      <c r="P10" s="151"/>
      <c r="Q10" s="151" t="s">
        <v>148</v>
      </c>
      <c r="R10" s="186"/>
      <c r="S10" s="170" t="s">
        <v>179</v>
      </c>
      <c r="T10" s="170" t="s">
        <v>175</v>
      </c>
      <c r="U10" s="149" t="s">
        <v>151</v>
      </c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</row>
    <row r="11" spans="1:127" s="132" customFormat="1" ht="60" customHeight="1">
      <c r="A11" s="149" t="s">
        <v>141</v>
      </c>
      <c r="B11" s="150">
        <v>11</v>
      </c>
      <c r="C11" s="150" t="s">
        <v>180</v>
      </c>
      <c r="D11" s="151">
        <v>1</v>
      </c>
      <c r="E11" s="151"/>
      <c r="F11" s="151" t="s">
        <v>143</v>
      </c>
      <c r="G11" s="151"/>
      <c r="H11" s="151">
        <v>18.2</v>
      </c>
      <c r="I11" s="172">
        <v>12.2373333333333</v>
      </c>
      <c r="J11" s="172">
        <v>13.7863333333333</v>
      </c>
      <c r="K11" s="151">
        <f>(7.518+10.799+7.483)/3</f>
        <v>8.6</v>
      </c>
      <c r="L11" s="151"/>
      <c r="M11" s="151"/>
      <c r="N11" s="151" t="s">
        <v>156</v>
      </c>
      <c r="O11" s="174" t="s">
        <v>157</v>
      </c>
      <c r="P11" s="151"/>
      <c r="Q11" s="151" t="s">
        <v>148</v>
      </c>
      <c r="R11" s="186" t="s">
        <v>181</v>
      </c>
      <c r="S11" s="170" t="s">
        <v>182</v>
      </c>
      <c r="T11" s="170" t="s">
        <v>183</v>
      </c>
      <c r="U11" s="149" t="s">
        <v>151</v>
      </c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</row>
    <row r="12" spans="1:127" s="132" customFormat="1" ht="60" hidden="1" customHeight="1">
      <c r="A12" s="149" t="s">
        <v>141</v>
      </c>
      <c r="B12" s="150">
        <v>12</v>
      </c>
      <c r="C12" s="150" t="s">
        <v>184</v>
      </c>
      <c r="D12" s="151">
        <v>1.5</v>
      </c>
      <c r="E12" s="151"/>
      <c r="F12" s="151" t="s">
        <v>143</v>
      </c>
      <c r="G12" s="151" t="s">
        <v>144</v>
      </c>
      <c r="H12" s="151">
        <v>6.2</v>
      </c>
      <c r="I12" s="151"/>
      <c r="J12" s="151"/>
      <c r="K12" s="151"/>
      <c r="L12" s="151"/>
      <c r="M12" s="151"/>
      <c r="N12" s="151"/>
      <c r="O12" s="151"/>
      <c r="P12" s="151"/>
      <c r="Q12" s="151" t="s">
        <v>148</v>
      </c>
      <c r="R12" s="186" t="s">
        <v>185</v>
      </c>
      <c r="S12" s="170" t="s">
        <v>182</v>
      </c>
      <c r="T12" s="170" t="s">
        <v>186</v>
      </c>
      <c r="U12" s="149" t="s">
        <v>162</v>
      </c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</row>
    <row r="13" spans="1:127" s="132" customFormat="1" ht="60" hidden="1" customHeight="1">
      <c r="A13" s="149" t="s">
        <v>141</v>
      </c>
      <c r="B13" s="150">
        <v>13</v>
      </c>
      <c r="C13" s="150" t="s">
        <v>187</v>
      </c>
      <c r="D13" s="151">
        <v>0.5</v>
      </c>
      <c r="E13" s="151"/>
      <c r="F13" s="151" t="s">
        <v>143</v>
      </c>
      <c r="G13" s="151"/>
      <c r="H13" s="151">
        <v>18.2</v>
      </c>
      <c r="I13" s="151"/>
      <c r="J13" s="151"/>
      <c r="K13" s="151"/>
      <c r="L13" s="151"/>
      <c r="M13" s="151"/>
      <c r="N13" s="151"/>
      <c r="O13" s="151"/>
      <c r="P13" s="151"/>
      <c r="Q13" s="151" t="s">
        <v>148</v>
      </c>
      <c r="R13" s="186" t="s">
        <v>188</v>
      </c>
      <c r="S13" s="170" t="s">
        <v>149</v>
      </c>
      <c r="T13" s="170" t="s">
        <v>189</v>
      </c>
      <c r="U13" s="149" t="s">
        <v>162</v>
      </c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</row>
    <row r="14" spans="1:127" s="132" customFormat="1" ht="60" hidden="1" customHeight="1">
      <c r="A14" s="149" t="s">
        <v>141</v>
      </c>
      <c r="B14" s="150">
        <v>14</v>
      </c>
      <c r="C14" s="150" t="s">
        <v>190</v>
      </c>
      <c r="D14" s="151">
        <v>1</v>
      </c>
      <c r="E14" s="151" t="s">
        <v>143</v>
      </c>
      <c r="F14" s="151" t="s">
        <v>143</v>
      </c>
      <c r="G14" s="151"/>
      <c r="H14" s="151">
        <v>18.2</v>
      </c>
      <c r="I14" s="151"/>
      <c r="J14" s="151"/>
      <c r="K14" s="151"/>
      <c r="L14" s="151"/>
      <c r="M14" s="151"/>
      <c r="N14" s="151"/>
      <c r="O14" s="151"/>
      <c r="P14" s="151"/>
      <c r="Q14" s="151" t="s">
        <v>148</v>
      </c>
      <c r="R14" s="186" t="s">
        <v>191</v>
      </c>
      <c r="S14" s="170" t="s">
        <v>149</v>
      </c>
      <c r="T14" s="170" t="s">
        <v>192</v>
      </c>
      <c r="U14" s="149" t="s">
        <v>162</v>
      </c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</row>
    <row r="15" spans="1:127" s="132" customFormat="1" ht="60" customHeight="1">
      <c r="A15" s="149" t="s">
        <v>141</v>
      </c>
      <c r="B15" s="150">
        <v>15</v>
      </c>
      <c r="C15" s="150" t="s">
        <v>193</v>
      </c>
      <c r="D15" s="151">
        <v>0.5</v>
      </c>
      <c r="E15" s="151"/>
      <c r="F15" s="151" t="s">
        <v>143</v>
      </c>
      <c r="G15" s="151" t="s">
        <v>194</v>
      </c>
      <c r="H15" s="151">
        <v>7.2</v>
      </c>
      <c r="I15" s="172">
        <f>(5.334+4.852+4.214)/3</f>
        <v>4.8</v>
      </c>
      <c r="J15" s="172">
        <f>(3.301+3.201+3.227)/3</f>
        <v>3.2430000000000003</v>
      </c>
      <c r="K15" s="173">
        <f>(3.465+4.1+2.534)/3</f>
        <v>3.3663333333333334</v>
      </c>
      <c r="L15" s="151"/>
      <c r="M15" s="151"/>
      <c r="N15" s="151" t="s">
        <v>156</v>
      </c>
      <c r="O15" s="174" t="s">
        <v>147</v>
      </c>
      <c r="P15" s="151"/>
      <c r="Q15" s="151" t="s">
        <v>148</v>
      </c>
      <c r="R15" s="186"/>
      <c r="S15" s="170" t="s">
        <v>195</v>
      </c>
      <c r="T15" s="170" t="s">
        <v>196</v>
      </c>
      <c r="U15" s="149" t="s">
        <v>151</v>
      </c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</row>
    <row r="16" spans="1:127" s="132" customFormat="1" ht="60" customHeight="1">
      <c r="A16" s="149" t="s">
        <v>141</v>
      </c>
      <c r="B16" s="150">
        <v>16</v>
      </c>
      <c r="C16" s="150" t="s">
        <v>197</v>
      </c>
      <c r="D16" s="151">
        <v>0.5</v>
      </c>
      <c r="E16" s="151"/>
      <c r="F16" s="151" t="s">
        <v>143</v>
      </c>
      <c r="G16" s="151"/>
      <c r="H16" s="151">
        <v>7.2</v>
      </c>
      <c r="I16" s="172">
        <f>(4.634+4.945+4.468)/3</f>
        <v>4.6823333333333332</v>
      </c>
      <c r="J16" s="172">
        <f>(4.068+4.065+4.399)/3</f>
        <v>4.1773333333333333</v>
      </c>
      <c r="K16" s="173">
        <f>(3.034+2.899+3.071)/3</f>
        <v>3.0013333333333332</v>
      </c>
      <c r="L16" s="151"/>
      <c r="M16" s="151"/>
      <c r="N16" s="151" t="s">
        <v>156</v>
      </c>
      <c r="O16" s="174" t="s">
        <v>147</v>
      </c>
      <c r="P16" s="151"/>
      <c r="Q16" s="151" t="s">
        <v>148</v>
      </c>
      <c r="R16" s="186"/>
      <c r="S16" s="170" t="s">
        <v>198</v>
      </c>
      <c r="T16" s="170" t="s">
        <v>199</v>
      </c>
      <c r="U16" s="149" t="s">
        <v>151</v>
      </c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</row>
    <row r="17" spans="1:127" s="133" customFormat="1" ht="60" customHeight="1">
      <c r="A17" s="152" t="s">
        <v>141</v>
      </c>
      <c r="B17" s="153">
        <v>17</v>
      </c>
      <c r="C17" s="153" t="s">
        <v>200</v>
      </c>
      <c r="D17" s="154">
        <v>0.5</v>
      </c>
      <c r="E17" s="154"/>
      <c r="F17" s="151" t="s">
        <v>143</v>
      </c>
      <c r="G17" s="154"/>
      <c r="H17" s="154">
        <v>7.2</v>
      </c>
      <c r="I17" s="176">
        <f>(6.369+6.197+5.382)/3</f>
        <v>5.9826666666666668</v>
      </c>
      <c r="J17" s="172">
        <f>(5.433+5.701+5.196)/3</f>
        <v>5.4433333333333325</v>
      </c>
      <c r="K17" s="177">
        <f>(4.761+5.801+4.533)/3</f>
        <v>5.0316666666666672</v>
      </c>
      <c r="L17" s="154"/>
      <c r="M17" s="154"/>
      <c r="N17" s="151" t="s">
        <v>156</v>
      </c>
      <c r="O17" s="174" t="s">
        <v>147</v>
      </c>
      <c r="P17" s="151"/>
      <c r="Q17" s="154" t="s">
        <v>148</v>
      </c>
      <c r="R17" s="187"/>
      <c r="S17" s="188" t="s">
        <v>201</v>
      </c>
      <c r="T17" s="188" t="s">
        <v>202</v>
      </c>
      <c r="U17" s="149" t="s">
        <v>151</v>
      </c>
    </row>
    <row r="18" spans="1:127" s="132" customFormat="1" ht="60" customHeight="1">
      <c r="A18" s="149" t="s">
        <v>141</v>
      </c>
      <c r="B18" s="150">
        <v>18</v>
      </c>
      <c r="C18" s="150" t="s">
        <v>203</v>
      </c>
      <c r="D18" s="151">
        <v>0.5</v>
      </c>
      <c r="E18" s="151"/>
      <c r="F18" s="151" t="s">
        <v>143</v>
      </c>
      <c r="G18" s="151"/>
      <c r="H18" s="151">
        <v>7</v>
      </c>
      <c r="I18" s="178">
        <f>(3.435+3.986+3.608)/3</f>
        <v>3.6763333333333335</v>
      </c>
      <c r="J18" s="178">
        <f>(3.899+3.402+3.499)/3</f>
        <v>3.6</v>
      </c>
      <c r="K18" s="179">
        <f>(4.699+4.333+4.799)/3</f>
        <v>4.6103333333333332</v>
      </c>
      <c r="L18" s="151"/>
      <c r="M18" s="151"/>
      <c r="N18" s="151" t="s">
        <v>156</v>
      </c>
      <c r="O18" s="174" t="s">
        <v>147</v>
      </c>
      <c r="P18" s="151"/>
      <c r="Q18" s="151" t="s">
        <v>148</v>
      </c>
      <c r="R18" s="186"/>
      <c r="S18" s="170" t="s">
        <v>204</v>
      </c>
      <c r="T18" s="170" t="s">
        <v>205</v>
      </c>
      <c r="U18" s="149" t="s">
        <v>151</v>
      </c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</row>
    <row r="19" spans="1:127" s="132" customFormat="1" ht="60" customHeight="1">
      <c r="A19" s="149" t="s">
        <v>206</v>
      </c>
      <c r="B19" s="150">
        <v>19</v>
      </c>
      <c r="C19" s="150" t="s">
        <v>207</v>
      </c>
      <c r="D19" s="151">
        <v>1</v>
      </c>
      <c r="E19" s="151" t="s">
        <v>143</v>
      </c>
      <c r="F19" s="151" t="s">
        <v>143</v>
      </c>
      <c r="G19" s="151"/>
      <c r="H19" s="151" t="s">
        <v>208</v>
      </c>
      <c r="I19" s="151"/>
      <c r="J19" s="151"/>
      <c r="K19" s="151"/>
      <c r="L19" s="151"/>
      <c r="M19" s="151"/>
      <c r="N19" s="151"/>
      <c r="O19" s="151"/>
      <c r="P19" s="151"/>
      <c r="Q19" s="151"/>
      <c r="R19" s="186" t="s">
        <v>209</v>
      </c>
      <c r="S19" s="170" t="s">
        <v>210</v>
      </c>
      <c r="T19" s="170" t="s">
        <v>211</v>
      </c>
      <c r="U19" s="149" t="s">
        <v>212</v>
      </c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</row>
    <row r="20" spans="1:127" s="132" customFormat="1" ht="60" customHeight="1">
      <c r="A20" s="149" t="s">
        <v>206</v>
      </c>
      <c r="B20" s="150">
        <v>20</v>
      </c>
      <c r="C20" s="150" t="s">
        <v>213</v>
      </c>
      <c r="D20" s="151">
        <v>1</v>
      </c>
      <c r="E20" s="151" t="s">
        <v>143</v>
      </c>
      <c r="F20" s="151" t="s">
        <v>143</v>
      </c>
      <c r="G20" s="151"/>
      <c r="H20" s="151" t="s">
        <v>208</v>
      </c>
      <c r="I20" s="151"/>
      <c r="J20" s="151"/>
      <c r="K20" s="151"/>
      <c r="L20" s="151"/>
      <c r="M20" s="151"/>
      <c r="N20" s="151"/>
      <c r="O20" s="151"/>
      <c r="P20" s="151"/>
      <c r="Q20" s="151"/>
      <c r="R20" s="186" t="s">
        <v>209</v>
      </c>
      <c r="S20" s="170" t="s">
        <v>214</v>
      </c>
      <c r="T20" s="170" t="s">
        <v>211</v>
      </c>
      <c r="U20" s="149" t="s">
        <v>212</v>
      </c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</row>
    <row r="21" spans="1:127" s="132" customFormat="1" ht="60" customHeight="1">
      <c r="A21" s="149" t="s">
        <v>206</v>
      </c>
      <c r="B21" s="150">
        <v>21</v>
      </c>
      <c r="C21" s="150" t="s">
        <v>215</v>
      </c>
      <c r="D21" s="151">
        <v>1</v>
      </c>
      <c r="E21" s="151" t="s">
        <v>143</v>
      </c>
      <c r="F21" s="151" t="s">
        <v>143</v>
      </c>
      <c r="G21" s="151"/>
      <c r="H21" s="151" t="s">
        <v>208</v>
      </c>
      <c r="I21" s="151"/>
      <c r="J21" s="151"/>
      <c r="K21" s="151"/>
      <c r="L21" s="151"/>
      <c r="M21" s="151"/>
      <c r="N21" s="151"/>
      <c r="O21" s="151"/>
      <c r="P21" s="151"/>
      <c r="Q21" s="151"/>
      <c r="R21" s="186" t="s">
        <v>209</v>
      </c>
      <c r="S21" s="170" t="s">
        <v>214</v>
      </c>
      <c r="T21" s="170" t="s">
        <v>211</v>
      </c>
      <c r="U21" s="149" t="s">
        <v>212</v>
      </c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</row>
    <row r="22" spans="1:127" s="132" customFormat="1" ht="60" customHeight="1">
      <c r="A22" s="149" t="s">
        <v>206</v>
      </c>
      <c r="B22" s="150">
        <v>22</v>
      </c>
      <c r="C22" s="150" t="s">
        <v>216</v>
      </c>
      <c r="D22" s="151">
        <v>2</v>
      </c>
      <c r="E22" s="151" t="s">
        <v>143</v>
      </c>
      <c r="F22" s="151" t="s">
        <v>143</v>
      </c>
      <c r="G22" s="151"/>
      <c r="H22" s="151" t="s">
        <v>208</v>
      </c>
      <c r="I22" s="151"/>
      <c r="J22" s="151"/>
      <c r="K22" s="151"/>
      <c r="L22" s="151"/>
      <c r="M22" s="151"/>
      <c r="N22" s="151"/>
      <c r="O22" s="151"/>
      <c r="P22" s="151"/>
      <c r="Q22" s="151"/>
      <c r="R22" s="186" t="s">
        <v>209</v>
      </c>
      <c r="S22" s="170" t="s">
        <v>217</v>
      </c>
      <c r="T22" s="170" t="s">
        <v>211</v>
      </c>
      <c r="U22" s="149" t="s">
        <v>212</v>
      </c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</row>
    <row r="23" spans="1:127" s="132" customFormat="1" ht="60" customHeight="1">
      <c r="A23" s="149" t="s">
        <v>206</v>
      </c>
      <c r="B23" s="150">
        <v>23</v>
      </c>
      <c r="C23" s="150" t="s">
        <v>218</v>
      </c>
      <c r="D23" s="151">
        <v>1</v>
      </c>
      <c r="E23" s="151" t="s">
        <v>143</v>
      </c>
      <c r="F23" s="151" t="s">
        <v>143</v>
      </c>
      <c r="G23" s="151"/>
      <c r="H23" s="151" t="s">
        <v>219</v>
      </c>
      <c r="I23" s="151"/>
      <c r="J23" s="151"/>
      <c r="K23" s="151"/>
      <c r="L23" s="151"/>
      <c r="M23" s="151"/>
      <c r="N23" s="151"/>
      <c r="O23" s="151"/>
      <c r="P23" s="151"/>
      <c r="Q23" s="151"/>
      <c r="R23" s="186" t="s">
        <v>209</v>
      </c>
      <c r="S23" s="170" t="s">
        <v>220</v>
      </c>
      <c r="T23" s="170" t="s">
        <v>221</v>
      </c>
      <c r="U23" s="149" t="s">
        <v>212</v>
      </c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</row>
    <row r="24" spans="1:127" s="132" customFormat="1" ht="60" customHeight="1">
      <c r="A24" s="149" t="s">
        <v>206</v>
      </c>
      <c r="B24" s="150">
        <v>24</v>
      </c>
      <c r="C24" s="150" t="s">
        <v>222</v>
      </c>
      <c r="D24" s="151">
        <v>1</v>
      </c>
      <c r="E24" s="151" t="s">
        <v>143</v>
      </c>
      <c r="F24" s="151" t="s">
        <v>143</v>
      </c>
      <c r="G24" s="151"/>
      <c r="H24" s="151" t="s">
        <v>219</v>
      </c>
      <c r="I24" s="151"/>
      <c r="J24" s="151"/>
      <c r="K24" s="151"/>
      <c r="L24" s="151"/>
      <c r="M24" s="151"/>
      <c r="N24" s="151"/>
      <c r="O24" s="151"/>
      <c r="P24" s="151"/>
      <c r="Q24" s="151"/>
      <c r="R24" s="186" t="s">
        <v>209</v>
      </c>
      <c r="S24" s="170" t="s">
        <v>223</v>
      </c>
      <c r="T24" s="170" t="s">
        <v>221</v>
      </c>
      <c r="U24" s="149" t="s">
        <v>212</v>
      </c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</row>
    <row r="25" spans="1:127" s="132" customFormat="1" ht="60" customHeight="1">
      <c r="A25" s="149" t="s">
        <v>206</v>
      </c>
      <c r="B25" s="150">
        <v>25</v>
      </c>
      <c r="C25" s="150" t="s">
        <v>224</v>
      </c>
      <c r="D25" s="151">
        <v>1</v>
      </c>
      <c r="E25" s="151" t="s">
        <v>143</v>
      </c>
      <c r="F25" s="151" t="s">
        <v>143</v>
      </c>
      <c r="G25" s="151"/>
      <c r="H25" s="151" t="s">
        <v>219</v>
      </c>
      <c r="I25" s="151"/>
      <c r="J25" s="151"/>
      <c r="K25" s="151"/>
      <c r="L25" s="151"/>
      <c r="M25" s="151"/>
      <c r="N25" s="151"/>
      <c r="O25" s="151"/>
      <c r="P25" s="151"/>
      <c r="Q25" s="151"/>
      <c r="R25" s="186" t="s">
        <v>209</v>
      </c>
      <c r="S25" s="170" t="s">
        <v>225</v>
      </c>
      <c r="T25" s="170" t="s">
        <v>221</v>
      </c>
      <c r="U25" s="149" t="s">
        <v>212</v>
      </c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</row>
    <row r="26" spans="1:127" s="132" customFormat="1" ht="60" customHeight="1">
      <c r="A26" s="149" t="s">
        <v>206</v>
      </c>
      <c r="B26" s="150">
        <v>26</v>
      </c>
      <c r="C26" s="150" t="s">
        <v>226</v>
      </c>
      <c r="D26" s="151">
        <v>2</v>
      </c>
      <c r="E26" s="151" t="s">
        <v>143</v>
      </c>
      <c r="F26" s="151" t="s">
        <v>143</v>
      </c>
      <c r="G26" s="151"/>
      <c r="H26" s="151" t="s">
        <v>219</v>
      </c>
      <c r="I26" s="151"/>
      <c r="J26" s="151"/>
      <c r="K26" s="151"/>
      <c r="L26" s="151"/>
      <c r="M26" s="151"/>
      <c r="N26" s="151"/>
      <c r="O26" s="151"/>
      <c r="P26" s="151"/>
      <c r="Q26" s="151"/>
      <c r="R26" s="186" t="s">
        <v>209</v>
      </c>
      <c r="S26" s="170" t="s">
        <v>227</v>
      </c>
      <c r="T26" s="170" t="s">
        <v>221</v>
      </c>
      <c r="U26" s="149" t="s">
        <v>212</v>
      </c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</row>
    <row r="27" spans="1:127" s="134" customFormat="1" ht="60" customHeight="1">
      <c r="A27" s="152" t="s">
        <v>206</v>
      </c>
      <c r="B27" s="153">
        <v>27</v>
      </c>
      <c r="C27" s="153" t="s">
        <v>228</v>
      </c>
      <c r="D27" s="154"/>
      <c r="E27" s="154"/>
      <c r="F27" s="151" t="s">
        <v>143</v>
      </c>
      <c r="G27" s="154"/>
      <c r="H27" s="151" t="s">
        <v>219</v>
      </c>
      <c r="I27" s="151"/>
      <c r="J27" s="151"/>
      <c r="K27" s="154"/>
      <c r="L27" s="154"/>
      <c r="M27" s="154"/>
      <c r="N27" s="151"/>
      <c r="O27" s="151"/>
      <c r="P27" s="151"/>
      <c r="Q27" s="154"/>
      <c r="R27" s="188" t="s">
        <v>209</v>
      </c>
      <c r="S27" s="188"/>
      <c r="T27" s="188"/>
      <c r="U27" s="152" t="s">
        <v>212</v>
      </c>
    </row>
    <row r="28" spans="1:127" s="132" customFormat="1" ht="60" customHeight="1">
      <c r="A28" s="149" t="s">
        <v>206</v>
      </c>
      <c r="B28" s="150">
        <v>28</v>
      </c>
      <c r="C28" s="150" t="s">
        <v>229</v>
      </c>
      <c r="D28" s="151">
        <v>1</v>
      </c>
      <c r="E28" s="151" t="s">
        <v>143</v>
      </c>
      <c r="F28" s="151" t="s">
        <v>143</v>
      </c>
      <c r="G28" s="151"/>
      <c r="H28" s="151" t="s">
        <v>230</v>
      </c>
      <c r="I28" s="151"/>
      <c r="J28" s="151"/>
      <c r="K28" s="151"/>
      <c r="L28" s="151"/>
      <c r="M28" s="151"/>
      <c r="N28" s="151"/>
      <c r="O28" s="151"/>
      <c r="P28" s="151"/>
      <c r="Q28" s="151"/>
      <c r="R28" s="186" t="s">
        <v>209</v>
      </c>
      <c r="S28" s="170" t="s">
        <v>231</v>
      </c>
      <c r="T28" s="170" t="s">
        <v>232</v>
      </c>
      <c r="U28" s="149" t="s">
        <v>212</v>
      </c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</row>
    <row r="29" spans="1:127" s="132" customFormat="1" ht="60" customHeight="1">
      <c r="A29" s="149" t="s">
        <v>206</v>
      </c>
      <c r="B29" s="150">
        <v>29</v>
      </c>
      <c r="C29" s="150" t="s">
        <v>233</v>
      </c>
      <c r="D29" s="151">
        <v>1</v>
      </c>
      <c r="E29" s="151" t="s">
        <v>143</v>
      </c>
      <c r="F29" s="151" t="s">
        <v>143</v>
      </c>
      <c r="G29" s="151"/>
      <c r="H29" s="151" t="s">
        <v>230</v>
      </c>
      <c r="I29" s="151"/>
      <c r="J29" s="151"/>
      <c r="K29" s="151"/>
      <c r="L29" s="151"/>
      <c r="M29" s="151"/>
      <c r="N29" s="151"/>
      <c r="O29" s="151"/>
      <c r="P29" s="151"/>
      <c r="Q29" s="151"/>
      <c r="R29" s="186" t="s">
        <v>209</v>
      </c>
      <c r="S29" s="170" t="s">
        <v>231</v>
      </c>
      <c r="T29" s="170" t="s">
        <v>232</v>
      </c>
      <c r="U29" s="149" t="s">
        <v>212</v>
      </c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</row>
    <row r="30" spans="1:127" s="132" customFormat="1" ht="60" customHeight="1">
      <c r="A30" s="149" t="s">
        <v>206</v>
      </c>
      <c r="B30" s="150">
        <v>30</v>
      </c>
      <c r="C30" s="155" t="s">
        <v>234</v>
      </c>
      <c r="D30" s="151">
        <v>1</v>
      </c>
      <c r="E30" s="151" t="s">
        <v>143</v>
      </c>
      <c r="F30" s="151" t="s">
        <v>143</v>
      </c>
      <c r="G30" s="151"/>
      <c r="H30" s="151" t="s">
        <v>230</v>
      </c>
      <c r="I30" s="151"/>
      <c r="J30" s="151"/>
      <c r="K30" s="151"/>
      <c r="L30" s="151"/>
      <c r="M30" s="151"/>
      <c r="N30" s="151"/>
      <c r="O30" s="151"/>
      <c r="P30" s="151"/>
      <c r="Q30" s="151"/>
      <c r="R30" s="186" t="s">
        <v>209</v>
      </c>
      <c r="S30" s="170" t="s">
        <v>231</v>
      </c>
      <c r="T30" s="170" t="s">
        <v>232</v>
      </c>
      <c r="U30" s="149" t="s">
        <v>212</v>
      </c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</row>
    <row r="31" spans="1:127" s="132" customFormat="1" ht="60" customHeight="1">
      <c r="A31" s="149" t="s">
        <v>206</v>
      </c>
      <c r="B31" s="150">
        <v>31</v>
      </c>
      <c r="C31" s="155" t="s">
        <v>235</v>
      </c>
      <c r="D31" s="151">
        <v>2</v>
      </c>
      <c r="E31" s="151" t="s">
        <v>143</v>
      </c>
      <c r="F31" s="151" t="s">
        <v>143</v>
      </c>
      <c r="G31" s="151"/>
      <c r="H31" s="151" t="s">
        <v>230</v>
      </c>
      <c r="I31" s="151"/>
      <c r="J31" s="151"/>
      <c r="K31" s="151"/>
      <c r="L31" s="151"/>
      <c r="M31" s="151"/>
      <c r="N31" s="151"/>
      <c r="O31" s="151"/>
      <c r="P31" s="151"/>
      <c r="Q31" s="151"/>
      <c r="R31" s="186" t="s">
        <v>209</v>
      </c>
      <c r="S31" s="170" t="s">
        <v>231</v>
      </c>
      <c r="T31" s="170" t="s">
        <v>232</v>
      </c>
      <c r="U31" s="149" t="s">
        <v>212</v>
      </c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</row>
    <row r="32" spans="1:127" s="132" customFormat="1" ht="60" customHeight="1">
      <c r="A32" s="149" t="s">
        <v>141</v>
      </c>
      <c r="B32" s="153">
        <v>32</v>
      </c>
      <c r="C32" s="155" t="s">
        <v>236</v>
      </c>
      <c r="D32" s="151">
        <v>2</v>
      </c>
      <c r="E32" s="151"/>
      <c r="F32" s="151" t="s">
        <v>143</v>
      </c>
      <c r="G32" s="151"/>
      <c r="H32" s="151"/>
      <c r="I32" s="178">
        <f>(60.682-2.487+57.791-1.253+64.616-2.226)/3</f>
        <v>59.040999999999997</v>
      </c>
      <c r="J32" s="178">
        <f>(48.677-6.973+39.941-2.434+46.729-4.189)/3</f>
        <v>40.583666666666666</v>
      </c>
      <c r="K32" s="151">
        <f>(47.8+40+41.3)/3</f>
        <v>43.033333333333331</v>
      </c>
      <c r="L32" s="151"/>
      <c r="M32" s="151"/>
      <c r="N32" s="151" t="s">
        <v>156</v>
      </c>
      <c r="O32" s="174" t="s">
        <v>169</v>
      </c>
      <c r="Q32" s="151" t="s">
        <v>148</v>
      </c>
      <c r="R32" s="186"/>
      <c r="S32" s="170" t="s">
        <v>237</v>
      </c>
      <c r="T32" s="170" t="s">
        <v>238</v>
      </c>
      <c r="U32" s="149" t="s">
        <v>151</v>
      </c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</row>
    <row r="33" spans="1:127" s="132" customFormat="1" ht="60" customHeight="1">
      <c r="A33" s="149" t="s">
        <v>141</v>
      </c>
      <c r="B33" s="150">
        <v>33</v>
      </c>
      <c r="C33" s="155" t="s">
        <v>239</v>
      </c>
      <c r="D33" s="151">
        <v>0.5</v>
      </c>
      <c r="E33" s="151"/>
      <c r="F33" s="151" t="s">
        <v>143</v>
      </c>
      <c r="G33" s="151"/>
      <c r="H33" s="151" t="s">
        <v>240</v>
      </c>
      <c r="I33" s="178">
        <f>(1.165+1.438+1.46)/3</f>
        <v>1.3543333333333332</v>
      </c>
      <c r="J33" s="178">
        <f>(1.267+1.337+1.217)/3</f>
        <v>1.2736666666666667</v>
      </c>
      <c r="K33" s="179">
        <f>(1.072+0.999+1.033)/3</f>
        <v>1.0346666666666666</v>
      </c>
      <c r="L33" s="151"/>
      <c r="M33" s="151"/>
      <c r="N33" s="151" t="s">
        <v>156</v>
      </c>
      <c r="O33" s="174" t="s">
        <v>147</v>
      </c>
      <c r="P33" s="151"/>
      <c r="Q33" s="151" t="s">
        <v>148</v>
      </c>
      <c r="R33" s="186"/>
      <c r="S33" s="170" t="s">
        <v>241</v>
      </c>
      <c r="T33" s="170" t="s">
        <v>242</v>
      </c>
      <c r="U33" s="149" t="s">
        <v>151</v>
      </c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</row>
    <row r="34" spans="1:127" s="132" customFormat="1" ht="60" hidden="1" customHeight="1">
      <c r="A34" s="149" t="s">
        <v>141</v>
      </c>
      <c r="B34" s="150">
        <v>34</v>
      </c>
      <c r="C34" s="155" t="s">
        <v>243</v>
      </c>
      <c r="D34" s="151">
        <v>1</v>
      </c>
      <c r="E34" s="151"/>
      <c r="F34" s="151" t="s">
        <v>143</v>
      </c>
      <c r="G34" s="151"/>
      <c r="H34" s="151" t="s">
        <v>240</v>
      </c>
      <c r="I34" s="151"/>
      <c r="J34" s="151"/>
      <c r="K34" s="151"/>
      <c r="L34" s="151"/>
      <c r="M34" s="151"/>
      <c r="N34" s="151"/>
      <c r="O34" s="151"/>
      <c r="P34" s="151"/>
      <c r="Q34" s="151" t="s">
        <v>148</v>
      </c>
      <c r="R34" s="186"/>
      <c r="S34" s="170" t="s">
        <v>244</v>
      </c>
      <c r="T34" s="170" t="s">
        <v>245</v>
      </c>
      <c r="U34" s="149" t="s">
        <v>162</v>
      </c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</row>
    <row r="35" spans="1:127" s="132" customFormat="1" ht="60" hidden="1" customHeight="1">
      <c r="A35" s="156" t="s">
        <v>141</v>
      </c>
      <c r="B35" s="157">
        <v>35</v>
      </c>
      <c r="C35" s="158" t="s">
        <v>246</v>
      </c>
      <c r="D35" s="159">
        <v>0.5</v>
      </c>
      <c r="E35" s="159"/>
      <c r="F35" s="159" t="s">
        <v>143</v>
      </c>
      <c r="G35" s="159"/>
      <c r="H35" s="159" t="s">
        <v>240</v>
      </c>
      <c r="I35" s="159"/>
      <c r="J35" s="159"/>
      <c r="K35" s="159"/>
      <c r="L35" s="159"/>
      <c r="M35" s="159"/>
      <c r="N35" s="159"/>
      <c r="O35" s="159"/>
      <c r="P35" s="159"/>
      <c r="Q35" s="159" t="s">
        <v>148</v>
      </c>
      <c r="R35" s="189"/>
      <c r="S35" s="190" t="s">
        <v>247</v>
      </c>
      <c r="T35" s="190" t="s">
        <v>248</v>
      </c>
      <c r="U35" s="156" t="s">
        <v>162</v>
      </c>
      <c r="V35" s="191" t="s">
        <v>249</v>
      </c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</row>
    <row r="36" spans="1:127" s="132" customFormat="1" ht="60" hidden="1" customHeight="1">
      <c r="A36" s="160" t="s">
        <v>141</v>
      </c>
      <c r="B36" s="161"/>
      <c r="C36" s="162" t="s">
        <v>250</v>
      </c>
      <c r="D36" s="163">
        <v>0.5</v>
      </c>
      <c r="E36" s="163"/>
      <c r="F36" s="163" t="s">
        <v>143</v>
      </c>
      <c r="G36" s="163"/>
      <c r="H36" s="163" t="s">
        <v>240</v>
      </c>
      <c r="I36" s="163"/>
      <c r="J36" s="163"/>
      <c r="K36" s="163"/>
      <c r="L36" s="163"/>
      <c r="M36" s="163"/>
      <c r="N36" s="163"/>
      <c r="O36" s="163"/>
      <c r="P36" s="163"/>
      <c r="Q36" s="163" t="s">
        <v>148</v>
      </c>
      <c r="R36" s="192"/>
      <c r="S36" s="193" t="s">
        <v>251</v>
      </c>
      <c r="T36" s="193" t="s">
        <v>252</v>
      </c>
      <c r="U36" s="160" t="s">
        <v>162</v>
      </c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</row>
    <row r="37" spans="1:127" s="132" customFormat="1" ht="60" customHeight="1">
      <c r="A37" s="149" t="s">
        <v>141</v>
      </c>
      <c r="B37" s="150">
        <v>36</v>
      </c>
      <c r="C37" s="164" t="s">
        <v>253</v>
      </c>
      <c r="D37" s="151">
        <v>1</v>
      </c>
      <c r="E37" s="151"/>
      <c r="F37" s="151" t="s">
        <v>143</v>
      </c>
      <c r="G37" s="151"/>
      <c r="H37" s="151" t="s">
        <v>240</v>
      </c>
      <c r="I37" s="178">
        <f>(3.763-1.663+4.158-1.504+4.352-1.438)/3</f>
        <v>2.556</v>
      </c>
      <c r="J37" s="178">
        <f>(3.835-1.163+4.459-0.804+4.935-1.422)/3</f>
        <v>3.2799999999999994</v>
      </c>
      <c r="K37" s="151">
        <f>(1.934+1.667+2.333)/3</f>
        <v>1.978</v>
      </c>
      <c r="L37" s="151"/>
      <c r="M37" s="151"/>
      <c r="N37" s="151" t="s">
        <v>156</v>
      </c>
      <c r="O37" s="174" t="s">
        <v>157</v>
      </c>
      <c r="P37" s="151"/>
      <c r="Q37" s="151" t="s">
        <v>148</v>
      </c>
      <c r="R37" s="194" t="s">
        <v>254</v>
      </c>
      <c r="S37" s="170" t="s">
        <v>255</v>
      </c>
      <c r="T37" s="170" t="s">
        <v>256</v>
      </c>
      <c r="U37" s="149" t="s">
        <v>151</v>
      </c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</row>
    <row r="38" spans="1:127" s="132" customFormat="1" ht="60" customHeight="1">
      <c r="A38" s="149" t="s">
        <v>141</v>
      </c>
      <c r="B38" s="153">
        <v>37</v>
      </c>
      <c r="C38" s="155" t="s">
        <v>257</v>
      </c>
      <c r="D38" s="151">
        <v>1</v>
      </c>
      <c r="E38" s="151"/>
      <c r="F38" s="151" t="s">
        <v>143</v>
      </c>
      <c r="G38" s="151"/>
      <c r="H38" s="151" t="s">
        <v>240</v>
      </c>
      <c r="I38" s="178">
        <f>(4.732+4.959+4.953)/3</f>
        <v>4.8813333333333331</v>
      </c>
      <c r="J38" s="178">
        <f>(2.933+2.867+2.735)/3</f>
        <v>2.8450000000000002</v>
      </c>
      <c r="K38" s="175">
        <f>(1.171+1.368+1.3)/3</f>
        <v>1.2796666666666667</v>
      </c>
      <c r="L38" s="151"/>
      <c r="M38" s="151"/>
      <c r="N38" s="151" t="s">
        <v>146</v>
      </c>
      <c r="O38" s="174" t="s">
        <v>173</v>
      </c>
      <c r="P38" s="180" t="s">
        <v>258</v>
      </c>
      <c r="Q38" s="151" t="s">
        <v>148</v>
      </c>
      <c r="R38" s="186" t="s">
        <v>259</v>
      </c>
      <c r="S38" s="170" t="s">
        <v>260</v>
      </c>
      <c r="T38" s="170" t="s">
        <v>261</v>
      </c>
      <c r="U38" s="149" t="s">
        <v>151</v>
      </c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</row>
    <row r="39" spans="1:127" s="132" customFormat="1" ht="60" hidden="1" customHeight="1">
      <c r="A39" s="149" t="s">
        <v>141</v>
      </c>
      <c r="B39" s="150">
        <v>38</v>
      </c>
      <c r="C39" s="155" t="s">
        <v>262</v>
      </c>
      <c r="D39" s="151">
        <v>1</v>
      </c>
      <c r="E39" s="151"/>
      <c r="F39" s="151" t="s">
        <v>143</v>
      </c>
      <c r="G39" s="151"/>
      <c r="H39" s="151" t="s">
        <v>263</v>
      </c>
      <c r="I39" s="151"/>
      <c r="J39" s="151"/>
      <c r="K39" s="151"/>
      <c r="L39" s="151"/>
      <c r="M39" s="151"/>
      <c r="N39" s="151"/>
      <c r="O39" s="151"/>
      <c r="P39" s="151"/>
      <c r="Q39" s="151" t="s">
        <v>148</v>
      </c>
      <c r="R39" s="186"/>
      <c r="S39" s="170" t="s">
        <v>264</v>
      </c>
      <c r="T39" s="170" t="s">
        <v>265</v>
      </c>
      <c r="U39" s="149" t="s">
        <v>162</v>
      </c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</row>
    <row r="40" spans="1:127" s="134" customFormat="1" ht="60" customHeight="1">
      <c r="A40" s="152" t="s">
        <v>141</v>
      </c>
      <c r="B40" s="150">
        <v>39</v>
      </c>
      <c r="C40" s="165" t="s">
        <v>266</v>
      </c>
      <c r="D40" s="154">
        <v>1</v>
      </c>
      <c r="E40" s="154"/>
      <c r="F40" s="151" t="s">
        <v>143</v>
      </c>
      <c r="G40" s="154"/>
      <c r="H40" s="154" t="s">
        <v>267</v>
      </c>
      <c r="I40" s="178">
        <v>0.65833333333333299</v>
      </c>
      <c r="J40" s="178">
        <v>0.55200000000000005</v>
      </c>
      <c r="K40" s="179">
        <f>(0.668+0.566+0.569)/3</f>
        <v>0.60099999999999998</v>
      </c>
      <c r="L40" s="154"/>
      <c r="M40" s="154"/>
      <c r="N40" s="151" t="s">
        <v>146</v>
      </c>
      <c r="O40" s="174" t="s">
        <v>147</v>
      </c>
      <c r="P40" s="151"/>
      <c r="Q40" s="154" t="s">
        <v>268</v>
      </c>
      <c r="R40" s="187" t="s">
        <v>269</v>
      </c>
      <c r="S40" s="188" t="s">
        <v>270</v>
      </c>
      <c r="T40" s="170" t="s">
        <v>242</v>
      </c>
      <c r="U40" s="149" t="s">
        <v>151</v>
      </c>
    </row>
    <row r="41" spans="1:127" s="134" customFormat="1" ht="60" hidden="1" customHeight="1">
      <c r="A41" s="152" t="s">
        <v>141</v>
      </c>
      <c r="B41" s="150">
        <v>40</v>
      </c>
      <c r="C41" s="165" t="s">
        <v>271</v>
      </c>
      <c r="D41" s="154">
        <v>1</v>
      </c>
      <c r="E41" s="154"/>
      <c r="F41" s="151" t="s">
        <v>143</v>
      </c>
      <c r="G41" s="154"/>
      <c r="H41" s="154" t="s">
        <v>267</v>
      </c>
      <c r="I41" s="178">
        <v>0.49066666666666697</v>
      </c>
      <c r="J41" s="178">
        <v>0.400666666666667</v>
      </c>
      <c r="K41" s="154"/>
      <c r="L41" s="154"/>
      <c r="M41" s="154"/>
      <c r="N41" s="154"/>
      <c r="O41" s="154"/>
      <c r="P41" s="154"/>
      <c r="Q41" s="154" t="s">
        <v>268</v>
      </c>
      <c r="R41" s="187"/>
      <c r="S41" s="188" t="s">
        <v>272</v>
      </c>
      <c r="T41" s="188" t="s">
        <v>273</v>
      </c>
      <c r="U41" s="149" t="s">
        <v>162</v>
      </c>
    </row>
    <row r="42" spans="1:127" s="134" customFormat="1" ht="60" hidden="1" customHeight="1">
      <c r="A42" s="152" t="s">
        <v>141</v>
      </c>
      <c r="B42" s="150">
        <v>41</v>
      </c>
      <c r="C42" s="165" t="s">
        <v>274</v>
      </c>
      <c r="D42" s="154">
        <v>1</v>
      </c>
      <c r="E42" s="154"/>
      <c r="F42" s="151" t="s">
        <v>143</v>
      </c>
      <c r="G42" s="154"/>
      <c r="H42" s="154" t="s">
        <v>267</v>
      </c>
      <c r="I42" s="154"/>
      <c r="J42" s="154"/>
      <c r="K42" s="154"/>
      <c r="L42" s="154"/>
      <c r="M42" s="154"/>
      <c r="N42" s="154"/>
      <c r="O42" s="154"/>
      <c r="P42" s="154"/>
      <c r="Q42" s="154" t="s">
        <v>268</v>
      </c>
      <c r="R42" s="187" t="s">
        <v>275</v>
      </c>
      <c r="S42" s="188" t="s">
        <v>276</v>
      </c>
      <c r="T42" s="170" t="s">
        <v>252</v>
      </c>
      <c r="U42" s="149" t="s">
        <v>162</v>
      </c>
    </row>
    <row r="43" spans="1:127" s="134" customFormat="1" ht="60" customHeight="1">
      <c r="A43" s="152" t="s">
        <v>141</v>
      </c>
      <c r="B43" s="150">
        <v>42</v>
      </c>
      <c r="C43" s="166" t="s">
        <v>277</v>
      </c>
      <c r="D43" s="154">
        <v>1</v>
      </c>
      <c r="E43" s="154"/>
      <c r="F43" s="151" t="s">
        <v>143</v>
      </c>
      <c r="G43" s="154"/>
      <c r="H43" s="154" t="s">
        <v>267</v>
      </c>
      <c r="I43" s="178">
        <f>(0.738+0.536+0.701)/3</f>
        <v>0.65833333333333333</v>
      </c>
      <c r="J43" s="178">
        <f>(0.566+0.59+0.5)/3</f>
        <v>0.55199999999999994</v>
      </c>
      <c r="K43" s="154">
        <f>(0.933+0.865+1.031)/3</f>
        <v>0.94299999999999995</v>
      </c>
      <c r="L43" s="154"/>
      <c r="M43" s="154"/>
      <c r="N43" s="151" t="s">
        <v>156</v>
      </c>
      <c r="O43" s="174" t="s">
        <v>157</v>
      </c>
      <c r="P43" s="151"/>
      <c r="Q43" s="154" t="s">
        <v>268</v>
      </c>
      <c r="R43" s="187" t="s">
        <v>278</v>
      </c>
      <c r="S43" s="188" t="s">
        <v>279</v>
      </c>
      <c r="T43" s="170" t="s">
        <v>280</v>
      </c>
      <c r="U43" s="149" t="s">
        <v>151</v>
      </c>
    </row>
    <row r="44" spans="1:127" s="134" customFormat="1" ht="60" customHeight="1">
      <c r="A44" s="152" t="s">
        <v>141</v>
      </c>
      <c r="B44" s="150">
        <v>43</v>
      </c>
      <c r="C44" s="165" t="s">
        <v>281</v>
      </c>
      <c r="D44" s="154">
        <v>1</v>
      </c>
      <c r="E44" s="154"/>
      <c r="F44" s="151" t="s">
        <v>143</v>
      </c>
      <c r="G44" s="154"/>
      <c r="H44" s="154" t="s">
        <v>267</v>
      </c>
      <c r="I44" s="178">
        <f>(0.567+1.778+1.468)/3</f>
        <v>1.2709999999999999</v>
      </c>
      <c r="J44" s="178">
        <f>(1.397+1.266+1.303)/3</f>
        <v>1.3220000000000001</v>
      </c>
      <c r="K44" s="175">
        <f>(621+564+634)/3</f>
        <v>606.33333333333337</v>
      </c>
      <c r="L44" s="154"/>
      <c r="M44" s="154"/>
      <c r="N44" s="151" t="s">
        <v>146</v>
      </c>
      <c r="O44" s="174" t="s">
        <v>173</v>
      </c>
      <c r="P44" s="180" t="s">
        <v>258</v>
      </c>
      <c r="Q44" s="154" t="s">
        <v>268</v>
      </c>
      <c r="R44" s="187" t="s">
        <v>282</v>
      </c>
      <c r="S44" s="188" t="s">
        <v>283</v>
      </c>
      <c r="T44" s="170" t="s">
        <v>284</v>
      </c>
      <c r="U44" s="149" t="s">
        <v>151</v>
      </c>
    </row>
    <row r="45" spans="1:127" s="134" customFormat="1" ht="60" hidden="1" customHeight="1">
      <c r="A45" s="152" t="s">
        <v>141</v>
      </c>
      <c r="B45" s="150">
        <v>44</v>
      </c>
      <c r="C45" s="165" t="s">
        <v>285</v>
      </c>
      <c r="D45" s="154">
        <v>1</v>
      </c>
      <c r="E45" s="154"/>
      <c r="F45" s="151" t="s">
        <v>143</v>
      </c>
      <c r="G45" s="154"/>
      <c r="H45" s="154" t="s">
        <v>267</v>
      </c>
      <c r="I45" s="154"/>
      <c r="J45" s="154"/>
      <c r="K45" s="154"/>
      <c r="L45" s="154"/>
      <c r="M45" s="154"/>
      <c r="N45" s="154"/>
      <c r="O45" s="154"/>
      <c r="P45" s="154"/>
      <c r="Q45" s="154" t="s">
        <v>268</v>
      </c>
      <c r="R45" s="187"/>
      <c r="S45" s="188" t="s">
        <v>286</v>
      </c>
      <c r="T45" s="188" t="s">
        <v>287</v>
      </c>
      <c r="U45" s="149" t="s">
        <v>162</v>
      </c>
    </row>
    <row r="46" spans="1:127" s="132" customFormat="1" ht="60" customHeight="1">
      <c r="A46" s="149" t="s">
        <v>288</v>
      </c>
      <c r="B46" s="150">
        <v>45</v>
      </c>
      <c r="C46" s="150" t="s">
        <v>289</v>
      </c>
      <c r="D46" s="151">
        <v>1</v>
      </c>
      <c r="E46" s="151"/>
      <c r="F46" s="151" t="s">
        <v>143</v>
      </c>
      <c r="G46" s="151"/>
      <c r="H46" s="151"/>
      <c r="I46" s="181">
        <v>0.1197</v>
      </c>
      <c r="J46" s="181">
        <v>0.12859999999999999</v>
      </c>
      <c r="K46" s="151"/>
      <c r="L46" s="151"/>
      <c r="M46" s="151"/>
      <c r="N46" s="151"/>
      <c r="O46" s="151" t="s">
        <v>290</v>
      </c>
      <c r="P46" s="151"/>
      <c r="Q46" s="151"/>
      <c r="R46" s="186" t="s">
        <v>291</v>
      </c>
      <c r="S46" s="170" t="s">
        <v>292</v>
      </c>
      <c r="T46" s="170" t="s">
        <v>293</v>
      </c>
      <c r="U46" s="149" t="s">
        <v>212</v>
      </c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</row>
    <row r="47" spans="1:127" s="132" customFormat="1" ht="60" customHeight="1">
      <c r="A47" s="149" t="s">
        <v>288</v>
      </c>
      <c r="B47" s="150">
        <v>46</v>
      </c>
      <c r="C47" s="150" t="s">
        <v>294</v>
      </c>
      <c r="D47" s="151">
        <v>1</v>
      </c>
      <c r="E47" s="151"/>
      <c r="F47" s="151" t="s">
        <v>143</v>
      </c>
      <c r="G47" s="151"/>
      <c r="H47" s="151"/>
      <c r="I47" s="178" t="s">
        <v>295</v>
      </c>
      <c r="J47" s="178" t="s">
        <v>296</v>
      </c>
      <c r="K47" s="151"/>
      <c r="L47" s="151"/>
      <c r="M47" s="151"/>
      <c r="N47" s="151"/>
      <c r="O47" s="151" t="s">
        <v>290</v>
      </c>
      <c r="P47" s="151"/>
      <c r="Q47" s="151"/>
      <c r="R47" s="186" t="s">
        <v>291</v>
      </c>
      <c r="S47" s="170" t="s">
        <v>297</v>
      </c>
      <c r="T47" s="170" t="s">
        <v>298</v>
      </c>
      <c r="U47" s="149" t="s">
        <v>212</v>
      </c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</row>
    <row r="48" spans="1:127" s="132" customFormat="1" ht="60" customHeight="1">
      <c r="A48" s="149" t="s">
        <v>288</v>
      </c>
      <c r="B48" s="150">
        <v>47</v>
      </c>
      <c r="C48" s="150" t="s">
        <v>299</v>
      </c>
      <c r="D48" s="151">
        <v>1</v>
      </c>
      <c r="E48" s="151"/>
      <c r="F48" s="151" t="s">
        <v>143</v>
      </c>
      <c r="G48" s="151"/>
      <c r="H48" s="151"/>
      <c r="I48" s="181">
        <v>0.78259999999999996</v>
      </c>
      <c r="J48" s="181">
        <v>0.76359999999999995</v>
      </c>
      <c r="K48" s="151"/>
      <c r="L48" s="151"/>
      <c r="M48" s="151"/>
      <c r="N48" s="151"/>
      <c r="O48" s="151" t="s">
        <v>290</v>
      </c>
      <c r="P48" s="151"/>
      <c r="Q48" s="151"/>
      <c r="R48" s="186" t="s">
        <v>291</v>
      </c>
      <c r="S48" s="170" t="s">
        <v>300</v>
      </c>
      <c r="T48" s="170" t="s">
        <v>301</v>
      </c>
      <c r="U48" s="149" t="s">
        <v>212</v>
      </c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</row>
    <row r="49" spans="1:127" s="132" customFormat="1" ht="60" customHeight="1">
      <c r="A49" s="149" t="s">
        <v>288</v>
      </c>
      <c r="B49" s="150">
        <v>48</v>
      </c>
      <c r="C49" s="150" t="s">
        <v>302</v>
      </c>
      <c r="D49" s="151">
        <v>1</v>
      </c>
      <c r="E49" s="151"/>
      <c r="F49" s="151" t="s">
        <v>143</v>
      </c>
      <c r="G49" s="151"/>
      <c r="H49" s="151"/>
      <c r="I49" s="151"/>
      <c r="J49" s="151"/>
      <c r="K49" s="151"/>
      <c r="L49" s="151"/>
      <c r="M49" s="151"/>
      <c r="N49" s="151"/>
      <c r="O49" s="151" t="s">
        <v>290</v>
      </c>
      <c r="P49" s="151"/>
      <c r="Q49" s="151"/>
      <c r="R49" s="186" t="s">
        <v>291</v>
      </c>
      <c r="S49" s="170" t="s">
        <v>303</v>
      </c>
      <c r="T49" s="170" t="s">
        <v>304</v>
      </c>
      <c r="U49" s="149" t="s">
        <v>212</v>
      </c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</row>
    <row r="50" spans="1:127" s="132" customFormat="1" ht="110.25" customHeight="1">
      <c r="A50" s="149" t="s">
        <v>288</v>
      </c>
      <c r="B50" s="150">
        <v>49</v>
      </c>
      <c r="C50" s="150" t="s">
        <v>305</v>
      </c>
      <c r="D50" s="151">
        <v>1</v>
      </c>
      <c r="E50" s="151"/>
      <c r="F50" s="151" t="s">
        <v>143</v>
      </c>
      <c r="G50" s="151"/>
      <c r="H50" s="151"/>
      <c r="I50" s="151"/>
      <c r="J50" s="151"/>
      <c r="K50" s="151"/>
      <c r="L50" s="151"/>
      <c r="M50" s="151"/>
      <c r="N50" s="151"/>
      <c r="O50" s="151" t="s">
        <v>290</v>
      </c>
      <c r="P50" s="151"/>
      <c r="Q50" s="151"/>
      <c r="R50" s="186" t="s">
        <v>291</v>
      </c>
      <c r="S50" s="170" t="s">
        <v>306</v>
      </c>
      <c r="T50" s="170" t="s">
        <v>307</v>
      </c>
      <c r="U50" s="149" t="s">
        <v>212</v>
      </c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</row>
    <row r="51" spans="1:127" s="132" customFormat="1" ht="60" customHeight="1">
      <c r="A51" s="149" t="s">
        <v>288</v>
      </c>
      <c r="B51" s="150">
        <v>50</v>
      </c>
      <c r="C51" s="150" t="s">
        <v>308</v>
      </c>
      <c r="D51" s="151">
        <v>1</v>
      </c>
      <c r="E51" s="151"/>
      <c r="F51" s="151" t="s">
        <v>143</v>
      </c>
      <c r="G51" s="151"/>
      <c r="H51" s="151"/>
      <c r="I51" s="151"/>
      <c r="J51" s="151"/>
      <c r="K51" s="151"/>
      <c r="L51" s="151"/>
      <c r="M51" s="151"/>
      <c r="N51" s="151"/>
      <c r="O51" s="151" t="s">
        <v>290</v>
      </c>
      <c r="P51" s="151"/>
      <c r="Q51" s="151"/>
      <c r="R51" s="186" t="s">
        <v>291</v>
      </c>
      <c r="S51" s="170" t="s">
        <v>297</v>
      </c>
      <c r="T51" s="170" t="s">
        <v>309</v>
      </c>
      <c r="U51" s="149" t="s">
        <v>212</v>
      </c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</row>
    <row r="52" spans="1:127" s="132" customFormat="1" ht="60" customHeight="1">
      <c r="A52" s="149" t="s">
        <v>206</v>
      </c>
      <c r="B52" s="150">
        <v>51</v>
      </c>
      <c r="C52" s="150" t="s">
        <v>310</v>
      </c>
      <c r="D52" s="151">
        <v>1</v>
      </c>
      <c r="E52" s="151"/>
      <c r="F52" s="151" t="s">
        <v>143</v>
      </c>
      <c r="G52" s="151"/>
      <c r="H52" s="151"/>
      <c r="I52" s="151"/>
      <c r="J52" s="151"/>
      <c r="K52" s="151"/>
      <c r="L52" s="151"/>
      <c r="M52" s="151"/>
      <c r="N52" s="151"/>
      <c r="O52" s="174" t="s">
        <v>311</v>
      </c>
      <c r="P52" s="151"/>
      <c r="Q52" s="151"/>
      <c r="R52" s="186"/>
      <c r="S52" s="170" t="s">
        <v>312</v>
      </c>
      <c r="T52" s="170" t="s">
        <v>304</v>
      </c>
      <c r="U52" s="149" t="s">
        <v>212</v>
      </c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</row>
    <row r="53" spans="1:127" s="132" customFormat="1" ht="60" customHeight="1">
      <c r="A53" s="149" t="s">
        <v>206</v>
      </c>
      <c r="B53" s="150">
        <v>52</v>
      </c>
      <c r="C53" s="150" t="s">
        <v>313</v>
      </c>
      <c r="D53" s="151">
        <v>1</v>
      </c>
      <c r="E53" s="151"/>
      <c r="F53" s="151" t="s">
        <v>143</v>
      </c>
      <c r="G53" s="151"/>
      <c r="H53" s="151"/>
      <c r="I53" s="151"/>
      <c r="J53" s="151"/>
      <c r="K53" s="151"/>
      <c r="L53" s="151"/>
      <c r="M53" s="151"/>
      <c r="N53" s="151"/>
      <c r="O53" s="174" t="s">
        <v>311</v>
      </c>
      <c r="P53" s="151"/>
      <c r="Q53" s="151"/>
      <c r="R53" s="186"/>
      <c r="S53" s="170" t="s">
        <v>314</v>
      </c>
      <c r="T53" s="170" t="s">
        <v>307</v>
      </c>
      <c r="U53" s="149" t="s">
        <v>212</v>
      </c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</row>
    <row r="54" spans="1:127" s="135" customFormat="1" ht="60" customHeight="1">
      <c r="A54" s="167" t="s">
        <v>315</v>
      </c>
      <c r="B54" s="168">
        <v>53</v>
      </c>
      <c r="C54" s="168" t="s">
        <v>316</v>
      </c>
      <c r="D54" s="159">
        <v>1</v>
      </c>
      <c r="E54" s="159"/>
      <c r="F54" s="159" t="s">
        <v>143</v>
      </c>
      <c r="G54" s="169"/>
      <c r="H54" s="169"/>
      <c r="I54" s="169"/>
      <c r="J54" s="169"/>
      <c r="K54" s="169"/>
      <c r="L54" s="169"/>
      <c r="M54" s="169"/>
      <c r="N54" s="182"/>
      <c r="O54" s="182" t="s">
        <v>311</v>
      </c>
      <c r="P54" s="182"/>
      <c r="Q54" s="169"/>
      <c r="R54" s="195"/>
      <c r="S54" s="196"/>
      <c r="T54" s="196"/>
      <c r="U54" s="167" t="s">
        <v>212</v>
      </c>
      <c r="V54" s="197" t="s">
        <v>317</v>
      </c>
    </row>
    <row r="55" spans="1:127" s="132" customFormat="1" ht="60" customHeight="1">
      <c r="A55" s="149" t="s">
        <v>206</v>
      </c>
      <c r="B55" s="150">
        <v>54</v>
      </c>
      <c r="C55" s="170" t="s">
        <v>318</v>
      </c>
      <c r="D55" s="171">
        <v>1</v>
      </c>
      <c r="E55" s="151" t="s">
        <v>143</v>
      </c>
      <c r="F55" s="151" t="s">
        <v>143</v>
      </c>
      <c r="G55" s="151"/>
      <c r="H55" s="151"/>
      <c r="I55" s="151"/>
      <c r="J55" s="151"/>
      <c r="K55" s="151"/>
      <c r="L55" s="151"/>
      <c r="M55" s="151"/>
      <c r="N55" s="151"/>
      <c r="O55" s="174" t="s">
        <v>311</v>
      </c>
      <c r="P55" s="151"/>
      <c r="Q55" s="151"/>
      <c r="R55" s="186"/>
      <c r="S55" s="170" t="s">
        <v>319</v>
      </c>
      <c r="T55" s="170" t="s">
        <v>320</v>
      </c>
      <c r="U55" s="149" t="s">
        <v>212</v>
      </c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</row>
    <row r="56" spans="1:127" s="132" customFormat="1" ht="60" hidden="1" customHeight="1">
      <c r="A56" s="149" t="s">
        <v>141</v>
      </c>
      <c r="B56" s="150">
        <v>55</v>
      </c>
      <c r="C56" s="170" t="s">
        <v>321</v>
      </c>
      <c r="D56" s="171">
        <v>1</v>
      </c>
      <c r="E56" s="151" t="s">
        <v>143</v>
      </c>
      <c r="F56" s="151" t="s">
        <v>143</v>
      </c>
      <c r="G56" s="151"/>
      <c r="H56" s="151" t="s">
        <v>322</v>
      </c>
      <c r="I56" s="151"/>
      <c r="J56" s="151"/>
      <c r="K56" s="151"/>
      <c r="L56" s="151"/>
      <c r="M56" s="151"/>
      <c r="N56" s="151"/>
      <c r="O56" s="151"/>
      <c r="P56" s="151"/>
      <c r="Q56" s="151" t="s">
        <v>148</v>
      </c>
      <c r="R56" s="186" t="s">
        <v>323</v>
      </c>
      <c r="S56" s="170" t="s">
        <v>324</v>
      </c>
      <c r="T56" s="170" t="s">
        <v>325</v>
      </c>
      <c r="U56" s="149" t="s">
        <v>162</v>
      </c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</row>
    <row r="57" spans="1:127" s="132" customFormat="1" ht="60" hidden="1" customHeight="1">
      <c r="A57" s="149" t="s">
        <v>141</v>
      </c>
      <c r="B57" s="150">
        <v>56</v>
      </c>
      <c r="C57" s="170" t="s">
        <v>326</v>
      </c>
      <c r="D57" s="171">
        <v>1</v>
      </c>
      <c r="E57" s="151" t="s">
        <v>143</v>
      </c>
      <c r="F57" s="151" t="s">
        <v>143</v>
      </c>
      <c r="G57" s="151"/>
      <c r="H57" s="151" t="s">
        <v>322</v>
      </c>
      <c r="I57" s="151"/>
      <c r="J57" s="151"/>
      <c r="K57" s="151"/>
      <c r="L57" s="151"/>
      <c r="M57" s="151"/>
      <c r="N57" s="151"/>
      <c r="O57" s="151"/>
      <c r="P57" s="151"/>
      <c r="Q57" s="151" t="s">
        <v>148</v>
      </c>
      <c r="R57" s="186" t="s">
        <v>323</v>
      </c>
      <c r="S57" s="170" t="s">
        <v>327</v>
      </c>
      <c r="T57" s="170" t="s">
        <v>328</v>
      </c>
      <c r="U57" s="149" t="s">
        <v>162</v>
      </c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</row>
    <row r="58" spans="1:127" s="132" customFormat="1" ht="60" hidden="1" customHeight="1">
      <c r="A58" s="149" t="s">
        <v>141</v>
      </c>
      <c r="B58" s="150">
        <v>57</v>
      </c>
      <c r="C58" s="170" t="s">
        <v>329</v>
      </c>
      <c r="D58" s="171">
        <v>1</v>
      </c>
      <c r="E58" s="151"/>
      <c r="F58" s="151" t="s">
        <v>143</v>
      </c>
      <c r="G58" s="151"/>
      <c r="H58" s="151" t="s">
        <v>322</v>
      </c>
      <c r="I58" s="151"/>
      <c r="J58" s="151"/>
      <c r="K58" s="151"/>
      <c r="L58" s="151"/>
      <c r="M58" s="151"/>
      <c r="N58" s="151"/>
      <c r="O58" s="151"/>
      <c r="P58" s="151"/>
      <c r="Q58" s="151" t="s">
        <v>148</v>
      </c>
      <c r="R58" s="186" t="s">
        <v>323</v>
      </c>
      <c r="S58" s="170" t="s">
        <v>330</v>
      </c>
      <c r="T58" s="170" t="s">
        <v>331</v>
      </c>
      <c r="U58" s="149" t="s">
        <v>162</v>
      </c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</row>
    <row r="59" spans="1:127" s="132" customFormat="1" ht="60" hidden="1" customHeight="1">
      <c r="A59" s="149" t="s">
        <v>141</v>
      </c>
      <c r="B59" s="150">
        <v>58</v>
      </c>
      <c r="C59" s="170" t="s">
        <v>332</v>
      </c>
      <c r="D59" s="171">
        <v>1</v>
      </c>
      <c r="E59" s="151"/>
      <c r="F59" s="151" t="s">
        <v>143</v>
      </c>
      <c r="G59" s="151"/>
      <c r="H59" s="151" t="s">
        <v>322</v>
      </c>
      <c r="I59" s="151"/>
      <c r="J59" s="151"/>
      <c r="K59" s="151"/>
      <c r="L59" s="151"/>
      <c r="M59" s="151"/>
      <c r="N59" s="151"/>
      <c r="O59" s="151"/>
      <c r="P59" s="151"/>
      <c r="Q59" s="151" t="s">
        <v>148</v>
      </c>
      <c r="R59" s="186" t="s">
        <v>323</v>
      </c>
      <c r="S59" s="170" t="s">
        <v>333</v>
      </c>
      <c r="T59" s="170" t="s">
        <v>334</v>
      </c>
      <c r="U59" s="149" t="s">
        <v>162</v>
      </c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</row>
    <row r="60" spans="1:127" s="132" customFormat="1" ht="60" hidden="1" customHeight="1">
      <c r="A60" s="149" t="s">
        <v>141</v>
      </c>
      <c r="B60" s="150">
        <v>59</v>
      </c>
      <c r="C60" s="170" t="s">
        <v>335</v>
      </c>
      <c r="D60" s="171">
        <v>1</v>
      </c>
      <c r="E60" s="151"/>
      <c r="F60" s="151" t="s">
        <v>143</v>
      </c>
      <c r="G60" s="151"/>
      <c r="H60" s="151" t="s">
        <v>322</v>
      </c>
      <c r="I60" s="151"/>
      <c r="J60" s="151"/>
      <c r="K60" s="151"/>
      <c r="L60" s="151"/>
      <c r="M60" s="151"/>
      <c r="N60" s="151"/>
      <c r="O60" s="151"/>
      <c r="P60" s="151"/>
      <c r="Q60" s="151" t="s">
        <v>148</v>
      </c>
      <c r="R60" s="186" t="s">
        <v>323</v>
      </c>
      <c r="S60" s="170" t="s">
        <v>336</v>
      </c>
      <c r="T60" s="170" t="s">
        <v>337</v>
      </c>
      <c r="U60" s="149" t="s">
        <v>162</v>
      </c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</row>
    <row r="61" spans="1:127" s="132" customFormat="1" ht="60" hidden="1" customHeight="1">
      <c r="A61" s="149" t="s">
        <v>141</v>
      </c>
      <c r="B61" s="150">
        <v>60</v>
      </c>
      <c r="C61" s="170" t="s">
        <v>338</v>
      </c>
      <c r="D61" s="171">
        <v>1</v>
      </c>
      <c r="E61" s="151"/>
      <c r="F61" s="151" t="s">
        <v>143</v>
      </c>
      <c r="G61" s="151"/>
      <c r="H61" s="151" t="s">
        <v>322</v>
      </c>
      <c r="I61" s="151"/>
      <c r="J61" s="151"/>
      <c r="K61" s="151"/>
      <c r="L61" s="151"/>
      <c r="M61" s="151"/>
      <c r="N61" s="151"/>
      <c r="O61" s="151"/>
      <c r="P61" s="151"/>
      <c r="Q61" s="151" t="s">
        <v>148</v>
      </c>
      <c r="R61" s="186" t="s">
        <v>323</v>
      </c>
      <c r="S61" s="170" t="s">
        <v>339</v>
      </c>
      <c r="T61" s="170" t="s">
        <v>337</v>
      </c>
      <c r="U61" s="149" t="s">
        <v>162</v>
      </c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</row>
    <row r="62" spans="1:127" s="132" customFormat="1" ht="60" hidden="1" customHeight="1">
      <c r="A62" s="149" t="s">
        <v>141</v>
      </c>
      <c r="B62" s="150">
        <v>61</v>
      </c>
      <c r="C62" s="170" t="s">
        <v>340</v>
      </c>
      <c r="D62" s="171">
        <v>1</v>
      </c>
      <c r="E62" s="151"/>
      <c r="F62" s="151" t="s">
        <v>143</v>
      </c>
      <c r="G62" s="151"/>
      <c r="H62" s="151" t="s">
        <v>322</v>
      </c>
      <c r="I62" s="151"/>
      <c r="J62" s="151"/>
      <c r="K62" s="151"/>
      <c r="L62" s="151"/>
      <c r="M62" s="151"/>
      <c r="N62" s="151"/>
      <c r="O62" s="151"/>
      <c r="P62" s="151"/>
      <c r="Q62" s="151" t="s">
        <v>148</v>
      </c>
      <c r="R62" s="186" t="s">
        <v>323</v>
      </c>
      <c r="S62" s="170" t="s">
        <v>341</v>
      </c>
      <c r="T62" s="170" t="s">
        <v>342</v>
      </c>
      <c r="U62" s="149" t="s">
        <v>162</v>
      </c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</row>
    <row r="63" spans="1:127" s="132" customFormat="1" ht="60" hidden="1" customHeight="1">
      <c r="A63" s="149" t="s">
        <v>141</v>
      </c>
      <c r="B63" s="150">
        <v>62</v>
      </c>
      <c r="C63" s="170" t="s">
        <v>343</v>
      </c>
      <c r="D63" s="171">
        <v>1</v>
      </c>
      <c r="E63" s="151"/>
      <c r="F63" s="151" t="s">
        <v>143</v>
      </c>
      <c r="G63" s="151"/>
      <c r="H63" s="151" t="s">
        <v>322</v>
      </c>
      <c r="I63" s="151"/>
      <c r="J63" s="151"/>
      <c r="K63" s="151"/>
      <c r="L63" s="151"/>
      <c r="M63" s="151"/>
      <c r="N63" s="151"/>
      <c r="O63" s="151"/>
      <c r="P63" s="151"/>
      <c r="Q63" s="151" t="s">
        <v>148</v>
      </c>
      <c r="R63" s="186" t="s">
        <v>323</v>
      </c>
      <c r="S63" s="170" t="s">
        <v>344</v>
      </c>
      <c r="T63" s="170" t="s">
        <v>345</v>
      </c>
      <c r="U63" s="149" t="s">
        <v>162</v>
      </c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</row>
    <row r="64" spans="1:127" s="132" customFormat="1" ht="60" hidden="1" customHeight="1">
      <c r="A64" s="149" t="s">
        <v>141</v>
      </c>
      <c r="B64" s="150">
        <v>63</v>
      </c>
      <c r="C64" s="170" t="s">
        <v>346</v>
      </c>
      <c r="D64" s="171">
        <v>1</v>
      </c>
      <c r="E64" s="151"/>
      <c r="F64" s="151" t="s">
        <v>143</v>
      </c>
      <c r="G64" s="151"/>
      <c r="H64" s="151" t="s">
        <v>322</v>
      </c>
      <c r="I64" s="151"/>
      <c r="J64" s="151"/>
      <c r="K64" s="151"/>
      <c r="L64" s="151"/>
      <c r="M64" s="151"/>
      <c r="N64" s="151"/>
      <c r="O64" s="151"/>
      <c r="P64" s="151"/>
      <c r="Q64" s="151" t="s">
        <v>148</v>
      </c>
      <c r="R64" s="186" t="s">
        <v>323</v>
      </c>
      <c r="S64" s="170" t="s">
        <v>347</v>
      </c>
      <c r="T64" s="170" t="s">
        <v>348</v>
      </c>
      <c r="U64" s="149" t="s">
        <v>162</v>
      </c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</row>
    <row r="65" spans="1:127" s="132" customFormat="1" ht="60" hidden="1" customHeight="1">
      <c r="A65" s="149" t="s">
        <v>141</v>
      </c>
      <c r="B65" s="150">
        <v>64</v>
      </c>
      <c r="C65" s="170" t="s">
        <v>349</v>
      </c>
      <c r="D65" s="171">
        <v>1</v>
      </c>
      <c r="E65" s="151"/>
      <c r="F65" s="151" t="s">
        <v>143</v>
      </c>
      <c r="G65" s="151"/>
      <c r="H65" s="151" t="s">
        <v>322</v>
      </c>
      <c r="I65" s="151"/>
      <c r="J65" s="151"/>
      <c r="K65" s="151"/>
      <c r="L65" s="151"/>
      <c r="M65" s="151"/>
      <c r="N65" s="151"/>
      <c r="O65" s="151"/>
      <c r="P65" s="151"/>
      <c r="Q65" s="151" t="s">
        <v>148</v>
      </c>
      <c r="R65" s="186" t="s">
        <v>323</v>
      </c>
      <c r="S65" s="170" t="s">
        <v>350</v>
      </c>
      <c r="T65" s="170" t="s">
        <v>351</v>
      </c>
      <c r="U65" s="149" t="s">
        <v>162</v>
      </c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</row>
    <row r="66" spans="1:127" s="136" customFormat="1" ht="60" customHeight="1">
      <c r="A66" s="198" t="s">
        <v>141</v>
      </c>
      <c r="B66" s="199">
        <v>65</v>
      </c>
      <c r="C66" s="198" t="s">
        <v>352</v>
      </c>
      <c r="D66" s="171">
        <v>0.5</v>
      </c>
      <c r="E66" s="200"/>
      <c r="F66" s="151" t="s">
        <v>143</v>
      </c>
      <c r="G66" s="201"/>
      <c r="H66" s="182" t="s">
        <v>177</v>
      </c>
      <c r="I66" s="182"/>
      <c r="J66" s="182"/>
      <c r="K66" s="201"/>
      <c r="L66" s="201"/>
      <c r="M66" s="201"/>
      <c r="N66" s="182"/>
      <c r="O66" s="182"/>
      <c r="P66" s="182"/>
      <c r="Q66" s="198"/>
      <c r="R66" s="218" t="s">
        <v>353</v>
      </c>
      <c r="S66" s="219" t="s">
        <v>354</v>
      </c>
      <c r="T66" s="219" t="s">
        <v>355</v>
      </c>
      <c r="U66" s="198" t="s">
        <v>151</v>
      </c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135"/>
      <c r="DE66" s="135"/>
      <c r="DF66" s="135"/>
      <c r="DG66" s="135"/>
      <c r="DH66" s="135"/>
      <c r="DI66" s="135"/>
      <c r="DJ66" s="135"/>
      <c r="DK66" s="135"/>
      <c r="DL66" s="135"/>
      <c r="DM66" s="135"/>
      <c r="DN66" s="135"/>
      <c r="DO66" s="135"/>
      <c r="DP66" s="135"/>
      <c r="DQ66" s="135"/>
      <c r="DR66" s="135"/>
      <c r="DS66" s="135"/>
      <c r="DT66" s="135"/>
      <c r="DU66" s="135"/>
      <c r="DV66" s="135"/>
      <c r="DW66" s="135"/>
    </row>
    <row r="67" spans="1:127" s="136" customFormat="1" ht="90" customHeight="1">
      <c r="A67" s="198" t="s">
        <v>141</v>
      </c>
      <c r="B67" s="199">
        <v>66</v>
      </c>
      <c r="C67" s="198" t="s">
        <v>356</v>
      </c>
      <c r="D67" s="171">
        <v>0.5</v>
      </c>
      <c r="E67" s="200"/>
      <c r="F67" s="151" t="s">
        <v>143</v>
      </c>
      <c r="G67" s="201"/>
      <c r="H67" s="182" t="s">
        <v>267</v>
      </c>
      <c r="I67" s="182"/>
      <c r="J67" s="182"/>
      <c r="K67" s="201"/>
      <c r="L67" s="201"/>
      <c r="M67" s="201"/>
      <c r="N67" s="182"/>
      <c r="O67" s="182"/>
      <c r="P67" s="182"/>
      <c r="Q67" s="198"/>
      <c r="R67" s="218" t="s">
        <v>357</v>
      </c>
      <c r="S67" s="219" t="s">
        <v>358</v>
      </c>
      <c r="T67" s="219" t="s">
        <v>359</v>
      </c>
      <c r="U67" s="198" t="s">
        <v>151</v>
      </c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  <c r="CT67" s="135"/>
      <c r="CU67" s="135"/>
      <c r="CV67" s="135"/>
      <c r="CW67" s="135"/>
      <c r="CX67" s="135"/>
      <c r="CY67" s="135"/>
      <c r="CZ67" s="135"/>
      <c r="DA67" s="135"/>
      <c r="DB67" s="135"/>
      <c r="DC67" s="135"/>
      <c r="DD67" s="135"/>
      <c r="DE67" s="135"/>
      <c r="DF67" s="135"/>
      <c r="DG67" s="135"/>
      <c r="DH67" s="135"/>
      <c r="DI67" s="135"/>
      <c r="DJ67" s="135"/>
      <c r="DK67" s="135"/>
      <c r="DL67" s="135"/>
      <c r="DM67" s="135"/>
      <c r="DN67" s="135"/>
      <c r="DO67" s="135"/>
      <c r="DP67" s="135"/>
      <c r="DQ67" s="135"/>
      <c r="DR67" s="135"/>
      <c r="DS67" s="135"/>
      <c r="DT67" s="135"/>
      <c r="DU67" s="135"/>
      <c r="DV67" s="135"/>
      <c r="DW67" s="135"/>
    </row>
    <row r="68" spans="1:127" s="132" customFormat="1" ht="60" customHeight="1">
      <c r="A68" s="149" t="s">
        <v>141</v>
      </c>
      <c r="B68" s="150">
        <v>67</v>
      </c>
      <c r="C68" s="149" t="s">
        <v>360</v>
      </c>
      <c r="D68" s="171">
        <v>0.5</v>
      </c>
      <c r="E68" s="200"/>
      <c r="F68" s="151" t="s">
        <v>143</v>
      </c>
      <c r="G68" s="200"/>
      <c r="H68" s="151" t="s">
        <v>267</v>
      </c>
      <c r="I68" s="178">
        <f>(0.236+0.198+0.267)/3</f>
        <v>0.23366666666666669</v>
      </c>
      <c r="J68" s="178">
        <f>(0.266+0.234+0.239)/3</f>
        <v>0.24633333333333332</v>
      </c>
      <c r="K68" s="179">
        <f>(0.188+0.198+0.238)/3</f>
        <v>0.20799999999999999</v>
      </c>
      <c r="L68" s="200"/>
      <c r="M68" s="200"/>
      <c r="N68" s="151" t="s">
        <v>156</v>
      </c>
      <c r="O68" s="174" t="s">
        <v>147</v>
      </c>
      <c r="P68" s="151"/>
      <c r="Q68" s="149"/>
      <c r="R68" s="220" t="s">
        <v>361</v>
      </c>
      <c r="S68" s="220" t="s">
        <v>362</v>
      </c>
      <c r="T68" s="170" t="s">
        <v>363</v>
      </c>
      <c r="U68" s="149" t="s">
        <v>151</v>
      </c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</row>
    <row r="69" spans="1:127" s="136" customFormat="1" ht="60" customHeight="1">
      <c r="A69" s="167" t="s">
        <v>141</v>
      </c>
      <c r="B69" s="168">
        <v>68</v>
      </c>
      <c r="C69" s="167" t="s">
        <v>364</v>
      </c>
      <c r="D69" s="202">
        <v>0.5</v>
      </c>
      <c r="E69" s="203"/>
      <c r="F69" s="159" t="s">
        <v>143</v>
      </c>
      <c r="G69" s="204"/>
      <c r="H69" s="169" t="s">
        <v>177</v>
      </c>
      <c r="I69" s="214">
        <f>(3.565-1.713+3.463-1.177+3.16-1.142)/3</f>
        <v>2.052</v>
      </c>
      <c r="J69" s="214">
        <f>(3.602-0.852+3.997-1.151+3.687-0.468)/3</f>
        <v>2.938333333333333</v>
      </c>
      <c r="K69" s="204"/>
      <c r="L69" s="204"/>
      <c r="M69" s="204"/>
      <c r="N69" s="182"/>
      <c r="O69" s="182"/>
      <c r="P69" s="182"/>
      <c r="Q69" s="167"/>
      <c r="R69" s="195" t="s">
        <v>181</v>
      </c>
      <c r="S69" s="196" t="s">
        <v>365</v>
      </c>
      <c r="T69" s="196" t="s">
        <v>183</v>
      </c>
      <c r="U69" s="167" t="s">
        <v>151</v>
      </c>
      <c r="V69" s="197" t="s">
        <v>366</v>
      </c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  <c r="CT69" s="135"/>
      <c r="CU69" s="135"/>
      <c r="CV69" s="135"/>
      <c r="CW69" s="135"/>
      <c r="CX69" s="135"/>
      <c r="CY69" s="135"/>
      <c r="CZ69" s="135"/>
      <c r="DA69" s="135"/>
      <c r="DB69" s="135"/>
      <c r="DC69" s="135"/>
      <c r="DD69" s="135"/>
      <c r="DE69" s="135"/>
      <c r="DF69" s="135"/>
      <c r="DG69" s="135"/>
      <c r="DH69" s="135"/>
      <c r="DI69" s="135"/>
      <c r="DJ69" s="135"/>
      <c r="DK69" s="135"/>
      <c r="DL69" s="135"/>
      <c r="DM69" s="135"/>
      <c r="DN69" s="135"/>
      <c r="DO69" s="135"/>
      <c r="DP69" s="135"/>
      <c r="DQ69" s="135"/>
      <c r="DR69" s="135"/>
      <c r="DS69" s="135"/>
      <c r="DT69" s="135"/>
      <c r="DU69" s="135"/>
      <c r="DV69" s="135"/>
      <c r="DW69" s="135"/>
    </row>
    <row r="70" spans="1:127" s="137" customFormat="1" ht="60" customHeight="1">
      <c r="A70" s="205" t="s">
        <v>141</v>
      </c>
      <c r="B70" s="206"/>
      <c r="C70" s="205" t="s">
        <v>367</v>
      </c>
      <c r="D70" s="207">
        <v>0.5</v>
      </c>
      <c r="E70" s="208"/>
      <c r="F70" s="163" t="s">
        <v>143</v>
      </c>
      <c r="G70" s="209"/>
      <c r="H70" s="210" t="s">
        <v>177</v>
      </c>
      <c r="I70" s="214"/>
      <c r="J70" s="214"/>
      <c r="K70" s="209"/>
      <c r="L70" s="209"/>
      <c r="M70" s="209"/>
      <c r="N70" s="210"/>
      <c r="O70" s="210" t="s">
        <v>157</v>
      </c>
      <c r="P70" s="210"/>
      <c r="Q70" s="205"/>
      <c r="R70" s="221" t="s">
        <v>368</v>
      </c>
      <c r="S70" s="222" t="s">
        <v>369</v>
      </c>
      <c r="T70" s="222" t="s">
        <v>370</v>
      </c>
      <c r="U70" s="205" t="s">
        <v>151</v>
      </c>
    </row>
    <row r="71" spans="1:127" s="136" customFormat="1" ht="60" customHeight="1">
      <c r="A71" s="198" t="s">
        <v>141</v>
      </c>
      <c r="B71" s="199">
        <v>69</v>
      </c>
      <c r="C71" s="198" t="s">
        <v>371</v>
      </c>
      <c r="D71" s="171">
        <v>0.5</v>
      </c>
      <c r="E71" s="200"/>
      <c r="F71" s="151" t="s">
        <v>143</v>
      </c>
      <c r="G71" s="201"/>
      <c r="H71" s="182" t="s">
        <v>177</v>
      </c>
      <c r="I71" s="214"/>
      <c r="J71" s="214"/>
      <c r="K71" s="201"/>
      <c r="L71" s="201"/>
      <c r="M71" s="201"/>
      <c r="N71" s="182"/>
      <c r="O71" s="182"/>
      <c r="P71" s="182"/>
      <c r="Q71" s="198"/>
      <c r="R71" s="218" t="s">
        <v>372</v>
      </c>
      <c r="S71" s="219" t="s">
        <v>365</v>
      </c>
      <c r="T71" s="219" t="s">
        <v>373</v>
      </c>
      <c r="U71" s="198" t="s">
        <v>151</v>
      </c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  <c r="CT71" s="135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</row>
    <row r="72" spans="1:127" s="132" customFormat="1" ht="60" customHeight="1">
      <c r="A72" s="149" t="s">
        <v>141</v>
      </c>
      <c r="B72" s="150">
        <v>70</v>
      </c>
      <c r="C72" s="211" t="s">
        <v>374</v>
      </c>
      <c r="D72" s="171">
        <v>0.5</v>
      </c>
      <c r="E72" s="200"/>
      <c r="F72" s="151" t="s">
        <v>143</v>
      </c>
      <c r="G72" s="200"/>
      <c r="H72" s="151" t="s">
        <v>267</v>
      </c>
      <c r="I72" s="215">
        <f>(3.463-1.152+3.857-1.351+3.562-1.168)/3</f>
        <v>2.4036666666666666</v>
      </c>
      <c r="J72" s="216">
        <f>(1.007-0.772+1.117-0.817+1.217-1.083)/3</f>
        <v>0.223</v>
      </c>
      <c r="K72" s="200">
        <f>(1.333+1.299+1.33)/3</f>
        <v>1.3206666666666667</v>
      </c>
      <c r="L72" s="200"/>
      <c r="M72" s="200"/>
      <c r="N72" s="151" t="s">
        <v>156</v>
      </c>
      <c r="O72" s="174" t="s">
        <v>157</v>
      </c>
      <c r="P72" s="151"/>
      <c r="Q72" s="149"/>
      <c r="R72" s="186" t="s">
        <v>375</v>
      </c>
      <c r="S72" s="186" t="s">
        <v>376</v>
      </c>
      <c r="T72" s="170" t="s">
        <v>377</v>
      </c>
      <c r="U72" s="149" t="s">
        <v>151</v>
      </c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</row>
    <row r="73" spans="1:127" s="132" customFormat="1" ht="60" customHeight="1">
      <c r="A73" s="149" t="s">
        <v>141</v>
      </c>
      <c r="B73" s="150">
        <v>71</v>
      </c>
      <c r="C73" s="211" t="s">
        <v>378</v>
      </c>
      <c r="D73" s="171">
        <v>0.5</v>
      </c>
      <c r="E73" s="200"/>
      <c r="F73" s="151" t="s">
        <v>143</v>
      </c>
      <c r="G73" s="200"/>
      <c r="H73" s="151" t="s">
        <v>153</v>
      </c>
      <c r="I73" s="215">
        <f>(15.691-5.228+14.936-2.633+14.832-3.035)/3</f>
        <v>11.521000000000001</v>
      </c>
      <c r="J73" s="215">
        <f>(22.998-12.842+20.705-7.761+20.061-8.641)/3</f>
        <v>11.506666666666668</v>
      </c>
      <c r="K73" s="200">
        <f>(9.861+11.664+9.571)/3</f>
        <v>10.365333333333332</v>
      </c>
      <c r="L73" s="200"/>
      <c r="M73" s="200"/>
      <c r="N73" s="151" t="s">
        <v>156</v>
      </c>
      <c r="O73" s="174" t="s">
        <v>157</v>
      </c>
      <c r="P73" s="151"/>
      <c r="Q73" s="149"/>
      <c r="R73" s="186" t="s">
        <v>379</v>
      </c>
      <c r="S73" s="170" t="s">
        <v>182</v>
      </c>
      <c r="T73" s="170" t="s">
        <v>380</v>
      </c>
      <c r="U73" s="149" t="s">
        <v>151</v>
      </c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</row>
    <row r="74" spans="1:127" s="132" customFormat="1" ht="60" customHeight="1">
      <c r="A74" s="149" t="s">
        <v>141</v>
      </c>
      <c r="B74" s="150">
        <v>72</v>
      </c>
      <c r="C74" s="211" t="s">
        <v>381</v>
      </c>
      <c r="D74" s="171">
        <v>0.5</v>
      </c>
      <c r="E74" s="200"/>
      <c r="F74" s="151" t="s">
        <v>143</v>
      </c>
      <c r="G74" s="200"/>
      <c r="H74" s="151" t="s">
        <v>267</v>
      </c>
      <c r="I74" s="215">
        <f>(1.162-0.852+0.941-0.708+0.672-0.572)/3</f>
        <v>0.21433333333333329</v>
      </c>
      <c r="J74" s="215">
        <f>+(1.186-0.837+0.856-0.772+1.108-0.974)/3</f>
        <v>0.18900000000000006</v>
      </c>
      <c r="K74" s="200">
        <f>(0.236+0.332+0.234)/3</f>
        <v>0.26733333333333337</v>
      </c>
      <c r="L74" s="200"/>
      <c r="M74" s="200"/>
      <c r="N74" s="151" t="s">
        <v>156</v>
      </c>
      <c r="O74" s="174" t="s">
        <v>157</v>
      </c>
      <c r="P74" s="151"/>
      <c r="Q74" s="149"/>
      <c r="R74" s="187" t="s">
        <v>382</v>
      </c>
      <c r="S74" s="188" t="s">
        <v>383</v>
      </c>
      <c r="T74" s="170" t="s">
        <v>384</v>
      </c>
      <c r="U74" s="149" t="s">
        <v>151</v>
      </c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</row>
    <row r="75" spans="1:127" s="132" customFormat="1" ht="60" customHeight="1">
      <c r="A75" s="149" t="s">
        <v>141</v>
      </c>
      <c r="B75" s="150">
        <v>73</v>
      </c>
      <c r="C75" s="149" t="s">
        <v>385</v>
      </c>
      <c r="D75" s="171">
        <v>0.5</v>
      </c>
      <c r="E75" s="200"/>
      <c r="F75" s="151" t="s">
        <v>143</v>
      </c>
      <c r="G75" s="200"/>
      <c r="H75" s="151" t="s">
        <v>177</v>
      </c>
      <c r="I75" s="215">
        <f>(2.265+2.933+3.529)/3</f>
        <v>2.9090000000000003</v>
      </c>
      <c r="J75" s="215">
        <f>(1.79+1.642+1.66)/3</f>
        <v>1.6973333333333331</v>
      </c>
      <c r="K75" s="200">
        <f>(1.37+1.6+1.5)/3</f>
        <v>1.4900000000000002</v>
      </c>
      <c r="L75" s="200"/>
      <c r="M75" s="200"/>
      <c r="N75" s="151" t="s">
        <v>156</v>
      </c>
      <c r="O75" s="174" t="s">
        <v>169</v>
      </c>
      <c r="Q75" s="149"/>
      <c r="R75" s="186"/>
      <c r="S75" s="170" t="s">
        <v>386</v>
      </c>
      <c r="T75" s="170" t="s">
        <v>387</v>
      </c>
      <c r="U75" s="149" t="s">
        <v>151</v>
      </c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</row>
    <row r="76" spans="1:127" s="136" customFormat="1" ht="60" customHeight="1">
      <c r="A76" s="167" t="s">
        <v>141</v>
      </c>
      <c r="B76" s="168">
        <v>74</v>
      </c>
      <c r="C76" s="167" t="s">
        <v>388</v>
      </c>
      <c r="D76" s="202">
        <v>0.5</v>
      </c>
      <c r="E76" s="203"/>
      <c r="F76" s="159" t="s">
        <v>143</v>
      </c>
      <c r="G76" s="204"/>
      <c r="H76" s="169" t="s">
        <v>267</v>
      </c>
      <c r="I76" s="169"/>
      <c r="J76" s="169"/>
      <c r="K76" s="204"/>
      <c r="L76" s="204"/>
      <c r="M76" s="204"/>
      <c r="N76" s="182"/>
      <c r="O76" s="182"/>
      <c r="P76" s="182"/>
      <c r="Q76" s="167"/>
      <c r="R76" s="195" t="s">
        <v>389</v>
      </c>
      <c r="S76" s="196" t="s">
        <v>390</v>
      </c>
      <c r="T76" s="167"/>
      <c r="U76" s="167" t="s">
        <v>151</v>
      </c>
      <c r="V76" s="197" t="s">
        <v>391</v>
      </c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  <c r="CT76" s="135"/>
      <c r="CU76" s="135"/>
      <c r="CV76" s="135"/>
      <c r="CW76" s="135"/>
      <c r="CX76" s="135"/>
      <c r="CY76" s="135"/>
      <c r="CZ76" s="135"/>
      <c r="DA76" s="135"/>
      <c r="DB76" s="135"/>
      <c r="DC76" s="135"/>
      <c r="DD76" s="135"/>
      <c r="DE76" s="135"/>
      <c r="DF76" s="135"/>
      <c r="DG76" s="135"/>
      <c r="DH76" s="135"/>
      <c r="DI76" s="135"/>
      <c r="DJ76" s="135"/>
      <c r="DK76" s="135"/>
      <c r="DL76" s="135"/>
      <c r="DM76" s="135"/>
      <c r="DN76" s="135"/>
      <c r="DO76" s="135"/>
      <c r="DP76" s="135"/>
      <c r="DQ76" s="135"/>
      <c r="DR76" s="135"/>
      <c r="DS76" s="135"/>
      <c r="DT76" s="135"/>
      <c r="DU76" s="135"/>
      <c r="DV76" s="135"/>
      <c r="DW76" s="135"/>
    </row>
    <row r="77" spans="1:127" s="132" customFormat="1" ht="60" customHeight="1">
      <c r="A77" s="149" t="s">
        <v>141</v>
      </c>
      <c r="B77" s="150">
        <v>75</v>
      </c>
      <c r="C77" s="149" t="s">
        <v>392</v>
      </c>
      <c r="D77" s="171">
        <v>0.5</v>
      </c>
      <c r="E77" s="200"/>
      <c r="F77" s="151" t="s">
        <v>143</v>
      </c>
      <c r="G77" s="200"/>
      <c r="H77" s="151" t="s">
        <v>177</v>
      </c>
      <c r="I77" s="178">
        <f>(0.498+0.601+0.6)/3</f>
        <v>0.56633333333333324</v>
      </c>
      <c r="J77" s="178">
        <f>(1.032+0.968+0.865)/3</f>
        <v>0.95500000000000007</v>
      </c>
      <c r="K77" s="200">
        <f>(0.241+0.275+0.311)/3</f>
        <v>0.27566666666666667</v>
      </c>
      <c r="L77" s="200"/>
      <c r="M77" s="200"/>
      <c r="N77" s="151" t="s">
        <v>146</v>
      </c>
      <c r="O77" s="174" t="s">
        <v>393</v>
      </c>
      <c r="P77" s="151"/>
      <c r="Q77" s="149"/>
      <c r="R77" s="186"/>
      <c r="S77" s="170" t="s">
        <v>394</v>
      </c>
      <c r="T77" s="170" t="s">
        <v>395</v>
      </c>
      <c r="U77" s="149" t="s">
        <v>151</v>
      </c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</row>
    <row r="78" spans="1:127" s="136" customFormat="1" ht="60" customHeight="1">
      <c r="A78" s="198" t="s">
        <v>141</v>
      </c>
      <c r="B78" s="199">
        <v>76</v>
      </c>
      <c r="C78" s="198" t="s">
        <v>396</v>
      </c>
      <c r="D78" s="171">
        <v>0.5</v>
      </c>
      <c r="E78" s="200"/>
      <c r="F78" s="151" t="s">
        <v>143</v>
      </c>
      <c r="G78" s="201"/>
      <c r="H78" s="182" t="s">
        <v>267</v>
      </c>
      <c r="I78" s="182"/>
      <c r="J78" s="182"/>
      <c r="K78" s="201"/>
      <c r="L78" s="201"/>
      <c r="M78" s="201"/>
      <c r="N78" s="182"/>
      <c r="O78" s="174"/>
      <c r="P78" s="182"/>
      <c r="Q78" s="198"/>
      <c r="R78" s="223" t="s">
        <v>397</v>
      </c>
      <c r="S78" s="198"/>
      <c r="T78" s="198"/>
      <c r="U78" s="198" t="s">
        <v>151</v>
      </c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</row>
    <row r="79" spans="1:127" s="132" customFormat="1" ht="60" customHeight="1">
      <c r="A79" s="149" t="s">
        <v>141</v>
      </c>
      <c r="B79" s="150">
        <v>77</v>
      </c>
      <c r="C79" s="149" t="s">
        <v>398</v>
      </c>
      <c r="D79" s="171">
        <v>0.5</v>
      </c>
      <c r="E79" s="200"/>
      <c r="F79" s="151" t="s">
        <v>143</v>
      </c>
      <c r="G79" s="200"/>
      <c r="H79" s="151" t="s">
        <v>177</v>
      </c>
      <c r="I79" s="215">
        <f>(1.199+1.248+1.063)/3</f>
        <v>1.17</v>
      </c>
      <c r="J79" s="215">
        <f>(1.231+1.585+1.316)/3</f>
        <v>1.3773333333333333</v>
      </c>
      <c r="K79" s="200">
        <f>(1.413+1.206+1.595)/3</f>
        <v>1.4046666666666665</v>
      </c>
      <c r="L79" s="200"/>
      <c r="M79" s="200"/>
      <c r="N79" s="151" t="s">
        <v>156</v>
      </c>
      <c r="O79" s="174" t="s">
        <v>393</v>
      </c>
      <c r="P79" s="151"/>
      <c r="Q79" s="149"/>
      <c r="R79" s="186"/>
      <c r="S79" s="170" t="s">
        <v>399</v>
      </c>
      <c r="T79" s="170" t="s">
        <v>400</v>
      </c>
      <c r="U79" s="149" t="s">
        <v>151</v>
      </c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</row>
    <row r="80" spans="1:127" s="132" customFormat="1" ht="60" customHeight="1">
      <c r="A80" s="149" t="s">
        <v>141</v>
      </c>
      <c r="B80" s="150">
        <v>78</v>
      </c>
      <c r="C80" s="149" t="s">
        <v>401</v>
      </c>
      <c r="D80" s="171">
        <v>0.5</v>
      </c>
      <c r="E80" s="200"/>
      <c r="F80" s="151" t="s">
        <v>143</v>
      </c>
      <c r="G80" s="200"/>
      <c r="H80" s="151" t="s">
        <v>267</v>
      </c>
      <c r="I80" s="215">
        <f>(1.194+0.943+1.064)/3</f>
        <v>1.0669999999999999</v>
      </c>
      <c r="J80" s="215">
        <f>(1.162+1.029+1.12)/3</f>
        <v>1.1036666666666666</v>
      </c>
      <c r="K80" s="200">
        <f>(0.724+0.826+0.759)/3</f>
        <v>0.76966666666666661</v>
      </c>
      <c r="L80" s="200"/>
      <c r="M80" s="200"/>
      <c r="N80" s="151" t="s">
        <v>146</v>
      </c>
      <c r="O80" s="174" t="s">
        <v>393</v>
      </c>
      <c r="P80" s="151"/>
      <c r="Q80" s="149"/>
      <c r="R80" s="187" t="s">
        <v>402</v>
      </c>
      <c r="S80" s="170" t="s">
        <v>403</v>
      </c>
      <c r="T80" s="170" t="s">
        <v>404</v>
      </c>
      <c r="U80" s="149" t="s">
        <v>151</v>
      </c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</row>
    <row r="81" spans="1:127" s="132" customFormat="1" ht="60" customHeight="1">
      <c r="A81" s="152" t="s">
        <v>288</v>
      </c>
      <c r="B81" s="150">
        <v>79</v>
      </c>
      <c r="C81" s="152" t="s">
        <v>405</v>
      </c>
      <c r="D81" s="212">
        <v>0.5</v>
      </c>
      <c r="E81" s="154"/>
      <c r="F81" s="154" t="s">
        <v>143</v>
      </c>
      <c r="G81" s="154"/>
      <c r="H81" s="154"/>
      <c r="I81" s="154"/>
      <c r="J81" s="154"/>
      <c r="K81" s="154"/>
      <c r="L81" s="154"/>
      <c r="M81" s="154"/>
      <c r="N81" s="151" t="s">
        <v>156</v>
      </c>
      <c r="O81" s="151" t="s">
        <v>406</v>
      </c>
      <c r="P81" s="151"/>
      <c r="Q81" s="154"/>
      <c r="R81" s="187"/>
      <c r="S81" s="188"/>
      <c r="T81" s="188"/>
      <c r="U81" s="149" t="s">
        <v>151</v>
      </c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</row>
    <row r="82" spans="1:127" s="132" customFormat="1" ht="60" customHeight="1">
      <c r="A82" s="152" t="s">
        <v>288</v>
      </c>
      <c r="B82" s="150">
        <v>80</v>
      </c>
      <c r="C82" s="152" t="s">
        <v>407</v>
      </c>
      <c r="D82" s="212">
        <v>0.5</v>
      </c>
      <c r="E82" s="213"/>
      <c r="F82" s="154" t="s">
        <v>143</v>
      </c>
      <c r="G82" s="213"/>
      <c r="H82" s="213"/>
      <c r="I82" s="213"/>
      <c r="J82" s="213"/>
      <c r="K82" s="213"/>
      <c r="L82" s="213"/>
      <c r="M82" s="213"/>
      <c r="N82" s="151" t="s">
        <v>156</v>
      </c>
      <c r="O82" s="151" t="s">
        <v>408</v>
      </c>
      <c r="P82" s="151"/>
      <c r="Q82" s="152"/>
      <c r="R82" s="187"/>
      <c r="S82" s="188"/>
      <c r="T82" s="188"/>
      <c r="U82" s="149" t="s">
        <v>151</v>
      </c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</row>
    <row r="83" spans="1:127" s="132" customFormat="1" ht="60" customHeight="1">
      <c r="A83" s="152" t="s">
        <v>288</v>
      </c>
      <c r="B83" s="150">
        <v>81</v>
      </c>
      <c r="C83" s="152" t="s">
        <v>409</v>
      </c>
      <c r="D83" s="212">
        <v>0.5</v>
      </c>
      <c r="E83" s="213"/>
      <c r="F83" s="154" t="s">
        <v>143</v>
      </c>
      <c r="G83" s="213"/>
      <c r="H83" s="213"/>
      <c r="I83" s="213"/>
      <c r="J83" s="213"/>
      <c r="K83" s="213"/>
      <c r="L83" s="213"/>
      <c r="M83" s="213"/>
      <c r="N83" s="151" t="s">
        <v>156</v>
      </c>
      <c r="O83" s="151" t="s">
        <v>410</v>
      </c>
      <c r="Q83" s="152"/>
      <c r="R83" s="187"/>
      <c r="S83" s="188"/>
      <c r="T83" s="188"/>
      <c r="U83" s="149" t="s">
        <v>151</v>
      </c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</row>
    <row r="84" spans="1:127" s="132" customFormat="1" ht="60" customHeight="1">
      <c r="A84" s="152" t="s">
        <v>288</v>
      </c>
      <c r="B84" s="150">
        <v>82</v>
      </c>
      <c r="C84" s="152" t="s">
        <v>411</v>
      </c>
      <c r="D84" s="212">
        <v>0.5</v>
      </c>
      <c r="E84" s="213"/>
      <c r="F84" s="154" t="s">
        <v>143</v>
      </c>
      <c r="G84" s="213"/>
      <c r="H84" s="213"/>
      <c r="I84" s="213"/>
      <c r="J84" s="213"/>
      <c r="K84" s="213"/>
      <c r="L84" s="213"/>
      <c r="M84" s="217"/>
      <c r="N84" s="151" t="s">
        <v>156</v>
      </c>
      <c r="O84" s="151" t="s">
        <v>412</v>
      </c>
      <c r="P84" s="151"/>
      <c r="Q84" s="152"/>
      <c r="R84" s="187"/>
      <c r="S84" s="188"/>
      <c r="T84" s="188"/>
      <c r="U84" s="149" t="s">
        <v>151</v>
      </c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</row>
    <row r="85" spans="1:127" s="134" customFormat="1" ht="60" hidden="1" customHeight="1">
      <c r="A85" s="156" t="s">
        <v>141</v>
      </c>
      <c r="B85" s="157"/>
      <c r="C85" s="156" t="s">
        <v>413</v>
      </c>
      <c r="D85" s="202"/>
      <c r="E85" s="203"/>
      <c r="F85" s="159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156"/>
      <c r="R85" s="189"/>
      <c r="S85" s="190"/>
      <c r="T85" s="190"/>
      <c r="U85" s="156"/>
      <c r="V85" s="134" t="s">
        <v>414</v>
      </c>
    </row>
    <row r="86" spans="1:127" s="138" customFormat="1" ht="60" hidden="1" customHeight="1">
      <c r="A86" s="152" t="s">
        <v>141</v>
      </c>
      <c r="B86" s="150">
        <v>83</v>
      </c>
      <c r="C86" s="152" t="s">
        <v>415</v>
      </c>
      <c r="D86" s="212">
        <v>0.5</v>
      </c>
      <c r="E86" s="213"/>
      <c r="F86" s="154" t="s">
        <v>143</v>
      </c>
      <c r="G86" s="213"/>
      <c r="H86" s="213" t="s">
        <v>267</v>
      </c>
      <c r="I86" s="213"/>
      <c r="J86" s="213"/>
      <c r="K86" s="213"/>
      <c r="L86" s="213"/>
      <c r="M86" s="213"/>
      <c r="N86" s="213"/>
      <c r="O86" s="213"/>
      <c r="P86" s="213"/>
      <c r="Q86" s="152"/>
      <c r="R86" s="224"/>
      <c r="S86" s="188" t="s">
        <v>416</v>
      </c>
      <c r="T86" s="152"/>
      <c r="U86" s="152" t="s">
        <v>162</v>
      </c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</row>
    <row r="87" spans="1:127" s="138" customFormat="1" ht="60" hidden="1" customHeight="1">
      <c r="A87" s="152" t="s">
        <v>141</v>
      </c>
      <c r="B87" s="150">
        <v>84</v>
      </c>
      <c r="C87" s="152" t="s">
        <v>417</v>
      </c>
      <c r="D87" s="212">
        <v>0.5</v>
      </c>
      <c r="E87" s="213"/>
      <c r="F87" s="154" t="s">
        <v>143</v>
      </c>
      <c r="G87" s="213"/>
      <c r="H87" s="151" t="s">
        <v>177</v>
      </c>
      <c r="I87" s="151"/>
      <c r="J87" s="151"/>
      <c r="K87" s="213"/>
      <c r="L87" s="213"/>
      <c r="M87" s="213"/>
      <c r="N87" s="213"/>
      <c r="O87" s="213"/>
      <c r="P87" s="213"/>
      <c r="Q87" s="152"/>
      <c r="R87" s="225"/>
      <c r="S87" s="188" t="s">
        <v>418</v>
      </c>
      <c r="T87" s="152" t="s">
        <v>419</v>
      </c>
      <c r="U87" s="152" t="s">
        <v>162</v>
      </c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</row>
    <row r="88" spans="1:127" s="138" customFormat="1" ht="60" hidden="1" customHeight="1">
      <c r="A88" s="152" t="s">
        <v>141</v>
      </c>
      <c r="B88" s="150">
        <v>85</v>
      </c>
      <c r="C88" s="152" t="s">
        <v>420</v>
      </c>
      <c r="D88" s="212">
        <v>0.5</v>
      </c>
      <c r="E88" s="213"/>
      <c r="F88" s="154" t="s">
        <v>143</v>
      </c>
      <c r="G88" s="213"/>
      <c r="H88" s="151" t="s">
        <v>267</v>
      </c>
      <c r="I88" s="151"/>
      <c r="J88" s="151"/>
      <c r="K88" s="213"/>
      <c r="L88" s="213"/>
      <c r="M88" s="213"/>
      <c r="N88" s="213"/>
      <c r="O88" s="213"/>
      <c r="P88" s="213"/>
      <c r="Q88" s="152"/>
      <c r="R88" s="225"/>
      <c r="S88" s="188" t="s">
        <v>421</v>
      </c>
      <c r="T88" s="152" t="s">
        <v>419</v>
      </c>
      <c r="U88" s="152" t="s">
        <v>162</v>
      </c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</row>
    <row r="89" spans="1:127" s="138" customFormat="1" ht="60" hidden="1" customHeight="1">
      <c r="A89" s="152" t="s">
        <v>141</v>
      </c>
      <c r="B89" s="150">
        <v>86</v>
      </c>
      <c r="C89" s="152" t="s">
        <v>422</v>
      </c>
      <c r="D89" s="212">
        <v>0.5</v>
      </c>
      <c r="E89" s="213"/>
      <c r="F89" s="154" t="s">
        <v>143</v>
      </c>
      <c r="G89" s="213"/>
      <c r="H89" s="151" t="s">
        <v>177</v>
      </c>
      <c r="I89" s="151"/>
      <c r="J89" s="151"/>
      <c r="K89" s="213"/>
      <c r="L89" s="213"/>
      <c r="M89" s="213"/>
      <c r="N89" s="213"/>
      <c r="O89" s="213"/>
      <c r="P89" s="213"/>
      <c r="Q89" s="152"/>
      <c r="R89" s="225"/>
      <c r="S89" s="188" t="s">
        <v>423</v>
      </c>
      <c r="T89" s="152" t="s">
        <v>419</v>
      </c>
      <c r="U89" s="152" t="s">
        <v>162</v>
      </c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</row>
    <row r="90" spans="1:127" s="138" customFormat="1" ht="60" hidden="1" customHeight="1">
      <c r="A90" s="152" t="s">
        <v>141</v>
      </c>
      <c r="B90" s="150">
        <v>87</v>
      </c>
      <c r="C90" s="152" t="s">
        <v>424</v>
      </c>
      <c r="D90" s="212">
        <v>0.5</v>
      </c>
      <c r="E90" s="213"/>
      <c r="F90" s="154" t="s">
        <v>143</v>
      </c>
      <c r="G90" s="213"/>
      <c r="H90" s="151" t="s">
        <v>267</v>
      </c>
      <c r="I90" s="151"/>
      <c r="J90" s="151"/>
      <c r="K90" s="213"/>
      <c r="L90" s="213"/>
      <c r="M90" s="213"/>
      <c r="N90" s="213"/>
      <c r="O90" s="213"/>
      <c r="P90" s="213"/>
      <c r="Q90" s="152"/>
      <c r="R90" s="225"/>
      <c r="S90" s="188" t="s">
        <v>425</v>
      </c>
      <c r="T90" s="152" t="s">
        <v>419</v>
      </c>
      <c r="U90" s="152" t="s">
        <v>162</v>
      </c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</row>
    <row r="91" spans="1:127" s="138" customFormat="1" ht="60" hidden="1" customHeight="1">
      <c r="A91" s="152" t="s">
        <v>141</v>
      </c>
      <c r="B91" s="150">
        <v>88</v>
      </c>
      <c r="C91" s="152" t="s">
        <v>426</v>
      </c>
      <c r="D91" s="212">
        <v>0.5</v>
      </c>
      <c r="E91" s="213"/>
      <c r="F91" s="154" t="s">
        <v>143</v>
      </c>
      <c r="G91" s="213"/>
      <c r="H91" s="151" t="s">
        <v>177</v>
      </c>
      <c r="I91" s="151"/>
      <c r="J91" s="151"/>
      <c r="K91" s="213"/>
      <c r="L91" s="213"/>
      <c r="M91" s="213"/>
      <c r="N91" s="213"/>
      <c r="O91" s="213"/>
      <c r="P91" s="213"/>
      <c r="Q91" s="152"/>
      <c r="R91" s="225"/>
      <c r="S91" s="188" t="s">
        <v>427</v>
      </c>
      <c r="T91" s="152" t="s">
        <v>419</v>
      </c>
      <c r="U91" s="152" t="s">
        <v>162</v>
      </c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</row>
    <row r="92" spans="1:127" s="138" customFormat="1" ht="60" hidden="1" customHeight="1">
      <c r="A92" s="152" t="s">
        <v>141</v>
      </c>
      <c r="B92" s="150">
        <v>89</v>
      </c>
      <c r="C92" s="152" t="s">
        <v>428</v>
      </c>
      <c r="D92" s="212">
        <v>0.5</v>
      </c>
      <c r="E92" s="213"/>
      <c r="F92" s="154" t="s">
        <v>143</v>
      </c>
      <c r="G92" s="213"/>
      <c r="H92" s="151" t="s">
        <v>267</v>
      </c>
      <c r="I92" s="151"/>
      <c r="J92" s="151"/>
      <c r="K92" s="213"/>
      <c r="L92" s="213"/>
      <c r="M92" s="213"/>
      <c r="N92" s="213"/>
      <c r="O92" s="213"/>
      <c r="P92" s="213"/>
      <c r="Q92" s="152"/>
      <c r="R92" s="225"/>
      <c r="S92" s="188" t="s">
        <v>429</v>
      </c>
      <c r="T92" s="152" t="s">
        <v>419</v>
      </c>
      <c r="U92" s="152" t="s">
        <v>162</v>
      </c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</row>
    <row r="93" spans="1:127" s="138" customFormat="1" ht="60" hidden="1" customHeight="1">
      <c r="A93" s="152" t="s">
        <v>141</v>
      </c>
      <c r="B93" s="150">
        <v>90</v>
      </c>
      <c r="C93" s="152" t="s">
        <v>430</v>
      </c>
      <c r="D93" s="212">
        <v>0.5</v>
      </c>
      <c r="E93" s="213"/>
      <c r="F93" s="154" t="s">
        <v>143</v>
      </c>
      <c r="G93" s="213"/>
      <c r="H93" s="151" t="s">
        <v>177</v>
      </c>
      <c r="I93" s="151"/>
      <c r="J93" s="151"/>
      <c r="K93" s="213"/>
      <c r="L93" s="213"/>
      <c r="M93" s="213"/>
      <c r="N93" s="213"/>
      <c r="O93" s="213"/>
      <c r="P93" s="213"/>
      <c r="Q93" s="152"/>
      <c r="R93" s="225"/>
      <c r="S93" s="188" t="s">
        <v>431</v>
      </c>
      <c r="T93" s="152" t="s">
        <v>419</v>
      </c>
      <c r="U93" s="152" t="s">
        <v>162</v>
      </c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</row>
    <row r="94" spans="1:127" s="138" customFormat="1" ht="60" hidden="1" customHeight="1">
      <c r="A94" s="152" t="s">
        <v>141</v>
      </c>
      <c r="B94" s="150">
        <v>91</v>
      </c>
      <c r="C94" s="152" t="s">
        <v>432</v>
      </c>
      <c r="D94" s="212">
        <v>0.5</v>
      </c>
      <c r="E94" s="213"/>
      <c r="F94" s="154" t="s">
        <v>143</v>
      </c>
      <c r="G94" s="213"/>
      <c r="H94" s="151" t="s">
        <v>267</v>
      </c>
      <c r="I94" s="151"/>
      <c r="J94" s="151"/>
      <c r="K94" s="213"/>
      <c r="L94" s="213"/>
      <c r="M94" s="213"/>
      <c r="N94" s="213"/>
      <c r="O94" s="213"/>
      <c r="P94" s="213"/>
      <c r="Q94" s="152"/>
      <c r="R94" s="225"/>
      <c r="S94" s="188" t="s">
        <v>433</v>
      </c>
      <c r="T94" s="152" t="s">
        <v>419</v>
      </c>
      <c r="U94" s="152" t="s">
        <v>162</v>
      </c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</row>
    <row r="95" spans="1:127" s="138" customFormat="1" ht="60" hidden="1" customHeight="1">
      <c r="A95" s="152" t="s">
        <v>141</v>
      </c>
      <c r="B95" s="150">
        <v>92</v>
      </c>
      <c r="C95" s="152" t="s">
        <v>434</v>
      </c>
      <c r="D95" s="212">
        <v>0.5</v>
      </c>
      <c r="E95" s="213"/>
      <c r="F95" s="154" t="s">
        <v>143</v>
      </c>
      <c r="G95" s="213"/>
      <c r="H95" s="151" t="s">
        <v>177</v>
      </c>
      <c r="I95" s="151"/>
      <c r="J95" s="151"/>
      <c r="K95" s="213"/>
      <c r="L95" s="213"/>
      <c r="M95" s="213"/>
      <c r="N95" s="213"/>
      <c r="O95" s="213"/>
      <c r="P95" s="213"/>
      <c r="Q95" s="152"/>
      <c r="R95" s="225"/>
      <c r="S95" s="188" t="s">
        <v>435</v>
      </c>
      <c r="T95" s="152" t="s">
        <v>419</v>
      </c>
      <c r="U95" s="152" t="s">
        <v>162</v>
      </c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</row>
    <row r="96" spans="1:127" s="138" customFormat="1" ht="60" hidden="1" customHeight="1">
      <c r="A96" s="152" t="s">
        <v>141</v>
      </c>
      <c r="B96" s="150">
        <v>93</v>
      </c>
      <c r="C96" s="152" t="s">
        <v>436</v>
      </c>
      <c r="D96" s="212">
        <v>0.5</v>
      </c>
      <c r="E96" s="213"/>
      <c r="F96" s="154" t="s">
        <v>143</v>
      </c>
      <c r="G96" s="213"/>
      <c r="H96" s="151" t="s">
        <v>177</v>
      </c>
      <c r="I96" s="151"/>
      <c r="J96" s="151"/>
      <c r="K96" s="213"/>
      <c r="L96" s="213"/>
      <c r="M96" s="213"/>
      <c r="N96" s="213"/>
      <c r="O96" s="213"/>
      <c r="P96" s="213"/>
      <c r="Q96" s="152"/>
      <c r="R96" s="225"/>
      <c r="S96" s="188" t="s">
        <v>437</v>
      </c>
      <c r="T96" s="152" t="s">
        <v>419</v>
      </c>
      <c r="U96" s="152" t="s">
        <v>162</v>
      </c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</row>
    <row r="97" spans="1:127" s="138" customFormat="1" ht="60" hidden="1" customHeight="1">
      <c r="A97" s="152" t="s">
        <v>141</v>
      </c>
      <c r="B97" s="150">
        <v>94</v>
      </c>
      <c r="C97" s="152" t="s">
        <v>438</v>
      </c>
      <c r="D97" s="212">
        <v>0.5</v>
      </c>
      <c r="E97" s="213"/>
      <c r="F97" s="154" t="s">
        <v>143</v>
      </c>
      <c r="G97" s="213"/>
      <c r="H97" s="151" t="s">
        <v>267</v>
      </c>
      <c r="I97" s="151"/>
      <c r="J97" s="151"/>
      <c r="K97" s="213"/>
      <c r="L97" s="213"/>
      <c r="M97" s="213"/>
      <c r="N97" s="213"/>
      <c r="O97" s="213"/>
      <c r="P97" s="213"/>
      <c r="Q97" s="152"/>
      <c r="R97" s="225"/>
      <c r="S97" s="188" t="s">
        <v>439</v>
      </c>
      <c r="T97" s="152" t="s">
        <v>419</v>
      </c>
      <c r="U97" s="152" t="s">
        <v>162</v>
      </c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</row>
    <row r="98" spans="1:127" s="138" customFormat="1" ht="60" hidden="1" customHeight="1">
      <c r="A98" s="152" t="s">
        <v>141</v>
      </c>
      <c r="B98" s="150">
        <v>95</v>
      </c>
      <c r="C98" s="152" t="s">
        <v>440</v>
      </c>
      <c r="D98" s="212">
        <v>0.5</v>
      </c>
      <c r="E98" s="213"/>
      <c r="F98" s="154" t="s">
        <v>143</v>
      </c>
      <c r="G98" s="213"/>
      <c r="H98" s="151" t="s">
        <v>177</v>
      </c>
      <c r="I98" s="151"/>
      <c r="J98" s="151"/>
      <c r="K98" s="213"/>
      <c r="L98" s="213"/>
      <c r="M98" s="213"/>
      <c r="N98" s="213"/>
      <c r="O98" s="213"/>
      <c r="P98" s="213"/>
      <c r="Q98" s="152"/>
      <c r="R98" s="225"/>
      <c r="S98" s="188" t="s">
        <v>441</v>
      </c>
      <c r="T98" s="152" t="s">
        <v>419</v>
      </c>
      <c r="U98" s="152" t="s">
        <v>162</v>
      </c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</row>
    <row r="99" spans="1:127" s="138" customFormat="1" ht="60" hidden="1" customHeight="1">
      <c r="A99" s="152" t="s">
        <v>141</v>
      </c>
      <c r="B99" s="150">
        <v>96</v>
      </c>
      <c r="C99" s="152" t="s">
        <v>442</v>
      </c>
      <c r="D99" s="212">
        <v>0.5</v>
      </c>
      <c r="E99" s="213"/>
      <c r="F99" s="154" t="s">
        <v>143</v>
      </c>
      <c r="G99" s="213"/>
      <c r="H99" s="151" t="s">
        <v>267</v>
      </c>
      <c r="I99" s="151"/>
      <c r="J99" s="151"/>
      <c r="K99" s="213"/>
      <c r="L99" s="213"/>
      <c r="M99" s="213"/>
      <c r="N99" s="213"/>
      <c r="O99" s="213"/>
      <c r="P99" s="213"/>
      <c r="Q99" s="152"/>
      <c r="R99" s="225"/>
      <c r="S99" s="188" t="s">
        <v>443</v>
      </c>
      <c r="T99" s="152" t="s">
        <v>419</v>
      </c>
      <c r="U99" s="152" t="s">
        <v>162</v>
      </c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</row>
    <row r="100" spans="1:127" s="138" customFormat="1" ht="60" hidden="1" customHeight="1">
      <c r="A100" s="152" t="s">
        <v>141</v>
      </c>
      <c r="B100" s="150">
        <v>97</v>
      </c>
      <c r="C100" s="152" t="s">
        <v>444</v>
      </c>
      <c r="D100" s="212">
        <v>0.5</v>
      </c>
      <c r="E100" s="213"/>
      <c r="F100" s="154" t="s">
        <v>143</v>
      </c>
      <c r="G100" s="213"/>
      <c r="H100" s="151" t="s">
        <v>177</v>
      </c>
      <c r="I100" s="151"/>
      <c r="J100" s="151"/>
      <c r="K100" s="213"/>
      <c r="L100" s="213"/>
      <c r="M100" s="213"/>
      <c r="N100" s="213"/>
      <c r="O100" s="213"/>
      <c r="P100" s="213"/>
      <c r="Q100" s="152"/>
      <c r="R100" s="225"/>
      <c r="S100" s="188" t="s">
        <v>445</v>
      </c>
      <c r="T100" s="152" t="s">
        <v>419</v>
      </c>
      <c r="U100" s="152" t="s">
        <v>162</v>
      </c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</row>
    <row r="101" spans="1:127" s="138" customFormat="1" ht="60" hidden="1" customHeight="1">
      <c r="A101" s="152" t="s">
        <v>141</v>
      </c>
      <c r="B101" s="150">
        <v>98</v>
      </c>
      <c r="C101" s="152" t="s">
        <v>446</v>
      </c>
      <c r="D101" s="212">
        <v>0.5</v>
      </c>
      <c r="E101" s="213"/>
      <c r="F101" s="154" t="s">
        <v>143</v>
      </c>
      <c r="G101" s="213"/>
      <c r="H101" s="151" t="s">
        <v>267</v>
      </c>
      <c r="I101" s="151"/>
      <c r="J101" s="151"/>
      <c r="K101" s="213"/>
      <c r="L101" s="213"/>
      <c r="M101" s="213"/>
      <c r="N101" s="213"/>
      <c r="O101" s="213"/>
      <c r="P101" s="213"/>
      <c r="Q101" s="152"/>
      <c r="R101" s="225"/>
      <c r="S101" s="188" t="s">
        <v>447</v>
      </c>
      <c r="T101" s="152" t="s">
        <v>419</v>
      </c>
      <c r="U101" s="152" t="s">
        <v>162</v>
      </c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  <c r="CT101" s="134"/>
      <c r="CU101" s="134"/>
      <c r="CV101" s="134"/>
      <c r="CW101" s="134"/>
      <c r="CX101" s="134"/>
      <c r="CY101" s="134"/>
      <c r="CZ101" s="134"/>
      <c r="DA101" s="134"/>
      <c r="DB101" s="134"/>
      <c r="DC101" s="134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34"/>
      <c r="DO101" s="134"/>
      <c r="DP101" s="134"/>
      <c r="DQ101" s="134"/>
      <c r="DR101" s="134"/>
      <c r="DS101" s="134"/>
      <c r="DT101" s="134"/>
      <c r="DU101" s="134"/>
      <c r="DV101" s="134"/>
      <c r="DW101" s="134"/>
    </row>
    <row r="102" spans="1:127" s="138" customFormat="1" ht="60" hidden="1" customHeight="1">
      <c r="A102" s="152" t="s">
        <v>141</v>
      </c>
      <c r="B102" s="150">
        <v>99</v>
      </c>
      <c r="C102" s="152" t="s">
        <v>448</v>
      </c>
      <c r="D102" s="212">
        <v>0.5</v>
      </c>
      <c r="E102" s="213"/>
      <c r="F102" s="154" t="s">
        <v>143</v>
      </c>
      <c r="G102" s="213"/>
      <c r="H102" s="151" t="s">
        <v>177</v>
      </c>
      <c r="I102" s="151"/>
      <c r="J102" s="151"/>
      <c r="K102" s="213"/>
      <c r="L102" s="213"/>
      <c r="M102" s="213"/>
      <c r="N102" s="213"/>
      <c r="O102" s="213"/>
      <c r="P102" s="213"/>
      <c r="Q102" s="152"/>
      <c r="R102" s="225"/>
      <c r="S102" s="188" t="s">
        <v>449</v>
      </c>
      <c r="T102" s="152" t="s">
        <v>419</v>
      </c>
      <c r="U102" s="152" t="s">
        <v>162</v>
      </c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</row>
    <row r="103" spans="1:127" s="138" customFormat="1" ht="60" hidden="1" customHeight="1">
      <c r="A103" s="152" t="s">
        <v>141</v>
      </c>
      <c r="B103" s="150">
        <v>100</v>
      </c>
      <c r="C103" s="152" t="s">
        <v>450</v>
      </c>
      <c r="D103" s="212">
        <v>0.5</v>
      </c>
      <c r="E103" s="213"/>
      <c r="F103" s="154" t="s">
        <v>143</v>
      </c>
      <c r="G103" s="213"/>
      <c r="H103" s="151" t="s">
        <v>267</v>
      </c>
      <c r="I103" s="151"/>
      <c r="J103" s="151"/>
      <c r="K103" s="213"/>
      <c r="L103" s="213"/>
      <c r="M103" s="213"/>
      <c r="N103" s="213"/>
      <c r="O103" s="213"/>
      <c r="P103" s="213"/>
      <c r="Q103" s="152"/>
      <c r="R103" s="225"/>
      <c r="S103" s="188" t="s">
        <v>451</v>
      </c>
      <c r="T103" s="152" t="s">
        <v>419</v>
      </c>
      <c r="U103" s="152" t="s">
        <v>162</v>
      </c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</row>
    <row r="104" spans="1:127" s="132" customFormat="1" ht="60" hidden="1" customHeight="1">
      <c r="A104" s="152" t="s">
        <v>141</v>
      </c>
      <c r="B104" s="150">
        <v>101</v>
      </c>
      <c r="C104" s="152" t="s">
        <v>452</v>
      </c>
      <c r="D104" s="212">
        <v>0.5</v>
      </c>
      <c r="E104" s="213"/>
      <c r="F104" s="154" t="s">
        <v>143</v>
      </c>
      <c r="G104" s="213"/>
      <c r="H104" s="151" t="s">
        <v>177</v>
      </c>
      <c r="I104" s="151"/>
      <c r="J104" s="151"/>
      <c r="K104" s="213"/>
      <c r="L104" s="213"/>
      <c r="M104" s="213"/>
      <c r="N104" s="213"/>
      <c r="O104" s="213"/>
      <c r="P104" s="213"/>
      <c r="Q104" s="152"/>
      <c r="R104" s="225" t="s">
        <v>453</v>
      </c>
      <c r="S104" s="188" t="s">
        <v>454</v>
      </c>
      <c r="T104" s="152" t="s">
        <v>455</v>
      </c>
      <c r="U104" s="152" t="s">
        <v>162</v>
      </c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</row>
    <row r="105" spans="1:127" s="138" customFormat="1" ht="60" hidden="1" customHeight="1">
      <c r="A105" s="156" t="s">
        <v>141</v>
      </c>
      <c r="B105" s="157">
        <v>102</v>
      </c>
      <c r="C105" s="156" t="s">
        <v>456</v>
      </c>
      <c r="D105" s="202">
        <v>0.5</v>
      </c>
      <c r="E105" s="203"/>
      <c r="F105" s="159" t="s">
        <v>143</v>
      </c>
      <c r="G105" s="203"/>
      <c r="H105" s="159" t="s">
        <v>177</v>
      </c>
      <c r="I105" s="159"/>
      <c r="J105" s="159"/>
      <c r="K105" s="203"/>
      <c r="L105" s="203"/>
      <c r="M105" s="203"/>
      <c r="N105" s="203"/>
      <c r="O105" s="203"/>
      <c r="P105" s="203"/>
      <c r="Q105" s="156"/>
      <c r="R105" s="226"/>
      <c r="S105" s="190" t="s">
        <v>457</v>
      </c>
      <c r="T105" s="156" t="s">
        <v>419</v>
      </c>
      <c r="U105" s="156" t="s">
        <v>162</v>
      </c>
      <c r="V105" s="191" t="s">
        <v>391</v>
      </c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</row>
    <row r="106" spans="1:127" s="138" customFormat="1" ht="60" hidden="1" customHeight="1">
      <c r="A106" s="156" t="s">
        <v>141</v>
      </c>
      <c r="B106" s="157">
        <v>103</v>
      </c>
      <c r="C106" s="156" t="s">
        <v>458</v>
      </c>
      <c r="D106" s="202">
        <v>0.5</v>
      </c>
      <c r="E106" s="203"/>
      <c r="F106" s="159" t="s">
        <v>143</v>
      </c>
      <c r="G106" s="203"/>
      <c r="H106" s="159" t="s">
        <v>267</v>
      </c>
      <c r="I106" s="159"/>
      <c r="J106" s="159"/>
      <c r="K106" s="203"/>
      <c r="L106" s="203"/>
      <c r="M106" s="203"/>
      <c r="N106" s="203"/>
      <c r="O106" s="203"/>
      <c r="P106" s="203"/>
      <c r="Q106" s="156"/>
      <c r="R106" s="226"/>
      <c r="S106" s="190" t="s">
        <v>459</v>
      </c>
      <c r="T106" s="156" t="s">
        <v>419</v>
      </c>
      <c r="U106" s="156" t="s">
        <v>162</v>
      </c>
      <c r="V106" s="191" t="s">
        <v>391</v>
      </c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</row>
    <row r="107" spans="1:127" s="138" customFormat="1" ht="60" hidden="1" customHeight="1">
      <c r="A107" s="152" t="s">
        <v>141</v>
      </c>
      <c r="B107" s="150">
        <v>104</v>
      </c>
      <c r="C107" s="152" t="s">
        <v>460</v>
      </c>
      <c r="D107" s="212">
        <v>0.5</v>
      </c>
      <c r="E107" s="213"/>
      <c r="F107" s="154" t="s">
        <v>143</v>
      </c>
      <c r="G107" s="213"/>
      <c r="H107" s="151" t="s">
        <v>177</v>
      </c>
      <c r="I107" s="151"/>
      <c r="J107" s="151"/>
      <c r="K107" s="213"/>
      <c r="L107" s="213"/>
      <c r="M107" s="213"/>
      <c r="N107" s="213"/>
      <c r="O107" s="213"/>
      <c r="P107" s="213"/>
      <c r="Q107" s="152"/>
      <c r="R107" s="225"/>
      <c r="S107" s="188" t="s">
        <v>461</v>
      </c>
      <c r="T107" s="152" t="s">
        <v>419</v>
      </c>
      <c r="U107" s="152" t="s">
        <v>162</v>
      </c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</row>
    <row r="108" spans="1:127" s="138" customFormat="1" ht="60" hidden="1" customHeight="1">
      <c r="A108" s="152" t="s">
        <v>141</v>
      </c>
      <c r="B108" s="150">
        <v>105</v>
      </c>
      <c r="C108" s="152" t="s">
        <v>462</v>
      </c>
      <c r="D108" s="212">
        <v>0.5</v>
      </c>
      <c r="E108" s="213"/>
      <c r="F108" s="154" t="s">
        <v>143</v>
      </c>
      <c r="G108" s="213"/>
      <c r="H108" s="151" t="s">
        <v>267</v>
      </c>
      <c r="I108" s="151"/>
      <c r="J108" s="151"/>
      <c r="K108" s="213"/>
      <c r="L108" s="213"/>
      <c r="M108" s="213"/>
      <c r="N108" s="213"/>
      <c r="O108" s="213"/>
      <c r="P108" s="213"/>
      <c r="Q108" s="152"/>
      <c r="R108" s="225"/>
      <c r="S108" s="188" t="s">
        <v>459</v>
      </c>
      <c r="T108" s="152" t="s">
        <v>419</v>
      </c>
      <c r="U108" s="152" t="s">
        <v>162</v>
      </c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</row>
    <row r="109" spans="1:127" s="138" customFormat="1" ht="60" hidden="1" customHeight="1">
      <c r="A109" s="152" t="s">
        <v>141</v>
      </c>
      <c r="B109" s="150">
        <v>106</v>
      </c>
      <c r="C109" s="152" t="s">
        <v>463</v>
      </c>
      <c r="D109" s="212">
        <v>0.5</v>
      </c>
      <c r="E109" s="213"/>
      <c r="F109" s="154" t="s">
        <v>143</v>
      </c>
      <c r="G109" s="213"/>
      <c r="H109" s="151" t="s">
        <v>177</v>
      </c>
      <c r="I109" s="151"/>
      <c r="J109" s="151"/>
      <c r="K109" s="213"/>
      <c r="L109" s="213"/>
      <c r="M109" s="213"/>
      <c r="N109" s="213"/>
      <c r="O109" s="213"/>
      <c r="P109" s="213"/>
      <c r="Q109" s="152"/>
      <c r="R109" s="225"/>
      <c r="S109" s="188" t="s">
        <v>464</v>
      </c>
      <c r="T109" s="152" t="s">
        <v>419</v>
      </c>
      <c r="U109" s="152" t="s">
        <v>162</v>
      </c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</row>
    <row r="110" spans="1:127" s="138" customFormat="1" ht="60" hidden="1" customHeight="1">
      <c r="A110" s="152" t="s">
        <v>141</v>
      </c>
      <c r="B110" s="150">
        <v>107</v>
      </c>
      <c r="C110" s="152" t="s">
        <v>465</v>
      </c>
      <c r="D110" s="212">
        <v>0.5</v>
      </c>
      <c r="E110" s="213"/>
      <c r="F110" s="154" t="s">
        <v>143</v>
      </c>
      <c r="G110" s="213"/>
      <c r="H110" s="151" t="s">
        <v>267</v>
      </c>
      <c r="I110" s="151"/>
      <c r="J110" s="151"/>
      <c r="K110" s="213"/>
      <c r="L110" s="213"/>
      <c r="M110" s="213"/>
      <c r="N110" s="213"/>
      <c r="O110" s="213"/>
      <c r="P110" s="213"/>
      <c r="Q110" s="152"/>
      <c r="R110" s="225"/>
      <c r="S110" s="188" t="s">
        <v>466</v>
      </c>
      <c r="T110" s="152" t="s">
        <v>419</v>
      </c>
      <c r="U110" s="152" t="s">
        <v>162</v>
      </c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</row>
    <row r="111" spans="1:127" s="138" customFormat="1" ht="60" hidden="1" customHeight="1">
      <c r="A111" s="152" t="s">
        <v>141</v>
      </c>
      <c r="B111" s="150">
        <v>108</v>
      </c>
      <c r="C111" s="152" t="s">
        <v>467</v>
      </c>
      <c r="D111" s="212">
        <v>0.5</v>
      </c>
      <c r="E111" s="213"/>
      <c r="F111" s="154" t="s">
        <v>143</v>
      </c>
      <c r="G111" s="213"/>
      <c r="H111" s="151" t="s">
        <v>177</v>
      </c>
      <c r="I111" s="151"/>
      <c r="J111" s="151"/>
      <c r="K111" s="213"/>
      <c r="L111" s="213"/>
      <c r="M111" s="213"/>
      <c r="N111" s="213"/>
      <c r="O111" s="213"/>
      <c r="P111" s="213"/>
      <c r="Q111" s="152"/>
      <c r="R111" s="225"/>
      <c r="S111" s="188" t="s">
        <v>468</v>
      </c>
      <c r="T111" s="152" t="s">
        <v>419</v>
      </c>
      <c r="U111" s="152" t="s">
        <v>162</v>
      </c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</row>
    <row r="112" spans="1:127" s="138" customFormat="1" ht="60" hidden="1" customHeight="1">
      <c r="A112" s="152" t="s">
        <v>141</v>
      </c>
      <c r="B112" s="150">
        <v>109</v>
      </c>
      <c r="C112" s="152" t="s">
        <v>469</v>
      </c>
      <c r="D112" s="212">
        <v>0.5</v>
      </c>
      <c r="E112" s="213"/>
      <c r="F112" s="154" t="s">
        <v>143</v>
      </c>
      <c r="G112" s="213"/>
      <c r="H112" s="151" t="s">
        <v>267</v>
      </c>
      <c r="I112" s="151"/>
      <c r="J112" s="151"/>
      <c r="K112" s="213"/>
      <c r="L112" s="213"/>
      <c r="M112" s="213"/>
      <c r="N112" s="213"/>
      <c r="O112" s="213"/>
      <c r="P112" s="213"/>
      <c r="Q112" s="152"/>
      <c r="R112" s="225"/>
      <c r="S112" s="188" t="s">
        <v>470</v>
      </c>
      <c r="T112" s="152" t="s">
        <v>419</v>
      </c>
      <c r="U112" s="152" t="s">
        <v>162</v>
      </c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</row>
    <row r="113" spans="1:127" s="138" customFormat="1" ht="60" hidden="1" customHeight="1">
      <c r="A113" s="152" t="s">
        <v>141</v>
      </c>
      <c r="B113" s="150">
        <v>110</v>
      </c>
      <c r="C113" s="152" t="s">
        <v>471</v>
      </c>
      <c r="D113" s="212">
        <v>0.5</v>
      </c>
      <c r="E113" s="213"/>
      <c r="F113" s="154" t="s">
        <v>143</v>
      </c>
      <c r="G113" s="213"/>
      <c r="H113" s="151" t="s">
        <v>177</v>
      </c>
      <c r="I113" s="151"/>
      <c r="J113" s="151"/>
      <c r="K113" s="213"/>
      <c r="L113" s="213"/>
      <c r="M113" s="213"/>
      <c r="N113" s="213"/>
      <c r="O113" s="213"/>
      <c r="P113" s="213"/>
      <c r="Q113" s="152"/>
      <c r="R113" s="225"/>
      <c r="S113" s="188" t="s">
        <v>472</v>
      </c>
      <c r="T113" s="152" t="s">
        <v>419</v>
      </c>
      <c r="U113" s="152" t="s">
        <v>162</v>
      </c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</row>
    <row r="114" spans="1:127" s="138" customFormat="1" ht="60" hidden="1" customHeight="1">
      <c r="A114" s="152" t="s">
        <v>141</v>
      </c>
      <c r="B114" s="150">
        <v>111</v>
      </c>
      <c r="C114" s="152" t="s">
        <v>473</v>
      </c>
      <c r="D114" s="212">
        <v>0.5</v>
      </c>
      <c r="E114" s="213"/>
      <c r="F114" s="154" t="s">
        <v>143</v>
      </c>
      <c r="G114" s="213"/>
      <c r="H114" s="151" t="s">
        <v>267</v>
      </c>
      <c r="I114" s="151"/>
      <c r="J114" s="151"/>
      <c r="K114" s="213"/>
      <c r="L114" s="213"/>
      <c r="M114" s="213"/>
      <c r="N114" s="213"/>
      <c r="O114" s="213"/>
      <c r="P114" s="213"/>
      <c r="Q114" s="152"/>
      <c r="R114" s="225"/>
      <c r="S114" s="188" t="s">
        <v>474</v>
      </c>
      <c r="T114" s="152" t="s">
        <v>419</v>
      </c>
      <c r="U114" s="152" t="s">
        <v>162</v>
      </c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</row>
    <row r="115" spans="1:127" s="138" customFormat="1" ht="60" hidden="1" customHeight="1">
      <c r="A115" s="152" t="s">
        <v>141</v>
      </c>
      <c r="B115" s="150">
        <v>112</v>
      </c>
      <c r="C115" s="152" t="s">
        <v>475</v>
      </c>
      <c r="D115" s="212">
        <v>0.5</v>
      </c>
      <c r="E115" s="213"/>
      <c r="F115" s="154" t="s">
        <v>143</v>
      </c>
      <c r="G115" s="213"/>
      <c r="H115" s="151" t="s">
        <v>177</v>
      </c>
      <c r="I115" s="151"/>
      <c r="J115" s="151"/>
      <c r="K115" s="213"/>
      <c r="L115" s="213"/>
      <c r="M115" s="213"/>
      <c r="N115" s="213"/>
      <c r="O115" s="213"/>
      <c r="P115" s="213"/>
      <c r="Q115" s="152"/>
      <c r="R115" s="225"/>
      <c r="S115" s="188" t="s">
        <v>476</v>
      </c>
      <c r="T115" s="152" t="s">
        <v>419</v>
      </c>
      <c r="U115" s="152" t="s">
        <v>162</v>
      </c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</row>
    <row r="116" spans="1:127" s="138" customFormat="1" ht="60" hidden="1" customHeight="1">
      <c r="A116" s="152" t="s">
        <v>141</v>
      </c>
      <c r="B116" s="150">
        <v>113</v>
      </c>
      <c r="C116" s="152" t="s">
        <v>477</v>
      </c>
      <c r="D116" s="212">
        <v>0.5</v>
      </c>
      <c r="E116" s="213"/>
      <c r="F116" s="154" t="s">
        <v>143</v>
      </c>
      <c r="G116" s="213"/>
      <c r="H116" s="151" t="s">
        <v>267</v>
      </c>
      <c r="I116" s="151"/>
      <c r="J116" s="151"/>
      <c r="K116" s="213"/>
      <c r="L116" s="213"/>
      <c r="M116" s="213"/>
      <c r="N116" s="213"/>
      <c r="O116" s="213"/>
      <c r="P116" s="213"/>
      <c r="Q116" s="152"/>
      <c r="R116" s="225"/>
      <c r="S116" s="188" t="s">
        <v>474</v>
      </c>
      <c r="T116" s="152" t="s">
        <v>419</v>
      </c>
      <c r="U116" s="152" t="s">
        <v>162</v>
      </c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</row>
    <row r="117" spans="1:127" s="138" customFormat="1" ht="60" hidden="1" customHeight="1">
      <c r="A117" s="152" t="s">
        <v>141</v>
      </c>
      <c r="B117" s="150">
        <v>114</v>
      </c>
      <c r="C117" s="152" t="s">
        <v>478</v>
      </c>
      <c r="D117" s="212">
        <v>0.5</v>
      </c>
      <c r="E117" s="213"/>
      <c r="F117" s="154" t="s">
        <v>143</v>
      </c>
      <c r="G117" s="213"/>
      <c r="H117" s="151" t="s">
        <v>177</v>
      </c>
      <c r="I117" s="151"/>
      <c r="J117" s="151"/>
      <c r="K117" s="213"/>
      <c r="L117" s="213"/>
      <c r="M117" s="213"/>
      <c r="N117" s="213"/>
      <c r="O117" s="213"/>
      <c r="P117" s="213"/>
      <c r="Q117" s="152"/>
      <c r="R117" s="225"/>
      <c r="S117" s="188" t="s">
        <v>479</v>
      </c>
      <c r="T117" s="152" t="s">
        <v>419</v>
      </c>
      <c r="U117" s="152" t="s">
        <v>162</v>
      </c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</row>
    <row r="118" spans="1:127" s="138" customFormat="1" ht="60" hidden="1" customHeight="1">
      <c r="A118" s="152" t="s">
        <v>141</v>
      </c>
      <c r="B118" s="150">
        <v>115</v>
      </c>
      <c r="C118" s="152" t="s">
        <v>480</v>
      </c>
      <c r="D118" s="212">
        <v>0.5</v>
      </c>
      <c r="E118" s="213"/>
      <c r="F118" s="154" t="s">
        <v>143</v>
      </c>
      <c r="G118" s="213"/>
      <c r="H118" s="151" t="s">
        <v>267</v>
      </c>
      <c r="I118" s="151"/>
      <c r="J118" s="151"/>
      <c r="K118" s="213"/>
      <c r="L118" s="213"/>
      <c r="M118" s="213"/>
      <c r="N118" s="213"/>
      <c r="O118" s="213"/>
      <c r="P118" s="213"/>
      <c r="Q118" s="152"/>
      <c r="R118" s="225"/>
      <c r="S118" s="188" t="s">
        <v>481</v>
      </c>
      <c r="T118" s="152" t="s">
        <v>419</v>
      </c>
      <c r="U118" s="152" t="s">
        <v>162</v>
      </c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</row>
    <row r="119" spans="1:127" s="138" customFormat="1" ht="60" hidden="1" customHeight="1">
      <c r="A119" s="152" t="s">
        <v>141</v>
      </c>
      <c r="B119" s="150">
        <v>116</v>
      </c>
      <c r="C119" s="152" t="s">
        <v>482</v>
      </c>
      <c r="D119" s="212">
        <v>0.5</v>
      </c>
      <c r="E119" s="213"/>
      <c r="F119" s="154" t="s">
        <v>143</v>
      </c>
      <c r="G119" s="213"/>
      <c r="H119" s="151" t="s">
        <v>177</v>
      </c>
      <c r="I119" s="151"/>
      <c r="J119" s="151"/>
      <c r="K119" s="213"/>
      <c r="L119" s="213"/>
      <c r="M119" s="213"/>
      <c r="N119" s="213"/>
      <c r="O119" s="213"/>
      <c r="P119" s="213"/>
      <c r="Q119" s="152"/>
      <c r="R119" s="225"/>
      <c r="S119" s="188" t="s">
        <v>483</v>
      </c>
      <c r="T119" s="152" t="s">
        <v>419</v>
      </c>
      <c r="U119" s="152" t="s">
        <v>162</v>
      </c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</row>
    <row r="120" spans="1:127" s="138" customFormat="1" ht="60" hidden="1" customHeight="1">
      <c r="A120" s="152" t="s">
        <v>141</v>
      </c>
      <c r="B120" s="150">
        <v>117</v>
      </c>
      <c r="C120" s="152" t="s">
        <v>484</v>
      </c>
      <c r="D120" s="212">
        <v>0.5</v>
      </c>
      <c r="E120" s="213"/>
      <c r="F120" s="154" t="s">
        <v>143</v>
      </c>
      <c r="G120" s="213"/>
      <c r="H120" s="151" t="s">
        <v>267</v>
      </c>
      <c r="I120" s="151"/>
      <c r="J120" s="151"/>
      <c r="K120" s="213"/>
      <c r="L120" s="213"/>
      <c r="M120" s="213"/>
      <c r="N120" s="213"/>
      <c r="O120" s="213"/>
      <c r="P120" s="213"/>
      <c r="Q120" s="152"/>
      <c r="R120" s="225"/>
      <c r="S120" s="188" t="s">
        <v>485</v>
      </c>
      <c r="T120" s="152" t="s">
        <v>419</v>
      </c>
      <c r="U120" s="152" t="s">
        <v>162</v>
      </c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</row>
    <row r="121" spans="1:127" s="138" customFormat="1" ht="60" hidden="1" customHeight="1">
      <c r="A121" s="152" t="s">
        <v>141</v>
      </c>
      <c r="B121" s="150">
        <v>118</v>
      </c>
      <c r="C121" s="152" t="s">
        <v>486</v>
      </c>
      <c r="D121" s="212">
        <v>0.5</v>
      </c>
      <c r="E121" s="213"/>
      <c r="F121" s="154" t="s">
        <v>143</v>
      </c>
      <c r="G121" s="213"/>
      <c r="H121" s="151" t="s">
        <v>177</v>
      </c>
      <c r="I121" s="151"/>
      <c r="J121" s="151"/>
      <c r="K121" s="213"/>
      <c r="L121" s="213"/>
      <c r="M121" s="213"/>
      <c r="N121" s="213"/>
      <c r="O121" s="213"/>
      <c r="P121" s="213"/>
      <c r="Q121" s="152"/>
      <c r="R121" s="225"/>
      <c r="S121" s="188" t="s">
        <v>487</v>
      </c>
      <c r="T121" s="152" t="s">
        <v>419</v>
      </c>
      <c r="U121" s="152" t="s">
        <v>162</v>
      </c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</row>
    <row r="122" spans="1:127" s="138" customFormat="1" ht="60" hidden="1" customHeight="1">
      <c r="A122" s="152" t="s">
        <v>141</v>
      </c>
      <c r="B122" s="150">
        <v>119</v>
      </c>
      <c r="C122" s="152" t="s">
        <v>488</v>
      </c>
      <c r="D122" s="212">
        <v>0.5</v>
      </c>
      <c r="E122" s="213"/>
      <c r="F122" s="154" t="s">
        <v>143</v>
      </c>
      <c r="G122" s="213"/>
      <c r="H122" s="151" t="s">
        <v>267</v>
      </c>
      <c r="I122" s="151"/>
      <c r="J122" s="151"/>
      <c r="K122" s="213"/>
      <c r="L122" s="213"/>
      <c r="M122" s="213"/>
      <c r="N122" s="213"/>
      <c r="O122" s="213"/>
      <c r="P122" s="213"/>
      <c r="Q122" s="152"/>
      <c r="R122" s="225"/>
      <c r="S122" s="188" t="s">
        <v>489</v>
      </c>
      <c r="T122" s="152" t="s">
        <v>419</v>
      </c>
      <c r="U122" s="152" t="s">
        <v>162</v>
      </c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</row>
    <row r="123" spans="1:127" s="138" customFormat="1" ht="60" hidden="1" customHeight="1">
      <c r="A123" s="152" t="s">
        <v>141</v>
      </c>
      <c r="B123" s="150">
        <v>120</v>
      </c>
      <c r="C123" s="152" t="s">
        <v>490</v>
      </c>
      <c r="D123" s="212">
        <v>0.5</v>
      </c>
      <c r="E123" s="213"/>
      <c r="F123" s="154" t="s">
        <v>143</v>
      </c>
      <c r="G123" s="213"/>
      <c r="H123" s="151" t="s">
        <v>177</v>
      </c>
      <c r="I123" s="151"/>
      <c r="J123" s="151"/>
      <c r="K123" s="213"/>
      <c r="L123" s="213"/>
      <c r="M123" s="213"/>
      <c r="N123" s="213"/>
      <c r="O123" s="213"/>
      <c r="P123" s="213"/>
      <c r="Q123" s="152"/>
      <c r="R123" s="225"/>
      <c r="S123" s="188" t="s">
        <v>491</v>
      </c>
      <c r="T123" s="152" t="s">
        <v>419</v>
      </c>
      <c r="U123" s="152" t="s">
        <v>162</v>
      </c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</row>
    <row r="124" spans="1:127" s="138" customFormat="1" ht="60" hidden="1" customHeight="1">
      <c r="A124" s="152" t="s">
        <v>141</v>
      </c>
      <c r="B124" s="150">
        <v>121</v>
      </c>
      <c r="C124" s="152" t="s">
        <v>492</v>
      </c>
      <c r="D124" s="212">
        <v>0.5</v>
      </c>
      <c r="E124" s="213"/>
      <c r="F124" s="154" t="s">
        <v>143</v>
      </c>
      <c r="G124" s="213"/>
      <c r="H124" s="151" t="s">
        <v>267</v>
      </c>
      <c r="I124" s="151"/>
      <c r="J124" s="151"/>
      <c r="K124" s="213"/>
      <c r="L124" s="213"/>
      <c r="M124" s="213"/>
      <c r="N124" s="213"/>
      <c r="O124" s="213"/>
      <c r="P124" s="213"/>
      <c r="Q124" s="152"/>
      <c r="R124" s="225"/>
      <c r="S124" s="188" t="s">
        <v>493</v>
      </c>
      <c r="T124" s="152" t="s">
        <v>419</v>
      </c>
      <c r="U124" s="152" t="s">
        <v>162</v>
      </c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</row>
    <row r="125" spans="1:127" s="132" customFormat="1" ht="60" hidden="1" customHeight="1">
      <c r="A125" s="152" t="s">
        <v>288</v>
      </c>
      <c r="B125" s="150">
        <v>122</v>
      </c>
      <c r="C125" s="152" t="s">
        <v>494</v>
      </c>
      <c r="D125" s="212">
        <v>0.5</v>
      </c>
      <c r="E125" s="213"/>
      <c r="F125" s="154" t="s">
        <v>143</v>
      </c>
      <c r="G125" s="213"/>
      <c r="H125" s="213"/>
      <c r="I125" s="213"/>
      <c r="J125" s="213"/>
      <c r="K125" s="213"/>
      <c r="L125" s="213"/>
      <c r="M125" s="213"/>
      <c r="N125" s="213"/>
      <c r="O125" s="213"/>
      <c r="P125" s="213"/>
      <c r="Q125" s="152"/>
      <c r="R125" s="225"/>
      <c r="S125" s="188"/>
      <c r="T125" s="152"/>
      <c r="U125" s="152" t="s">
        <v>162</v>
      </c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</row>
    <row r="126" spans="1:127" s="134" customFormat="1" ht="60" hidden="1" customHeight="1">
      <c r="A126" s="152" t="s">
        <v>288</v>
      </c>
      <c r="B126" s="150">
        <v>123</v>
      </c>
      <c r="C126" s="152" t="s">
        <v>495</v>
      </c>
      <c r="D126" s="212">
        <v>0.5</v>
      </c>
      <c r="E126" s="213"/>
      <c r="F126" s="154" t="s">
        <v>143</v>
      </c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152"/>
      <c r="R126" s="225"/>
      <c r="S126" s="152"/>
      <c r="T126" s="152"/>
      <c r="U126" s="152" t="s">
        <v>162</v>
      </c>
    </row>
    <row r="127" spans="1:127" s="134" customFormat="1" ht="60" hidden="1" customHeight="1">
      <c r="A127" s="152" t="s">
        <v>288</v>
      </c>
      <c r="B127" s="150">
        <v>124</v>
      </c>
      <c r="C127" s="152" t="s">
        <v>496</v>
      </c>
      <c r="D127" s="212">
        <v>0.5</v>
      </c>
      <c r="E127" s="213"/>
      <c r="F127" s="154" t="s">
        <v>143</v>
      </c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152"/>
      <c r="R127" s="225"/>
      <c r="S127" s="188"/>
      <c r="T127" s="152"/>
      <c r="U127" s="152" t="s">
        <v>162</v>
      </c>
    </row>
    <row r="128" spans="1:127" s="134" customFormat="1" ht="60" hidden="1" customHeight="1">
      <c r="A128" s="152" t="s">
        <v>288</v>
      </c>
      <c r="B128" s="150">
        <v>125</v>
      </c>
      <c r="C128" s="152" t="s">
        <v>497</v>
      </c>
      <c r="D128" s="212">
        <v>0.5</v>
      </c>
      <c r="E128" s="213"/>
      <c r="F128" s="154" t="s">
        <v>143</v>
      </c>
      <c r="G128" s="213"/>
      <c r="H128" s="213"/>
      <c r="I128" s="213"/>
      <c r="J128" s="213"/>
      <c r="K128" s="213"/>
      <c r="L128" s="213"/>
      <c r="M128" s="213"/>
      <c r="N128" s="213"/>
      <c r="O128" s="213"/>
      <c r="P128" s="213"/>
      <c r="Q128" s="152"/>
      <c r="R128" s="225"/>
      <c r="S128" s="188"/>
      <c r="T128" s="152"/>
      <c r="U128" s="152" t="s">
        <v>162</v>
      </c>
    </row>
    <row r="129" spans="1:127" s="134" customFormat="1" ht="60" hidden="1" customHeight="1">
      <c r="A129" s="152" t="s">
        <v>288</v>
      </c>
      <c r="B129" s="150">
        <v>126</v>
      </c>
      <c r="C129" s="152" t="s">
        <v>498</v>
      </c>
      <c r="D129" s="212">
        <v>0.5</v>
      </c>
      <c r="E129" s="213"/>
      <c r="F129" s="154" t="s">
        <v>143</v>
      </c>
      <c r="G129" s="213"/>
      <c r="H129" s="213"/>
      <c r="I129" s="213"/>
      <c r="J129" s="213"/>
      <c r="K129" s="213"/>
      <c r="L129" s="213"/>
      <c r="M129" s="213"/>
      <c r="N129" s="213"/>
      <c r="O129" s="213"/>
      <c r="P129" s="213"/>
      <c r="Q129" s="152"/>
      <c r="R129" s="225"/>
      <c r="S129" s="188"/>
      <c r="T129" s="152"/>
      <c r="U129" s="152" t="s">
        <v>162</v>
      </c>
    </row>
    <row r="130" spans="1:127" s="139" customFormat="1" ht="60" hidden="1" customHeight="1">
      <c r="A130" s="152" t="s">
        <v>141</v>
      </c>
      <c r="B130" s="150">
        <v>127</v>
      </c>
      <c r="C130" s="152" t="s">
        <v>499</v>
      </c>
      <c r="D130" s="212">
        <v>0.5</v>
      </c>
      <c r="E130" s="213"/>
      <c r="F130" s="154" t="s">
        <v>143</v>
      </c>
      <c r="G130" s="213"/>
      <c r="H130" s="151" t="s">
        <v>177</v>
      </c>
      <c r="I130" s="151"/>
      <c r="J130" s="151"/>
      <c r="K130" s="213"/>
      <c r="L130" s="213"/>
      <c r="M130" s="213"/>
      <c r="N130" s="213"/>
      <c r="O130" s="213"/>
      <c r="P130" s="213"/>
      <c r="Q130" s="152"/>
      <c r="R130" s="225"/>
      <c r="S130" s="188" t="s">
        <v>500</v>
      </c>
      <c r="T130" s="152" t="s">
        <v>419</v>
      </c>
      <c r="U130" s="152" t="s">
        <v>501</v>
      </c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</row>
    <row r="131" spans="1:127" s="139" customFormat="1" ht="60" hidden="1" customHeight="1">
      <c r="A131" s="152" t="s">
        <v>141</v>
      </c>
      <c r="B131" s="150">
        <v>128</v>
      </c>
      <c r="C131" s="152" t="s">
        <v>502</v>
      </c>
      <c r="D131" s="212">
        <v>0.5</v>
      </c>
      <c r="E131" s="213"/>
      <c r="F131" s="154" t="s">
        <v>143</v>
      </c>
      <c r="G131" s="213"/>
      <c r="H131" s="151" t="s">
        <v>267</v>
      </c>
      <c r="I131" s="151"/>
      <c r="J131" s="151"/>
      <c r="K131" s="213"/>
      <c r="L131" s="213"/>
      <c r="M131" s="213"/>
      <c r="N131" s="213"/>
      <c r="O131" s="213"/>
      <c r="P131" s="213"/>
      <c r="Q131" s="152"/>
      <c r="R131" s="225"/>
      <c r="S131" s="188" t="s">
        <v>503</v>
      </c>
      <c r="T131" s="152" t="s">
        <v>419</v>
      </c>
      <c r="U131" s="152" t="s">
        <v>501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</row>
    <row r="132" spans="1:127" s="139" customFormat="1" ht="60" hidden="1" customHeight="1">
      <c r="A132" s="152" t="s">
        <v>141</v>
      </c>
      <c r="B132" s="150">
        <v>129</v>
      </c>
      <c r="C132" s="152" t="s">
        <v>504</v>
      </c>
      <c r="D132" s="212">
        <v>0.5</v>
      </c>
      <c r="E132" s="213"/>
      <c r="F132" s="154" t="s">
        <v>143</v>
      </c>
      <c r="G132" s="213"/>
      <c r="H132" s="151" t="s">
        <v>177</v>
      </c>
      <c r="I132" s="151"/>
      <c r="J132" s="151"/>
      <c r="K132" s="213"/>
      <c r="L132" s="213"/>
      <c r="M132" s="213"/>
      <c r="N132" s="213"/>
      <c r="O132" s="213"/>
      <c r="P132" s="213"/>
      <c r="Q132" s="152"/>
      <c r="R132" s="225"/>
      <c r="S132" s="188" t="s">
        <v>505</v>
      </c>
      <c r="T132" s="152" t="s">
        <v>419</v>
      </c>
      <c r="U132" s="152" t="s">
        <v>501</v>
      </c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</row>
    <row r="133" spans="1:127" s="139" customFormat="1" ht="60" hidden="1" customHeight="1">
      <c r="A133" s="152" t="s">
        <v>141</v>
      </c>
      <c r="B133" s="150">
        <v>130</v>
      </c>
      <c r="C133" s="152" t="s">
        <v>506</v>
      </c>
      <c r="D133" s="212">
        <v>0.5</v>
      </c>
      <c r="E133" s="213"/>
      <c r="F133" s="154" t="s">
        <v>143</v>
      </c>
      <c r="G133" s="213"/>
      <c r="H133" s="151" t="s">
        <v>267</v>
      </c>
      <c r="I133" s="151"/>
      <c r="J133" s="151"/>
      <c r="K133" s="213"/>
      <c r="L133" s="213"/>
      <c r="M133" s="213"/>
      <c r="N133" s="213"/>
      <c r="O133" s="213"/>
      <c r="P133" s="213"/>
      <c r="Q133" s="152"/>
      <c r="R133" s="225"/>
      <c r="S133" s="188" t="s">
        <v>507</v>
      </c>
      <c r="T133" s="152" t="s">
        <v>419</v>
      </c>
      <c r="U133" s="152" t="s">
        <v>501</v>
      </c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</row>
    <row r="134" spans="1:127" s="139" customFormat="1" ht="60" hidden="1" customHeight="1">
      <c r="A134" s="152" t="s">
        <v>141</v>
      </c>
      <c r="B134" s="150">
        <v>131</v>
      </c>
      <c r="C134" s="152" t="s">
        <v>508</v>
      </c>
      <c r="D134" s="212">
        <v>0.5</v>
      </c>
      <c r="E134" s="213"/>
      <c r="F134" s="154" t="s">
        <v>143</v>
      </c>
      <c r="G134" s="213"/>
      <c r="H134" s="151" t="s">
        <v>177</v>
      </c>
      <c r="I134" s="151"/>
      <c r="J134" s="151"/>
      <c r="K134" s="213"/>
      <c r="L134" s="213"/>
      <c r="M134" s="213"/>
      <c r="N134" s="213"/>
      <c r="O134" s="213"/>
      <c r="P134" s="213"/>
      <c r="Q134" s="152"/>
      <c r="R134" s="225"/>
      <c r="S134" s="188" t="s">
        <v>509</v>
      </c>
      <c r="T134" s="152" t="s">
        <v>419</v>
      </c>
      <c r="U134" s="152" t="s">
        <v>501</v>
      </c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</row>
    <row r="135" spans="1:127" s="139" customFormat="1" ht="60" hidden="1" customHeight="1">
      <c r="A135" s="152" t="s">
        <v>141</v>
      </c>
      <c r="B135" s="150">
        <v>132</v>
      </c>
      <c r="C135" s="152" t="s">
        <v>510</v>
      </c>
      <c r="D135" s="212">
        <v>0.5</v>
      </c>
      <c r="E135" s="213"/>
      <c r="F135" s="154" t="s">
        <v>143</v>
      </c>
      <c r="G135" s="213"/>
      <c r="H135" s="151" t="s">
        <v>267</v>
      </c>
      <c r="I135" s="151"/>
      <c r="J135" s="151"/>
      <c r="K135" s="213"/>
      <c r="L135" s="213"/>
      <c r="M135" s="213"/>
      <c r="N135" s="213"/>
      <c r="O135" s="213"/>
      <c r="P135" s="213"/>
      <c r="Q135" s="152"/>
      <c r="R135" s="225"/>
      <c r="S135" s="188" t="s">
        <v>511</v>
      </c>
      <c r="T135" s="152" t="s">
        <v>419</v>
      </c>
      <c r="U135" s="152" t="s">
        <v>501</v>
      </c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</row>
    <row r="136" spans="1:127" s="139" customFormat="1" ht="60" hidden="1" customHeight="1">
      <c r="A136" s="152" t="s">
        <v>141</v>
      </c>
      <c r="B136" s="150">
        <v>133</v>
      </c>
      <c r="C136" s="152" t="s">
        <v>510</v>
      </c>
      <c r="D136" s="212">
        <v>0.5</v>
      </c>
      <c r="E136" s="213"/>
      <c r="F136" s="154" t="s">
        <v>143</v>
      </c>
      <c r="G136" s="213"/>
      <c r="H136" s="151" t="s">
        <v>177</v>
      </c>
      <c r="I136" s="151"/>
      <c r="J136" s="151"/>
      <c r="K136" s="213"/>
      <c r="L136" s="213"/>
      <c r="M136" s="213"/>
      <c r="N136" s="213"/>
      <c r="O136" s="213"/>
      <c r="P136" s="213"/>
      <c r="Q136" s="152"/>
      <c r="R136" s="225"/>
      <c r="S136" s="188" t="s">
        <v>512</v>
      </c>
      <c r="T136" s="152" t="s">
        <v>419</v>
      </c>
      <c r="U136" s="152" t="s">
        <v>501</v>
      </c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</row>
    <row r="137" spans="1:127" s="139" customFormat="1" ht="60" hidden="1" customHeight="1">
      <c r="A137" s="152" t="s">
        <v>141</v>
      </c>
      <c r="B137" s="150">
        <v>134</v>
      </c>
      <c r="C137" s="152" t="s">
        <v>513</v>
      </c>
      <c r="D137" s="212">
        <v>0.5</v>
      </c>
      <c r="E137" s="213"/>
      <c r="F137" s="154" t="s">
        <v>143</v>
      </c>
      <c r="G137" s="213"/>
      <c r="H137" s="151" t="s">
        <v>177</v>
      </c>
      <c r="I137" s="151"/>
      <c r="J137" s="151"/>
      <c r="K137" s="213"/>
      <c r="L137" s="213"/>
      <c r="M137" s="213"/>
      <c r="N137" s="213"/>
      <c r="O137" s="213"/>
      <c r="P137" s="213"/>
      <c r="Q137" s="152"/>
      <c r="R137" s="225"/>
      <c r="S137" s="188" t="s">
        <v>514</v>
      </c>
      <c r="T137" s="152" t="s">
        <v>419</v>
      </c>
      <c r="U137" s="152" t="s">
        <v>501</v>
      </c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</row>
    <row r="138" spans="1:127" s="139" customFormat="1" ht="60" hidden="1" customHeight="1">
      <c r="A138" s="152" t="s">
        <v>141</v>
      </c>
      <c r="B138" s="150">
        <v>135</v>
      </c>
      <c r="C138" s="152" t="s">
        <v>515</v>
      </c>
      <c r="D138" s="212">
        <v>0.5</v>
      </c>
      <c r="E138" s="213"/>
      <c r="F138" s="154" t="s">
        <v>143</v>
      </c>
      <c r="G138" s="213"/>
      <c r="H138" s="151" t="s">
        <v>267</v>
      </c>
      <c r="I138" s="151"/>
      <c r="J138" s="151"/>
      <c r="K138" s="213"/>
      <c r="L138" s="213"/>
      <c r="M138" s="213"/>
      <c r="N138" s="213"/>
      <c r="O138" s="213"/>
      <c r="P138" s="213"/>
      <c r="Q138" s="152"/>
      <c r="R138" s="225"/>
      <c r="S138" s="188" t="s">
        <v>516</v>
      </c>
      <c r="T138" s="152" t="s">
        <v>419</v>
      </c>
      <c r="U138" s="152" t="s">
        <v>501</v>
      </c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</row>
    <row r="139" spans="1:127" s="139" customFormat="1" ht="60" hidden="1" customHeight="1">
      <c r="A139" s="152" t="s">
        <v>141</v>
      </c>
      <c r="B139" s="150">
        <v>136</v>
      </c>
      <c r="C139" s="152" t="s">
        <v>517</v>
      </c>
      <c r="D139" s="212">
        <v>0.5</v>
      </c>
      <c r="E139" s="213"/>
      <c r="F139" s="154" t="s">
        <v>143</v>
      </c>
      <c r="G139" s="213"/>
      <c r="H139" s="151" t="s">
        <v>177</v>
      </c>
      <c r="I139" s="151"/>
      <c r="J139" s="151"/>
      <c r="K139" s="213"/>
      <c r="L139" s="213"/>
      <c r="M139" s="213"/>
      <c r="N139" s="213"/>
      <c r="O139" s="213"/>
      <c r="P139" s="213"/>
      <c r="Q139" s="152"/>
      <c r="R139" s="225"/>
      <c r="S139" s="188" t="s">
        <v>518</v>
      </c>
      <c r="T139" s="152" t="s">
        <v>419</v>
      </c>
      <c r="U139" s="152" t="s">
        <v>501</v>
      </c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</row>
    <row r="140" spans="1:127" s="139" customFormat="1" ht="60" hidden="1" customHeight="1">
      <c r="A140" s="152" t="s">
        <v>141</v>
      </c>
      <c r="B140" s="150">
        <v>137</v>
      </c>
      <c r="C140" s="152" t="s">
        <v>519</v>
      </c>
      <c r="D140" s="212">
        <v>0.5</v>
      </c>
      <c r="E140" s="213"/>
      <c r="F140" s="154" t="s">
        <v>143</v>
      </c>
      <c r="G140" s="213"/>
      <c r="H140" s="151" t="s">
        <v>267</v>
      </c>
      <c r="I140" s="151"/>
      <c r="J140" s="151"/>
      <c r="K140" s="213"/>
      <c r="L140" s="213"/>
      <c r="M140" s="213"/>
      <c r="N140" s="213"/>
      <c r="O140" s="213"/>
      <c r="P140" s="213"/>
      <c r="Q140" s="152"/>
      <c r="R140" s="225"/>
      <c r="S140" s="188" t="s">
        <v>520</v>
      </c>
      <c r="T140" s="152" t="s">
        <v>419</v>
      </c>
      <c r="U140" s="152" t="s">
        <v>501</v>
      </c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</row>
    <row r="141" spans="1:127" s="139" customFormat="1" ht="60" hidden="1" customHeight="1">
      <c r="A141" s="152" t="s">
        <v>141</v>
      </c>
      <c r="B141" s="150">
        <v>138</v>
      </c>
      <c r="C141" s="152" t="s">
        <v>521</v>
      </c>
      <c r="D141" s="212">
        <v>0.5</v>
      </c>
      <c r="E141" s="213"/>
      <c r="F141" s="154" t="s">
        <v>143</v>
      </c>
      <c r="G141" s="213"/>
      <c r="H141" s="151" t="s">
        <v>177</v>
      </c>
      <c r="I141" s="151"/>
      <c r="J141" s="151"/>
      <c r="K141" s="213"/>
      <c r="L141" s="213"/>
      <c r="M141" s="213"/>
      <c r="N141" s="213"/>
      <c r="O141" s="213"/>
      <c r="P141" s="213"/>
      <c r="Q141" s="152"/>
      <c r="R141" s="225"/>
      <c r="S141" s="188" t="s">
        <v>509</v>
      </c>
      <c r="T141" s="152" t="s">
        <v>419</v>
      </c>
      <c r="U141" s="152" t="s">
        <v>501</v>
      </c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</row>
    <row r="142" spans="1:127" s="139" customFormat="1" ht="60" hidden="1" customHeight="1">
      <c r="A142" s="152" t="s">
        <v>141</v>
      </c>
      <c r="B142" s="150">
        <v>139</v>
      </c>
      <c r="C142" s="152" t="s">
        <v>510</v>
      </c>
      <c r="D142" s="212">
        <v>0.5</v>
      </c>
      <c r="E142" s="213"/>
      <c r="F142" s="154" t="s">
        <v>143</v>
      </c>
      <c r="G142" s="213"/>
      <c r="H142" s="151" t="s">
        <v>267</v>
      </c>
      <c r="I142" s="151"/>
      <c r="J142" s="151"/>
      <c r="K142" s="213"/>
      <c r="L142" s="213"/>
      <c r="M142" s="213"/>
      <c r="N142" s="213"/>
      <c r="O142" s="213"/>
      <c r="P142" s="213"/>
      <c r="Q142" s="152"/>
      <c r="R142" s="225"/>
      <c r="S142" s="188" t="s">
        <v>522</v>
      </c>
      <c r="T142" s="152" t="s">
        <v>419</v>
      </c>
      <c r="U142" s="152" t="s">
        <v>501</v>
      </c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</row>
    <row r="143" spans="1:127" s="139" customFormat="1" ht="60" hidden="1" customHeight="1">
      <c r="A143" s="152" t="s">
        <v>141</v>
      </c>
      <c r="B143" s="150">
        <v>140</v>
      </c>
      <c r="C143" s="152" t="s">
        <v>510</v>
      </c>
      <c r="D143" s="212">
        <v>0.5</v>
      </c>
      <c r="E143" s="213"/>
      <c r="F143" s="154" t="s">
        <v>143</v>
      </c>
      <c r="G143" s="213"/>
      <c r="H143" s="151" t="s">
        <v>177</v>
      </c>
      <c r="I143" s="151"/>
      <c r="J143" s="151"/>
      <c r="K143" s="213"/>
      <c r="L143" s="213"/>
      <c r="M143" s="213"/>
      <c r="N143" s="213"/>
      <c r="O143" s="213"/>
      <c r="P143" s="213"/>
      <c r="Q143" s="152"/>
      <c r="R143" s="225"/>
      <c r="S143" s="188" t="s">
        <v>523</v>
      </c>
      <c r="T143" s="152" t="s">
        <v>419</v>
      </c>
      <c r="U143" s="152" t="s">
        <v>501</v>
      </c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</row>
    <row r="144" spans="1:127" s="139" customFormat="1" ht="60" hidden="1" customHeight="1">
      <c r="A144" s="152" t="s">
        <v>141</v>
      </c>
      <c r="B144" s="150">
        <v>141</v>
      </c>
      <c r="C144" s="152" t="s">
        <v>510</v>
      </c>
      <c r="D144" s="212">
        <v>0.5</v>
      </c>
      <c r="E144" s="213"/>
      <c r="F144" s="154" t="s">
        <v>143</v>
      </c>
      <c r="G144" s="213"/>
      <c r="H144" s="151" t="s">
        <v>267</v>
      </c>
      <c r="I144" s="151"/>
      <c r="J144" s="151"/>
      <c r="K144" s="213"/>
      <c r="L144" s="213"/>
      <c r="M144" s="213"/>
      <c r="N144" s="213"/>
      <c r="O144" s="213"/>
      <c r="P144" s="213"/>
      <c r="Q144" s="152"/>
      <c r="R144" s="225"/>
      <c r="S144" s="188" t="s">
        <v>524</v>
      </c>
      <c r="T144" s="152" t="s">
        <v>419</v>
      </c>
      <c r="U144" s="152" t="s">
        <v>501</v>
      </c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</row>
    <row r="145" spans="1:127" s="134" customFormat="1" ht="60" hidden="1" customHeight="1">
      <c r="A145" s="152" t="s">
        <v>288</v>
      </c>
      <c r="B145" s="150">
        <v>142</v>
      </c>
      <c r="C145" s="152" t="s">
        <v>525</v>
      </c>
      <c r="D145" s="212">
        <v>0.5</v>
      </c>
      <c r="E145" s="213"/>
      <c r="F145" s="154" t="s">
        <v>143</v>
      </c>
      <c r="G145" s="213"/>
      <c r="H145" s="151"/>
      <c r="I145" s="151"/>
      <c r="J145" s="151"/>
      <c r="K145" s="213"/>
      <c r="L145" s="213"/>
      <c r="M145" s="213"/>
      <c r="N145" s="213"/>
      <c r="O145" s="213"/>
      <c r="P145" s="213"/>
      <c r="Q145" s="152"/>
      <c r="R145" s="225"/>
      <c r="S145" s="188"/>
      <c r="T145" s="152"/>
      <c r="U145" s="152" t="s">
        <v>501</v>
      </c>
    </row>
    <row r="146" spans="1:127" s="134" customFormat="1" ht="60" hidden="1" customHeight="1">
      <c r="A146" s="152" t="s">
        <v>288</v>
      </c>
      <c r="B146" s="150">
        <v>143</v>
      </c>
      <c r="C146" s="152" t="s">
        <v>526</v>
      </c>
      <c r="D146" s="212">
        <v>0.5</v>
      </c>
      <c r="E146" s="213"/>
      <c r="F146" s="154" t="s">
        <v>143</v>
      </c>
      <c r="G146" s="213"/>
      <c r="H146" s="151"/>
      <c r="I146" s="151"/>
      <c r="J146" s="151"/>
      <c r="K146" s="213"/>
      <c r="L146" s="213"/>
      <c r="M146" s="213"/>
      <c r="N146" s="213"/>
      <c r="O146" s="213"/>
      <c r="P146" s="213"/>
      <c r="Q146" s="152"/>
      <c r="R146" s="225"/>
      <c r="S146" s="188"/>
      <c r="T146" s="152"/>
      <c r="U146" s="152" t="s">
        <v>501</v>
      </c>
    </row>
    <row r="147" spans="1:127" s="134" customFormat="1" ht="60" hidden="1" customHeight="1">
      <c r="A147" s="152" t="s">
        <v>288</v>
      </c>
      <c r="B147" s="150">
        <v>144</v>
      </c>
      <c r="C147" s="152" t="s">
        <v>527</v>
      </c>
      <c r="D147" s="212">
        <v>0.5</v>
      </c>
      <c r="E147" s="213"/>
      <c r="F147" s="154" t="s">
        <v>143</v>
      </c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152"/>
      <c r="R147" s="225"/>
      <c r="S147" s="188"/>
      <c r="T147" s="152"/>
      <c r="U147" s="152" t="s">
        <v>501</v>
      </c>
    </row>
    <row r="148" spans="1:127" s="134" customFormat="1" ht="60" hidden="1" customHeight="1">
      <c r="A148" s="152" t="s">
        <v>288</v>
      </c>
      <c r="B148" s="150">
        <v>145</v>
      </c>
      <c r="C148" s="152" t="s">
        <v>528</v>
      </c>
      <c r="D148" s="212">
        <v>0.5</v>
      </c>
      <c r="E148" s="213"/>
      <c r="F148" s="154" t="s">
        <v>143</v>
      </c>
      <c r="G148" s="213"/>
      <c r="H148" s="213"/>
      <c r="I148" s="213"/>
      <c r="J148" s="213"/>
      <c r="K148" s="213"/>
      <c r="L148" s="213"/>
      <c r="M148" s="213"/>
      <c r="N148" s="213"/>
      <c r="O148" s="213"/>
      <c r="P148" s="213"/>
      <c r="Q148" s="152"/>
      <c r="R148" s="225"/>
      <c r="S148" s="188"/>
      <c r="T148" s="152"/>
      <c r="U148" s="152" t="s">
        <v>501</v>
      </c>
    </row>
    <row r="149" spans="1:127" s="134" customFormat="1" ht="60" hidden="1" customHeight="1">
      <c r="A149" s="152" t="s">
        <v>288</v>
      </c>
      <c r="B149" s="150">
        <v>146</v>
      </c>
      <c r="C149" s="152" t="s">
        <v>529</v>
      </c>
      <c r="D149" s="212">
        <v>0.5</v>
      </c>
      <c r="E149" s="213"/>
      <c r="F149" s="154" t="s">
        <v>143</v>
      </c>
      <c r="G149" s="213"/>
      <c r="H149" s="213"/>
      <c r="I149" s="213"/>
      <c r="J149" s="213"/>
      <c r="K149" s="213"/>
      <c r="L149" s="213"/>
      <c r="M149" s="213"/>
      <c r="N149" s="213"/>
      <c r="O149" s="213"/>
      <c r="P149" s="213"/>
      <c r="Q149" s="152"/>
      <c r="R149" s="225"/>
      <c r="S149" s="188"/>
      <c r="T149" s="152" t="s">
        <v>419</v>
      </c>
      <c r="U149" s="152" t="s">
        <v>501</v>
      </c>
    </row>
    <row r="150" spans="1:127" s="131" customFormat="1" ht="60" hidden="1" customHeight="1">
      <c r="A150" s="227" t="s">
        <v>530</v>
      </c>
      <c r="B150" s="227"/>
      <c r="C150" s="227" t="s">
        <v>531</v>
      </c>
      <c r="D150" s="212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7"/>
      <c r="R150" s="231"/>
      <c r="S150" s="227"/>
      <c r="T150" s="227"/>
      <c r="U150" s="152" t="s">
        <v>530</v>
      </c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5"/>
      <c r="BE150" s="185"/>
      <c r="BF150" s="185"/>
      <c r="BG150" s="185"/>
      <c r="BH150" s="185"/>
      <c r="BI150" s="185"/>
      <c r="BJ150" s="185"/>
      <c r="BK150" s="185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185"/>
      <c r="BW150" s="185"/>
      <c r="BX150" s="185"/>
      <c r="BY150" s="185"/>
      <c r="BZ150" s="185"/>
      <c r="CA150" s="185"/>
      <c r="CB150" s="185"/>
      <c r="CC150" s="185"/>
      <c r="CD150" s="185"/>
      <c r="CE150" s="185"/>
      <c r="CF150" s="185"/>
      <c r="CG150" s="185"/>
      <c r="CH150" s="185"/>
      <c r="CI150" s="185"/>
      <c r="CJ150" s="185"/>
      <c r="CK150" s="185"/>
      <c r="CL150" s="185"/>
      <c r="CM150" s="185"/>
      <c r="CN150" s="185"/>
      <c r="CO150" s="185"/>
      <c r="CP150" s="185"/>
      <c r="CQ150" s="185"/>
      <c r="CR150" s="185"/>
      <c r="CS150" s="185"/>
      <c r="CT150" s="185"/>
      <c r="CU150" s="185"/>
      <c r="CV150" s="185"/>
      <c r="CW150" s="185"/>
      <c r="CX150" s="185"/>
      <c r="CY150" s="185"/>
      <c r="CZ150" s="185"/>
      <c r="DA150" s="185"/>
      <c r="DB150" s="185"/>
      <c r="DC150" s="185"/>
      <c r="DD150" s="185"/>
      <c r="DE150" s="185"/>
      <c r="DF150" s="185"/>
      <c r="DG150" s="185"/>
      <c r="DH150" s="185"/>
      <c r="DI150" s="185"/>
      <c r="DJ150" s="185"/>
      <c r="DK150" s="185"/>
      <c r="DL150" s="185"/>
      <c r="DM150" s="185"/>
      <c r="DN150" s="185"/>
      <c r="DO150" s="185"/>
      <c r="DP150" s="185"/>
      <c r="DQ150" s="185"/>
      <c r="DR150" s="185"/>
      <c r="DS150" s="185"/>
      <c r="DT150" s="185"/>
      <c r="DU150" s="185"/>
      <c r="DV150" s="185"/>
      <c r="DW150" s="185"/>
    </row>
    <row r="152" spans="1:127" ht="60" customHeight="1">
      <c r="K152" s="229"/>
      <c r="L152" s="229"/>
      <c r="N152" s="230"/>
    </row>
    <row r="153" spans="1:127" ht="60" customHeight="1">
      <c r="K153" s="229"/>
      <c r="L153" s="229"/>
      <c r="N153" s="230"/>
    </row>
    <row r="154" spans="1:127" ht="60" customHeight="1">
      <c r="K154" s="229"/>
      <c r="L154" s="229"/>
    </row>
    <row r="155" spans="1:127" ht="60" customHeight="1">
      <c r="K155" s="229"/>
      <c r="L155" s="229"/>
    </row>
    <row r="156" spans="1:127" ht="60" customHeight="1">
      <c r="K156" s="229"/>
      <c r="L156" s="229"/>
    </row>
    <row r="157" spans="1:127" ht="60" customHeight="1">
      <c r="K157" s="229"/>
      <c r="L157" s="229"/>
    </row>
    <row r="158" spans="1:127" ht="60" customHeight="1">
      <c r="K158" s="229"/>
      <c r="L158" s="229"/>
    </row>
    <row r="159" spans="1:127" ht="60" customHeight="1">
      <c r="K159" s="229"/>
      <c r="L159" s="229"/>
    </row>
    <row r="160" spans="1:127" ht="60" customHeight="1">
      <c r="K160" s="229"/>
      <c r="L160" s="229"/>
    </row>
    <row r="161" spans="11:12" ht="60" customHeight="1">
      <c r="K161" s="229"/>
      <c r="L161" s="229"/>
    </row>
    <row r="162" spans="11:12" ht="60" customHeight="1">
      <c r="K162" s="229"/>
      <c r="L162" s="229"/>
    </row>
    <row r="163" spans="11:12" ht="60" customHeight="1">
      <c r="K163" s="229"/>
      <c r="L163" s="229"/>
    </row>
  </sheetData>
  <autoFilter ref="A1:DW150">
    <filterColumn colId="20">
      <filters>
        <filter val="Desay"/>
        <filter val="Desay/Baidu"/>
      </filters>
    </filterColumn>
  </autoFilter>
  <sortState ref="A2:O69">
    <sortCondition ref="B2:B69"/>
  </sortState>
  <customSheetViews>
    <customSheetView guid="{54150765-A614-405C-A680-65CBB6EE45B3}" scale="60" filter="1" showAutoFilter="1" hiddenColumns="1" topLeftCell="C1">
      <selection activeCell="K151" sqref="K151"/>
      <pageMargins left="0.7" right="0.7" top="0.75" bottom="0.75" header="0.3" footer="0.3"/>
      <pageSetup orientation="portrait"/>
      <autoFilter ref="A1:U150">
        <filterColumn colId="20">
          <filters>
            <filter val="Desay"/>
            <filter val="Desay/Baidu"/>
          </filters>
        </filterColumn>
      </autoFilter>
    </customSheetView>
    <customSheetView guid="{CC6025C8-7A64-4C09-A84E-946A4402F007}" scale="60" filter="1" showAutoFilter="1" hiddenColumns="1">
      <pane ySplit="1" topLeftCell="A2" state="frozen"/>
      <selection activeCell="H18" sqref="H18"/>
      <pageMargins left="0.7" right="0.7" top="0.75" bottom="0.75" header="0.3" footer="0.3"/>
      <pageSetup orientation="portrait"/>
      <autoFilter ref="A1:U150">
        <filterColumn colId="14">
          <filters>
            <filter val="林嘉漳"/>
            <filter val="林嘉漳/吴炜鹏"/>
          </filters>
        </filterColumn>
        <filterColumn colId="20">
          <filters>
            <filter val="Desay"/>
            <filter val="Desay/Baidu"/>
          </filters>
        </filterColumn>
      </autoFilter>
    </customSheetView>
    <customSheetView guid="{81EB5D65-0CED-4585-BDFA-4BA3F3BB5FF9}" scale="60" filter="1" showAutoFilter="1" hiddenColumns="1">
      <pane ySplit="6" topLeftCell="A78" state="frozen"/>
      <selection activeCell="C82" sqref="C82"/>
      <pageMargins left="0.7" right="0.7" top="0.75" bottom="0.75" header="0.3" footer="0.3"/>
      <pageSetup orientation="portrait"/>
      <autoFilter ref="A1:U150">
        <filterColumn colId="20">
          <filters>
            <filter val="Desay"/>
            <filter val="Desay/Baidu"/>
          </filters>
        </filterColumn>
      </autoFilter>
    </customSheetView>
    <customSheetView guid="{F5DD0477-A43C-4005-A9D5-44CCDD1CF9A0}" scale="60" filter="1" showAutoFilter="1" hiddenColumns="1" topLeftCell="I1">
      <selection activeCell="I72" sqref="I72"/>
      <pageMargins left="0.7" right="0.7" top="0.75" bottom="0.75" header="0.3" footer="0.3"/>
      <pageSetup orientation="portrait"/>
      <autoFilter ref="A1:U150">
        <filterColumn colId="14">
          <filters>
            <filter val="袁泽贤"/>
          </filters>
        </filterColumn>
        <filterColumn colId="20">
          <filters>
            <filter val="Desay"/>
            <filter val="Desay/Baidu"/>
          </filters>
        </filterColumn>
      </autoFilter>
    </customSheetView>
    <customSheetView guid="{22FE5F02-D983-484E-9AE3-FCE2872650D3}" scale="60" filter="1" showAutoFilter="1" hiddenColumns="1">
      <pane ySplit="6" topLeftCell="A8" state="frozen"/>
      <selection activeCell="L10" sqref="L10"/>
      <pageMargins left="0.7" right="0.7" top="0.75" bottom="0.75" header="0.3" footer="0.3"/>
      <pageSetup orientation="portrait"/>
      <autoFilter ref="A1:U150">
        <filterColumn colId="20">
          <filters>
            <filter val="Desay"/>
            <filter val="Desay/Baidu"/>
          </filters>
        </filterColumn>
      </autoFilter>
    </customSheetView>
    <customSheetView guid="{CEEB3A20-D10A-48A5-999A-4CD6664D8F91}" scale="60" filter="1" showAutoFilter="1" hiddenColumns="1" topLeftCell="B72">
      <selection activeCell="L83" sqref="L83"/>
      <pageMargins left="0.7" right="0.7" top="0.75" bottom="0.75" header="0.3" footer="0.3"/>
      <pageSetup orientation="portrait"/>
      <autoFilter ref="A1:U150">
        <filterColumn colId="20">
          <filters>
            <filter val="Desay"/>
            <filter val="Desay/Baidu"/>
          </filters>
        </filterColumn>
      </autoFilter>
    </customSheetView>
    <customSheetView guid="{16D4DA91-8BB9-44DE-9202-7D436C3EB865}" scale="60" filter="1" showAutoFilter="1" hiddenColumns="1">
      <pane ySplit="6" topLeftCell="A78" state="frozen"/>
      <selection activeCell="M83" sqref="M83"/>
      <pageMargins left="0.7" right="0.7" top="0.75" bottom="0.75" header="0.3" footer="0.3"/>
      <pageSetup orientation="portrait"/>
      <autoFilter ref="A1:U150">
        <filterColumn colId="20">
          <filters>
            <filter val="Desay"/>
            <filter val="Desay/Baidu"/>
          </filters>
        </filterColumn>
      </autoFilter>
    </customSheetView>
  </customSheetViews>
  <phoneticPr fontId="38" type="noConversion"/>
  <conditionalFormatting sqref="N1:P7 N33:P74 N32:O32 N76:P82 N75:O75 N84:P1048576 N83:O83 N9:P31 N8:O8">
    <cfRule type="cellIs" dxfId="31" priority="1" operator="equal">
      <formula>"Fail"</formula>
    </cfRule>
    <cfRule type="cellIs" dxfId="30" priority="2" operator="equal">
      <formula>"Pass"</formula>
    </cfRule>
  </conditionalFormatting>
  <conditionalFormatting sqref="U1 U56:U65 U86:U1048576">
    <cfRule type="containsText" dxfId="29" priority="11" operator="containsText" text="Desay">
      <formula>NOT(ISERROR(SEARCH("Desay",U1)))</formula>
    </cfRule>
  </conditionalFormatting>
  <conditionalFormatting sqref="U5:U7 U12:U14 U34:U35 U39 U41:U42 U45">
    <cfRule type="containsText" dxfId="28" priority="3" operator="containsText" text="Desay">
      <formula>NOT(ISERROR(SEARCH("Desay",U5)))</formula>
    </cfRule>
  </conditionalFormatting>
  <dataValidations count="1">
    <dataValidation type="list" allowBlank="1" showInputMessage="1" showErrorMessage="1" sqref="N8 N40 N2:N4 P84 N37:N38 N43:N44 N46:N55 N33 P2:P4 P46:P55 N15:N31 P66:P74 N66:N84 P76:P82 N9:N11">
      <formula1>"Pass,Fail"</formula1>
    </dataValidation>
  </dataValidation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C1" zoomScale="95" zoomScaleNormal="95" workbookViewId="0">
      <selection activeCell="H19" sqref="H19"/>
    </sheetView>
  </sheetViews>
  <sheetFormatPr defaultColWidth="8.75" defaultRowHeight="14.25"/>
  <cols>
    <col min="1" max="1" width="37.75" style="84" customWidth="1"/>
    <col min="2" max="2" width="13.25" style="84" customWidth="1"/>
    <col min="3" max="3" width="79.75" style="84" customWidth="1"/>
    <col min="4" max="4" width="16.375" style="85" customWidth="1"/>
    <col min="5" max="5" width="14.75" style="85" customWidth="1"/>
    <col min="6" max="8" width="25.375" style="86" customWidth="1"/>
    <col min="9" max="9" width="17.375" style="83" customWidth="1"/>
    <col min="10" max="10" width="18" style="83" customWidth="1"/>
    <col min="11" max="11" width="30.25" style="83" customWidth="1"/>
    <col min="12" max="12" width="35.125" style="83" customWidth="1"/>
    <col min="13" max="13" width="14.75" style="83" customWidth="1"/>
    <col min="14" max="16384" width="8.75" style="84"/>
  </cols>
  <sheetData>
    <row r="1" spans="1:13" ht="36">
      <c r="A1" s="87" t="s">
        <v>532</v>
      </c>
      <c r="B1" s="87" t="s">
        <v>533</v>
      </c>
      <c r="C1" s="87" t="s">
        <v>534</v>
      </c>
      <c r="D1" s="88" t="s">
        <v>535</v>
      </c>
      <c r="E1" s="88" t="s">
        <v>536</v>
      </c>
      <c r="F1" s="89" t="s">
        <v>116</v>
      </c>
      <c r="G1" s="89" t="s">
        <v>537</v>
      </c>
      <c r="H1" s="89" t="s">
        <v>131</v>
      </c>
      <c r="I1" s="88" t="s">
        <v>134</v>
      </c>
      <c r="J1" s="88" t="s">
        <v>135</v>
      </c>
      <c r="K1" s="88" t="s">
        <v>538</v>
      </c>
      <c r="L1" s="88" t="s">
        <v>539</v>
      </c>
      <c r="M1" s="88" t="s">
        <v>0</v>
      </c>
    </row>
    <row r="2" spans="1:13" ht="28.5">
      <c r="A2" s="256" t="s">
        <v>540</v>
      </c>
      <c r="B2" s="90"/>
      <c r="C2" s="91" t="s">
        <v>541</v>
      </c>
      <c r="D2" s="92" t="s">
        <v>542</v>
      </c>
      <c r="E2" s="92"/>
      <c r="F2" s="93"/>
      <c r="G2" s="93"/>
      <c r="H2" s="93"/>
      <c r="I2" s="116"/>
      <c r="J2" s="116"/>
      <c r="K2" s="117"/>
      <c r="L2" s="116"/>
      <c r="M2" s="116" t="s">
        <v>162</v>
      </c>
    </row>
    <row r="3" spans="1:13">
      <c r="A3" s="256"/>
      <c r="B3" s="90"/>
      <c r="C3" s="91" t="s">
        <v>543</v>
      </c>
      <c r="D3" s="94" t="s">
        <v>542</v>
      </c>
      <c r="E3" s="94"/>
      <c r="F3" s="95"/>
      <c r="G3" s="95"/>
      <c r="H3" s="95"/>
      <c r="I3" s="118"/>
      <c r="J3" s="118"/>
      <c r="K3" s="117"/>
      <c r="L3" s="118"/>
      <c r="M3" s="118" t="s">
        <v>162</v>
      </c>
    </row>
    <row r="4" spans="1:13">
      <c r="A4" s="257"/>
      <c r="B4" s="96"/>
      <c r="C4" s="91" t="s">
        <v>544</v>
      </c>
      <c r="D4" s="94" t="s">
        <v>542</v>
      </c>
      <c r="E4" s="94"/>
      <c r="F4" s="95"/>
      <c r="G4" s="95"/>
      <c r="H4" s="95"/>
      <c r="I4" s="118"/>
      <c r="J4" s="118"/>
      <c r="K4" s="117"/>
      <c r="L4" s="118"/>
      <c r="M4" s="118" t="s">
        <v>162</v>
      </c>
    </row>
    <row r="5" spans="1:13" ht="28.5">
      <c r="A5" s="256" t="s">
        <v>545</v>
      </c>
      <c r="B5" s="90" t="s">
        <v>546</v>
      </c>
      <c r="C5" s="97" t="s">
        <v>547</v>
      </c>
      <c r="D5" s="94" t="s">
        <v>548</v>
      </c>
      <c r="E5" s="94"/>
      <c r="F5" s="95"/>
      <c r="G5" s="95"/>
      <c r="H5" s="95"/>
      <c r="I5" s="118"/>
      <c r="J5" s="118"/>
      <c r="K5" s="117"/>
      <c r="L5" s="118"/>
      <c r="M5" s="118" t="s">
        <v>162</v>
      </c>
    </row>
    <row r="6" spans="1:13">
      <c r="A6" s="256"/>
      <c r="B6" s="90"/>
      <c r="C6" s="98" t="s">
        <v>549</v>
      </c>
      <c r="D6" s="94" t="s">
        <v>550</v>
      </c>
      <c r="E6" s="94"/>
      <c r="F6" s="95"/>
      <c r="G6" s="95"/>
      <c r="H6" s="95"/>
      <c r="I6" s="118"/>
      <c r="J6" s="118"/>
      <c r="K6" s="117"/>
      <c r="L6" s="118"/>
      <c r="M6" s="118" t="s">
        <v>162</v>
      </c>
    </row>
    <row r="7" spans="1:13">
      <c r="A7" s="256"/>
      <c r="B7" s="90"/>
      <c r="C7" s="98" t="s">
        <v>551</v>
      </c>
      <c r="D7" s="94" t="s">
        <v>550</v>
      </c>
      <c r="E7" s="94"/>
      <c r="F7" s="95"/>
      <c r="G7" s="95"/>
      <c r="H7" s="95"/>
      <c r="I7" s="118"/>
      <c r="J7" s="118"/>
      <c r="K7" s="117"/>
      <c r="L7" s="118"/>
      <c r="M7" s="118" t="s">
        <v>162</v>
      </c>
    </row>
    <row r="8" spans="1:13">
      <c r="A8" s="256"/>
      <c r="B8" s="90"/>
      <c r="C8" s="98" t="s">
        <v>552</v>
      </c>
      <c r="D8" s="94" t="s">
        <v>550</v>
      </c>
      <c r="E8" s="94"/>
      <c r="F8" s="95"/>
      <c r="G8" s="95"/>
      <c r="H8" s="95"/>
      <c r="I8" s="118"/>
      <c r="J8" s="118"/>
      <c r="K8" s="117"/>
      <c r="L8" s="118"/>
      <c r="M8" s="118" t="s">
        <v>162</v>
      </c>
    </row>
    <row r="9" spans="1:13">
      <c r="A9" s="256"/>
      <c r="B9" s="90"/>
      <c r="C9" s="98" t="s">
        <v>553</v>
      </c>
      <c r="D9" s="94" t="s">
        <v>550</v>
      </c>
      <c r="E9" s="94"/>
      <c r="F9" s="95"/>
      <c r="G9" s="95"/>
      <c r="H9" s="95"/>
      <c r="I9" s="118"/>
      <c r="J9" s="118"/>
      <c r="K9" s="117"/>
      <c r="L9" s="118"/>
      <c r="M9" s="118" t="s">
        <v>162</v>
      </c>
    </row>
    <row r="10" spans="1:13">
      <c r="A10" s="256"/>
      <c r="B10" s="90"/>
      <c r="C10" s="98" t="s">
        <v>554</v>
      </c>
      <c r="D10" s="94" t="s">
        <v>555</v>
      </c>
      <c r="E10" s="94"/>
      <c r="F10" s="95"/>
      <c r="G10" s="95"/>
      <c r="H10" s="95"/>
      <c r="I10" s="118"/>
      <c r="J10" s="118"/>
      <c r="K10" s="117"/>
      <c r="L10" s="118"/>
      <c r="M10" s="118" t="s">
        <v>162</v>
      </c>
    </row>
    <row r="11" spans="1:13">
      <c r="A11" s="256"/>
      <c r="B11" s="90"/>
      <c r="C11" s="98" t="s">
        <v>556</v>
      </c>
      <c r="D11" s="94" t="s">
        <v>555</v>
      </c>
      <c r="E11" s="94"/>
      <c r="F11" s="95"/>
      <c r="G11" s="95"/>
      <c r="H11" s="95"/>
      <c r="I11" s="118"/>
      <c r="J11" s="118"/>
      <c r="K11" s="117"/>
      <c r="L11" s="118"/>
      <c r="M11" s="118" t="s">
        <v>162</v>
      </c>
    </row>
    <row r="12" spans="1:13" ht="28.5">
      <c r="A12" s="256"/>
      <c r="B12" s="90"/>
      <c r="C12" s="91" t="s">
        <v>557</v>
      </c>
      <c r="D12" s="94" t="s">
        <v>542</v>
      </c>
      <c r="E12" s="94"/>
      <c r="F12" s="95"/>
      <c r="G12" s="95"/>
      <c r="H12" s="95"/>
      <c r="I12" s="118"/>
      <c r="J12" s="118"/>
      <c r="K12" s="117"/>
      <c r="L12" s="118"/>
      <c r="M12" s="118" t="s">
        <v>162</v>
      </c>
    </row>
    <row r="13" spans="1:13">
      <c r="A13" s="256"/>
      <c r="B13" s="90"/>
      <c r="C13" s="91" t="s">
        <v>558</v>
      </c>
      <c r="D13" s="94" t="s">
        <v>542</v>
      </c>
      <c r="E13" s="94"/>
      <c r="F13" s="95"/>
      <c r="G13" s="95"/>
      <c r="H13" s="95"/>
      <c r="I13" s="118"/>
      <c r="J13" s="118"/>
      <c r="K13" s="117"/>
      <c r="L13" s="118"/>
      <c r="M13" s="118" t="s">
        <v>162</v>
      </c>
    </row>
    <row r="14" spans="1:13">
      <c r="A14" s="255" t="s">
        <v>559</v>
      </c>
      <c r="B14" s="255" t="s">
        <v>546</v>
      </c>
      <c r="C14" s="91" t="s">
        <v>560</v>
      </c>
      <c r="D14" s="94" t="s">
        <v>561</v>
      </c>
      <c r="E14" s="94"/>
      <c r="F14" s="95"/>
      <c r="G14" s="95"/>
      <c r="H14" s="95"/>
      <c r="I14" s="118"/>
      <c r="J14" s="118"/>
      <c r="K14" s="117"/>
      <c r="L14" s="118"/>
      <c r="M14" s="118" t="s">
        <v>162</v>
      </c>
    </row>
    <row r="15" spans="1:13">
      <c r="A15" s="256"/>
      <c r="B15" s="256"/>
      <c r="C15" s="91" t="s">
        <v>562</v>
      </c>
      <c r="D15" s="99" t="s">
        <v>550</v>
      </c>
      <c r="E15" s="99"/>
      <c r="F15" s="100"/>
      <c r="G15" s="100"/>
      <c r="H15" s="100"/>
      <c r="I15" s="119"/>
      <c r="J15" s="119"/>
      <c r="K15" s="117"/>
      <c r="L15" s="119"/>
      <c r="M15" s="119" t="s">
        <v>162</v>
      </c>
    </row>
    <row r="16" spans="1:13">
      <c r="A16" s="264"/>
      <c r="B16" s="256"/>
      <c r="C16" s="91" t="s">
        <v>563</v>
      </c>
      <c r="D16" s="94" t="s">
        <v>564</v>
      </c>
      <c r="E16" s="94"/>
      <c r="F16" s="95"/>
      <c r="G16" s="95"/>
      <c r="H16" s="95"/>
      <c r="I16" s="118"/>
      <c r="J16" s="118"/>
      <c r="K16" s="117"/>
      <c r="L16" s="118"/>
      <c r="M16" s="119" t="s">
        <v>162</v>
      </c>
    </row>
    <row r="17" spans="1:13">
      <c r="A17" s="256"/>
      <c r="B17" s="256"/>
      <c r="C17" s="91" t="s">
        <v>565</v>
      </c>
      <c r="D17" s="92" t="s">
        <v>561</v>
      </c>
      <c r="E17" s="92"/>
      <c r="F17" s="93"/>
      <c r="G17" s="93"/>
      <c r="H17" s="93"/>
      <c r="I17" s="116"/>
      <c r="J17" s="116"/>
      <c r="K17" s="117"/>
      <c r="L17" s="116"/>
      <c r="M17" s="116" t="s">
        <v>162</v>
      </c>
    </row>
    <row r="18" spans="1:13">
      <c r="A18" s="256"/>
      <c r="B18" s="256"/>
      <c r="C18" s="98" t="s">
        <v>566</v>
      </c>
      <c r="D18" s="94" t="s">
        <v>561</v>
      </c>
      <c r="E18" s="94"/>
      <c r="F18" s="95"/>
      <c r="G18" s="95"/>
      <c r="H18" s="95"/>
      <c r="I18" s="118"/>
      <c r="J18" s="118"/>
      <c r="K18" s="117"/>
      <c r="L18" s="118"/>
      <c r="M18" s="118" t="s">
        <v>162</v>
      </c>
    </row>
    <row r="19" spans="1:13">
      <c r="A19" s="256"/>
      <c r="B19" s="256"/>
      <c r="C19" s="98" t="s">
        <v>567</v>
      </c>
      <c r="D19" s="94" t="s">
        <v>561</v>
      </c>
      <c r="E19" s="94"/>
      <c r="F19" s="95"/>
      <c r="G19" s="95"/>
      <c r="H19" s="95"/>
      <c r="I19" s="118"/>
      <c r="J19" s="118"/>
      <c r="K19" s="117"/>
      <c r="L19" s="118"/>
      <c r="M19" s="118" t="s">
        <v>162</v>
      </c>
    </row>
    <row r="20" spans="1:13">
      <c r="A20" s="256"/>
      <c r="B20" s="256"/>
      <c r="C20" s="98" t="s">
        <v>568</v>
      </c>
      <c r="D20" s="94" t="s">
        <v>561</v>
      </c>
      <c r="E20" s="94"/>
      <c r="F20" s="95"/>
      <c r="G20" s="95"/>
      <c r="H20" s="95"/>
      <c r="I20" s="118"/>
      <c r="J20" s="118"/>
      <c r="K20" s="117"/>
      <c r="L20" s="118"/>
      <c r="M20" s="118" t="s">
        <v>162</v>
      </c>
    </row>
    <row r="21" spans="1:13">
      <c r="A21" s="256"/>
      <c r="B21" s="256"/>
      <c r="C21" s="91" t="s">
        <v>569</v>
      </c>
      <c r="D21" s="94" t="s">
        <v>550</v>
      </c>
      <c r="E21" s="94"/>
      <c r="F21" s="95"/>
      <c r="G21" s="95"/>
      <c r="H21" s="95"/>
      <c r="I21" s="118"/>
      <c r="J21" s="118"/>
      <c r="K21" s="117"/>
      <c r="L21" s="118"/>
      <c r="M21" s="118" t="s">
        <v>162</v>
      </c>
    </row>
    <row r="22" spans="1:13">
      <c r="A22" s="256"/>
      <c r="B22" s="257"/>
      <c r="C22" s="91" t="s">
        <v>570</v>
      </c>
      <c r="D22" s="99" t="s">
        <v>153</v>
      </c>
      <c r="E22" s="99"/>
      <c r="F22" s="100"/>
      <c r="G22" s="100"/>
      <c r="H22" s="100"/>
      <c r="I22" s="119"/>
      <c r="J22" s="119"/>
      <c r="K22" s="117"/>
      <c r="L22" s="119"/>
      <c r="M22" s="119" t="s">
        <v>162</v>
      </c>
    </row>
    <row r="23" spans="1:13">
      <c r="A23" s="255" t="s">
        <v>571</v>
      </c>
      <c r="B23" s="255" t="s">
        <v>572</v>
      </c>
      <c r="C23" s="91" t="s">
        <v>573</v>
      </c>
      <c r="D23" s="101" t="s">
        <v>574</v>
      </c>
      <c r="E23" s="102">
        <f>(9.52+8.86+8.55)/3</f>
        <v>8.9766666666666666</v>
      </c>
      <c r="F23" s="103">
        <f>(8.451+8.433+8.466)/3</f>
        <v>8.4500000000000011</v>
      </c>
      <c r="G23" s="103">
        <f>(8.634+8.535+8.601)/3</f>
        <v>8.5900000000000016</v>
      </c>
      <c r="H23" s="103">
        <f>AVERAGE(8.73,8.92,9.02)</f>
        <v>8.8899999999999988</v>
      </c>
      <c r="I23" s="120" t="s">
        <v>156</v>
      </c>
      <c r="J23" s="121" t="s">
        <v>575</v>
      </c>
      <c r="K23" s="117"/>
      <c r="L23" s="122" t="s">
        <v>576</v>
      </c>
      <c r="M23" s="118" t="s">
        <v>151</v>
      </c>
    </row>
    <row r="24" spans="1:13">
      <c r="A24" s="256"/>
      <c r="B24" s="256"/>
      <c r="C24" s="91" t="s">
        <v>577</v>
      </c>
      <c r="D24" s="101" t="s">
        <v>548</v>
      </c>
      <c r="E24" s="102">
        <f>(168+132+101+233+234+134)/6</f>
        <v>167</v>
      </c>
      <c r="F24" s="103">
        <f>(130+136+132)/3</f>
        <v>132.66666666666666</v>
      </c>
      <c r="G24" s="103">
        <f>(165+166+134)/3</f>
        <v>155</v>
      </c>
      <c r="H24" s="103">
        <f>AVERAGE(200,187,197)</f>
        <v>194.66666666666666</v>
      </c>
      <c r="I24" s="120" t="s">
        <v>156</v>
      </c>
      <c r="J24" s="121" t="s">
        <v>575</v>
      </c>
      <c r="K24" s="117"/>
      <c r="L24" s="122" t="s">
        <v>576</v>
      </c>
      <c r="M24" s="118" t="s">
        <v>151</v>
      </c>
    </row>
    <row r="25" spans="1:13">
      <c r="A25" s="256"/>
      <c r="B25" s="256"/>
      <c r="C25" s="91" t="s">
        <v>578</v>
      </c>
      <c r="D25" s="101" t="s">
        <v>579</v>
      </c>
      <c r="E25" s="102">
        <f>(1.99+1.83+1.6)/3</f>
        <v>1.8066666666666666</v>
      </c>
      <c r="F25" s="103"/>
      <c r="G25" s="103"/>
      <c r="H25" s="103"/>
      <c r="I25" s="120"/>
      <c r="J25" s="121" t="s">
        <v>580</v>
      </c>
      <c r="K25" s="117"/>
      <c r="L25" s="122" t="s">
        <v>576</v>
      </c>
      <c r="M25" s="118" t="s">
        <v>581</v>
      </c>
    </row>
    <row r="26" spans="1:13" s="82" customFormat="1">
      <c r="A26" s="257"/>
      <c r="B26" s="257"/>
      <c r="C26" s="104" t="s">
        <v>582</v>
      </c>
      <c r="D26" s="105" t="s">
        <v>583</v>
      </c>
      <c r="E26" s="106">
        <f>(266+241+300)/3</f>
        <v>269</v>
      </c>
      <c r="F26" s="107"/>
      <c r="G26" s="107"/>
      <c r="H26" s="107"/>
      <c r="I26" s="123"/>
      <c r="J26" s="124" t="s">
        <v>173</v>
      </c>
      <c r="K26" s="125"/>
      <c r="L26" s="126" t="s">
        <v>576</v>
      </c>
      <c r="M26" s="127" t="s">
        <v>151</v>
      </c>
    </row>
    <row r="27" spans="1:13">
      <c r="A27" s="255" t="s">
        <v>584</v>
      </c>
      <c r="B27" s="253" t="s">
        <v>585</v>
      </c>
      <c r="C27" s="98" t="s">
        <v>586</v>
      </c>
      <c r="D27" s="92" t="s">
        <v>579</v>
      </c>
      <c r="E27" s="92"/>
      <c r="F27" s="93"/>
      <c r="G27" s="93"/>
      <c r="H27" s="93"/>
      <c r="I27" s="116"/>
      <c r="J27" s="116"/>
      <c r="K27" s="117"/>
      <c r="L27" s="116"/>
      <c r="M27" s="116" t="s">
        <v>162</v>
      </c>
    </row>
    <row r="28" spans="1:13">
      <c r="A28" s="257"/>
      <c r="B28" s="254"/>
      <c r="C28" s="98" t="s">
        <v>587</v>
      </c>
      <c r="D28" s="94" t="s">
        <v>555</v>
      </c>
      <c r="E28" s="94"/>
      <c r="F28" s="95"/>
      <c r="G28" s="95"/>
      <c r="H28" s="95"/>
      <c r="I28" s="118"/>
      <c r="J28" s="118"/>
      <c r="K28" s="117"/>
      <c r="L28" s="118"/>
      <c r="M28" s="118" t="s">
        <v>162</v>
      </c>
    </row>
    <row r="29" spans="1:13">
      <c r="A29" s="253" t="s">
        <v>588</v>
      </c>
      <c r="B29" s="255" t="s">
        <v>585</v>
      </c>
      <c r="C29" s="108" t="s">
        <v>589</v>
      </c>
      <c r="D29" s="94" t="s">
        <v>590</v>
      </c>
      <c r="E29" s="94"/>
      <c r="F29" s="95"/>
      <c r="G29" s="95"/>
      <c r="H29" s="95"/>
      <c r="I29" s="118"/>
      <c r="J29" s="118"/>
      <c r="K29" s="117"/>
      <c r="L29" s="118"/>
      <c r="M29" s="118" t="s">
        <v>162</v>
      </c>
    </row>
    <row r="30" spans="1:13">
      <c r="A30" s="258"/>
      <c r="B30" s="256"/>
      <c r="C30" s="108" t="s">
        <v>591</v>
      </c>
      <c r="D30" s="94" t="s">
        <v>590</v>
      </c>
      <c r="E30" s="94"/>
      <c r="F30" s="95"/>
      <c r="G30" s="95"/>
      <c r="H30" s="95"/>
      <c r="I30" s="118"/>
      <c r="J30" s="118"/>
      <c r="K30" s="117"/>
      <c r="L30" s="118"/>
      <c r="M30" s="118" t="s">
        <v>162</v>
      </c>
    </row>
    <row r="31" spans="1:13">
      <c r="A31" s="254"/>
      <c r="B31" s="257"/>
      <c r="C31" s="108" t="s">
        <v>592</v>
      </c>
      <c r="D31" s="94" t="s">
        <v>590</v>
      </c>
      <c r="E31" s="94"/>
      <c r="F31" s="95"/>
      <c r="G31" s="95"/>
      <c r="H31" s="95"/>
      <c r="I31" s="118"/>
      <c r="J31" s="118"/>
      <c r="K31" s="117"/>
      <c r="L31" s="118"/>
      <c r="M31" s="118" t="s">
        <v>162</v>
      </c>
    </row>
    <row r="32" spans="1:13">
      <c r="A32" s="94" t="s">
        <v>593</v>
      </c>
      <c r="B32" s="94" t="s">
        <v>585</v>
      </c>
      <c r="C32" s="108" t="s">
        <v>594</v>
      </c>
      <c r="D32" s="94" t="s">
        <v>590</v>
      </c>
      <c r="E32" s="94"/>
      <c r="F32" s="95"/>
      <c r="G32" s="95"/>
      <c r="H32" s="95"/>
      <c r="I32" s="118"/>
      <c r="J32" s="118"/>
      <c r="K32" s="117"/>
      <c r="L32" s="118"/>
      <c r="M32" s="118" t="s">
        <v>162</v>
      </c>
    </row>
    <row r="33" spans="1:13">
      <c r="A33" s="259" t="s">
        <v>595</v>
      </c>
      <c r="B33" s="253" t="s">
        <v>585</v>
      </c>
      <c r="C33" s="108" t="s">
        <v>596</v>
      </c>
      <c r="D33" s="94" t="s">
        <v>590</v>
      </c>
      <c r="E33" s="94"/>
      <c r="F33" s="95"/>
      <c r="G33" s="95"/>
      <c r="H33" s="95"/>
      <c r="I33" s="118"/>
      <c r="J33" s="118"/>
      <c r="K33" s="117"/>
      <c r="L33" s="118"/>
      <c r="M33" s="118" t="s">
        <v>162</v>
      </c>
    </row>
    <row r="34" spans="1:13">
      <c r="A34" s="260"/>
      <c r="B34" s="254"/>
      <c r="C34" s="108" t="s">
        <v>597</v>
      </c>
      <c r="D34" s="94" t="s">
        <v>240</v>
      </c>
      <c r="E34" s="94"/>
      <c r="F34" s="95"/>
      <c r="G34" s="95"/>
      <c r="H34" s="95"/>
      <c r="I34" s="118"/>
      <c r="J34" s="118"/>
      <c r="K34" s="117"/>
      <c r="L34" s="118"/>
      <c r="M34" s="118" t="s">
        <v>162</v>
      </c>
    </row>
    <row r="35" spans="1:13">
      <c r="A35" s="94" t="s">
        <v>598</v>
      </c>
      <c r="B35" s="94" t="s">
        <v>585</v>
      </c>
      <c r="C35" s="108" t="s">
        <v>599</v>
      </c>
      <c r="D35" s="94" t="s">
        <v>590</v>
      </c>
      <c r="E35" s="94"/>
      <c r="F35" s="95"/>
      <c r="G35" s="95"/>
      <c r="H35" s="95"/>
      <c r="I35" s="118"/>
      <c r="J35" s="118"/>
      <c r="K35" s="117"/>
      <c r="L35" s="118"/>
      <c r="M35" s="118" t="s">
        <v>162</v>
      </c>
    </row>
    <row r="36" spans="1:13">
      <c r="A36" s="255" t="s">
        <v>600</v>
      </c>
      <c r="B36" s="253" t="s">
        <v>585</v>
      </c>
      <c r="C36" s="108" t="s">
        <v>601</v>
      </c>
      <c r="D36" s="94" t="s">
        <v>590</v>
      </c>
      <c r="E36" s="94"/>
      <c r="F36" s="95"/>
      <c r="G36" s="95"/>
      <c r="H36" s="95"/>
      <c r="I36" s="118"/>
      <c r="J36" s="118"/>
      <c r="K36" s="117"/>
      <c r="L36" s="118"/>
      <c r="M36" s="118" t="s">
        <v>162</v>
      </c>
    </row>
    <row r="37" spans="1:13">
      <c r="A37" s="257"/>
      <c r="B37" s="254"/>
      <c r="C37" s="108" t="s">
        <v>602</v>
      </c>
      <c r="D37" s="94" t="s">
        <v>579</v>
      </c>
      <c r="E37" s="94"/>
      <c r="F37" s="95"/>
      <c r="G37" s="95"/>
      <c r="H37" s="95"/>
      <c r="I37" s="118"/>
      <c r="J37" s="118"/>
      <c r="K37" s="117"/>
      <c r="L37" s="118"/>
      <c r="M37" s="118" t="s">
        <v>162</v>
      </c>
    </row>
    <row r="38" spans="1:13">
      <c r="A38" s="255" t="s">
        <v>603</v>
      </c>
      <c r="B38" s="253" t="s">
        <v>585</v>
      </c>
      <c r="C38" s="108" t="s">
        <v>604</v>
      </c>
      <c r="D38" s="94" t="s">
        <v>144</v>
      </c>
      <c r="E38" s="94"/>
      <c r="F38" s="95"/>
      <c r="G38" s="95"/>
      <c r="H38" s="95"/>
      <c r="I38" s="118"/>
      <c r="J38" s="118"/>
      <c r="K38" s="117"/>
      <c r="L38" s="118"/>
      <c r="M38" s="118" t="s">
        <v>162</v>
      </c>
    </row>
    <row r="39" spans="1:13">
      <c r="A39" s="256"/>
      <c r="B39" s="258"/>
      <c r="C39" s="108" t="s">
        <v>605</v>
      </c>
      <c r="D39" s="94" t="s">
        <v>144</v>
      </c>
      <c r="E39" s="94"/>
      <c r="F39" s="95"/>
      <c r="G39" s="95"/>
      <c r="H39" s="95"/>
      <c r="I39" s="118"/>
      <c r="J39" s="118"/>
      <c r="K39" s="117"/>
      <c r="L39" s="118"/>
      <c r="M39" s="118" t="s">
        <v>162</v>
      </c>
    </row>
    <row r="40" spans="1:13">
      <c r="A40" s="257"/>
      <c r="B40" s="254"/>
      <c r="C40" s="108" t="s">
        <v>606</v>
      </c>
      <c r="D40" s="99" t="s">
        <v>144</v>
      </c>
      <c r="E40" s="99"/>
      <c r="F40" s="100"/>
      <c r="G40" s="100"/>
      <c r="H40" s="100"/>
      <c r="I40" s="119"/>
      <c r="J40" s="119"/>
      <c r="K40" s="117"/>
      <c r="L40" s="119"/>
      <c r="M40" s="119" t="s">
        <v>162</v>
      </c>
    </row>
    <row r="41" spans="1:13">
      <c r="A41" s="255" t="s">
        <v>607</v>
      </c>
      <c r="B41" s="255" t="s">
        <v>608</v>
      </c>
      <c r="C41" s="108" t="s">
        <v>609</v>
      </c>
      <c r="D41" s="101" t="s">
        <v>178</v>
      </c>
      <c r="E41" s="101"/>
      <c r="F41" s="110">
        <f>(5.379-0.947+6.354-1.075+5.447-0.941)/3</f>
        <v>4.7389999999999999</v>
      </c>
      <c r="G41" s="101">
        <f>(6.925-1.378+6.121-1.007+5.043-1.14)/3</f>
        <v>4.8546666666666667</v>
      </c>
      <c r="H41" s="110">
        <f>(4.37+5.97+6.16)/3</f>
        <v>5.5</v>
      </c>
      <c r="I41" s="120" t="s">
        <v>156</v>
      </c>
      <c r="J41" s="121" t="s">
        <v>610</v>
      </c>
      <c r="K41" s="128"/>
      <c r="L41" s="129" t="s">
        <v>611</v>
      </c>
      <c r="M41" s="118" t="s">
        <v>151</v>
      </c>
    </row>
    <row r="42" spans="1:13">
      <c r="A42" s="256"/>
      <c r="B42" s="256"/>
      <c r="C42" s="108" t="s">
        <v>612</v>
      </c>
      <c r="D42" s="101" t="s">
        <v>590</v>
      </c>
      <c r="E42" s="101"/>
      <c r="F42" s="110">
        <f>(3.361-0.973+3.126-0.705+4.054-0.47)/3</f>
        <v>2.7976666666666663</v>
      </c>
      <c r="G42" s="101">
        <f>(3.9-0.913+3.875-0.792+3.832-0.816)/3</f>
        <v>3.0286666666666666</v>
      </c>
      <c r="H42" s="110">
        <f>(2.64+1.84+1.53)/3</f>
        <v>2.0033333333333334</v>
      </c>
      <c r="I42" s="120" t="s">
        <v>156</v>
      </c>
      <c r="J42" s="121" t="s">
        <v>610</v>
      </c>
      <c r="K42" s="117"/>
      <c r="L42" s="129" t="s">
        <v>611</v>
      </c>
      <c r="M42" s="118" t="s">
        <v>151</v>
      </c>
    </row>
    <row r="43" spans="1:13" ht="28.5">
      <c r="A43" s="256"/>
      <c r="B43" s="256"/>
      <c r="C43" s="108" t="s">
        <v>613</v>
      </c>
      <c r="D43" s="101" t="s">
        <v>614</v>
      </c>
      <c r="E43" s="101"/>
      <c r="F43" s="110">
        <f>(10.971-1.019+8.841-0.816+8.874-0.974)/3</f>
        <v>8.6256666666666657</v>
      </c>
      <c r="G43" s="101">
        <f>(8.729-0.995+9.796-1.353+8.981-0.903)/3</f>
        <v>8.0849999999999991</v>
      </c>
      <c r="H43" s="250">
        <f>(9.06+9.33+9.83)/3</f>
        <v>9.4066666666666663</v>
      </c>
      <c r="I43" s="120" t="s">
        <v>156</v>
      </c>
      <c r="J43" s="121" t="s">
        <v>610</v>
      </c>
      <c r="K43" s="117"/>
      <c r="L43" s="129" t="s">
        <v>611</v>
      </c>
      <c r="M43" s="118" t="s">
        <v>151</v>
      </c>
    </row>
    <row r="44" spans="1:13" ht="28.5">
      <c r="A44" s="256"/>
      <c r="B44" s="256"/>
      <c r="C44" s="108" t="s">
        <v>615</v>
      </c>
      <c r="D44" s="101" t="s">
        <v>616</v>
      </c>
      <c r="E44" s="101"/>
      <c r="F44" s="110">
        <f>(18.894-0.604+17.556-1.041+18.087-0.874)/3</f>
        <v>17.339333333333336</v>
      </c>
      <c r="G44" s="101">
        <f>(17.981-1.774+17.401-1.481+18.166-1.395)/3</f>
        <v>16.299333333333333</v>
      </c>
      <c r="H44" s="110">
        <f>(7.43+6.97+6.9)/3</f>
        <v>7.0999999999999988</v>
      </c>
      <c r="I44" s="120" t="s">
        <v>156</v>
      </c>
      <c r="J44" s="121" t="s">
        <v>610</v>
      </c>
      <c r="K44" s="117"/>
      <c r="L44" s="129" t="s">
        <v>611</v>
      </c>
      <c r="M44" s="118" t="s">
        <v>151</v>
      </c>
    </row>
    <row r="45" spans="1:13" ht="28.5">
      <c r="A45" s="256"/>
      <c r="B45" s="256"/>
      <c r="C45" s="108" t="s">
        <v>617</v>
      </c>
      <c r="D45" s="101" t="s">
        <v>618</v>
      </c>
      <c r="E45" s="101"/>
      <c r="F45" s="110">
        <f>(31.635-1.188+31.831-0.912+29.652-1.075)/3</f>
        <v>29.980999999999998</v>
      </c>
      <c r="G45" s="101">
        <f>(23.367-1.686+33.111-0.626+22.898-1.141)/3</f>
        <v>25.307666666666666</v>
      </c>
      <c r="H45" s="110">
        <f>(22.45+20.49+21.99)/3</f>
        <v>21.643333333333331</v>
      </c>
      <c r="I45" s="120" t="s">
        <v>156</v>
      </c>
      <c r="J45" s="121" t="s">
        <v>610</v>
      </c>
      <c r="K45" s="117"/>
      <c r="L45" s="129" t="s">
        <v>611</v>
      </c>
      <c r="M45" s="118" t="s">
        <v>151</v>
      </c>
    </row>
    <row r="46" spans="1:13" ht="28.5">
      <c r="A46" s="256"/>
      <c r="B46" s="256"/>
      <c r="C46" s="108" t="s">
        <v>619</v>
      </c>
      <c r="D46" s="249" t="s">
        <v>620</v>
      </c>
      <c r="E46" s="101"/>
      <c r="F46" s="111">
        <f>(128.932-0.94+125.67-0.871+152.998-0.982)/3</f>
        <v>134.93566666666666</v>
      </c>
      <c r="G46" s="101">
        <f>(134.079-1.701+131.037-1.037+137.121-1.049)/3</f>
        <v>132.81666666666669</v>
      </c>
      <c r="H46" s="111">
        <f>(112.63+122.59+119.92)/3</f>
        <v>118.38</v>
      </c>
      <c r="I46" s="120" t="s">
        <v>156</v>
      </c>
      <c r="J46" s="121" t="s">
        <v>610</v>
      </c>
      <c r="K46" s="117"/>
      <c r="L46" s="129" t="s">
        <v>611</v>
      </c>
      <c r="M46" s="118" t="s">
        <v>151</v>
      </c>
    </row>
    <row r="47" spans="1:13" ht="28.5">
      <c r="A47" s="257"/>
      <c r="B47" s="257"/>
      <c r="C47" s="108" t="s">
        <v>621</v>
      </c>
      <c r="D47" s="101" t="s">
        <v>177</v>
      </c>
      <c r="E47" s="101"/>
      <c r="F47" s="103"/>
      <c r="G47" s="103"/>
      <c r="H47" s="103">
        <f>(0.63+0.4+0.77)/3</f>
        <v>0.6</v>
      </c>
      <c r="I47" s="120"/>
      <c r="J47" s="124" t="s">
        <v>173</v>
      </c>
      <c r="K47" s="117"/>
      <c r="L47" s="122" t="s">
        <v>576</v>
      </c>
      <c r="M47" s="118" t="s">
        <v>151</v>
      </c>
    </row>
    <row r="48" spans="1:13">
      <c r="A48" s="253" t="s">
        <v>622</v>
      </c>
      <c r="B48" s="259" t="s">
        <v>608</v>
      </c>
      <c r="C48" s="108" t="s">
        <v>623</v>
      </c>
      <c r="D48" s="101" t="s">
        <v>555</v>
      </c>
      <c r="E48" s="101"/>
      <c r="F48" s="111">
        <f>(2.43-0.747+3.269-0.881+2.873-0.884)/3</f>
        <v>2.02</v>
      </c>
      <c r="G48" s="101">
        <f>(3.641-1.32+3.005-1.494+3.337-1.285)/3</f>
        <v>1.9613333333333334</v>
      </c>
      <c r="H48" s="111">
        <f>(0.7+0.63+0.67)/3</f>
        <v>0.66666666666666663</v>
      </c>
      <c r="I48" s="120" t="s">
        <v>156</v>
      </c>
      <c r="J48" s="121" t="s">
        <v>610</v>
      </c>
      <c r="K48" s="117"/>
      <c r="L48" s="129" t="s">
        <v>611</v>
      </c>
      <c r="M48" s="118" t="s">
        <v>151</v>
      </c>
    </row>
    <row r="49" spans="1:13">
      <c r="A49" s="254"/>
      <c r="B49" s="260"/>
      <c r="C49" s="108" t="s">
        <v>624</v>
      </c>
      <c r="D49" s="101" t="s">
        <v>555</v>
      </c>
      <c r="E49" s="101"/>
      <c r="F49" s="111"/>
      <c r="G49" s="111"/>
      <c r="H49" s="111">
        <v>0.666333333333333</v>
      </c>
      <c r="I49" s="120" t="s">
        <v>156</v>
      </c>
      <c r="J49" s="121" t="s">
        <v>610</v>
      </c>
      <c r="K49" s="117"/>
      <c r="L49" s="129" t="s">
        <v>611</v>
      </c>
      <c r="M49" s="118" t="s">
        <v>151</v>
      </c>
    </row>
    <row r="50" spans="1:13">
      <c r="A50" s="255" t="s">
        <v>625</v>
      </c>
      <c r="B50" s="255" t="s">
        <v>608</v>
      </c>
      <c r="C50" s="108" t="s">
        <v>626</v>
      </c>
      <c r="D50" s="101" t="s">
        <v>144</v>
      </c>
      <c r="E50" s="101"/>
      <c r="F50" s="103">
        <f>(1.276+1.299+1.298)/3</f>
        <v>1.2910000000000001</v>
      </c>
      <c r="G50" s="103">
        <f>(1.468+1.468+1.468)/3</f>
        <v>1.468</v>
      </c>
      <c r="H50" s="103">
        <f>(2.797+1+1)/3</f>
        <v>1.5990000000000002</v>
      </c>
      <c r="I50" s="130"/>
      <c r="J50" s="121" t="s">
        <v>627</v>
      </c>
      <c r="K50" s="117"/>
      <c r="L50" s="122" t="s">
        <v>576</v>
      </c>
      <c r="M50" s="118" t="s">
        <v>151</v>
      </c>
    </row>
    <row r="51" spans="1:13">
      <c r="A51" s="256"/>
      <c r="B51" s="256"/>
      <c r="C51" s="108" t="s">
        <v>628</v>
      </c>
      <c r="D51" s="101" t="s">
        <v>629</v>
      </c>
      <c r="E51" s="101"/>
      <c r="F51" s="103">
        <f>(134+120+127)/3</f>
        <v>127</v>
      </c>
      <c r="G51" s="103">
        <f>(167+200+181)/3</f>
        <v>182.66666666666666</v>
      </c>
      <c r="H51" s="103">
        <f>(103+159+151)/3</f>
        <v>137.66666666666666</v>
      </c>
      <c r="I51" s="130"/>
      <c r="J51" s="121" t="s">
        <v>627</v>
      </c>
      <c r="K51" s="117"/>
      <c r="L51" s="122" t="s">
        <v>576</v>
      </c>
      <c r="M51" s="118" t="s">
        <v>151</v>
      </c>
    </row>
    <row r="52" spans="1:13">
      <c r="A52" s="256"/>
      <c r="B52" s="256"/>
      <c r="C52" s="108" t="s">
        <v>630</v>
      </c>
      <c r="D52" s="101" t="s">
        <v>590</v>
      </c>
      <c r="E52" s="101"/>
      <c r="F52" s="86">
        <f>(3.986+3.586+3.461)/3</f>
        <v>3.6776666666666666</v>
      </c>
      <c r="G52" s="86">
        <f>(3.433+3.201+3.501)/3</f>
        <v>3.3783333333333334</v>
      </c>
      <c r="H52" s="103">
        <f>(1.631+5.148+5.303)/3</f>
        <v>4.0273333333333339</v>
      </c>
      <c r="I52" s="130"/>
      <c r="J52" s="121" t="s">
        <v>627</v>
      </c>
      <c r="K52" s="117"/>
      <c r="L52" s="122" t="s">
        <v>576</v>
      </c>
      <c r="M52" s="118" t="s">
        <v>151</v>
      </c>
    </row>
    <row r="53" spans="1:13">
      <c r="A53" s="257"/>
      <c r="B53" s="257"/>
      <c r="C53" s="108" t="s">
        <v>631</v>
      </c>
      <c r="D53" s="101" t="s">
        <v>632</v>
      </c>
      <c r="E53" s="101"/>
      <c r="F53" s="112">
        <f>(2.986+2.798+3.142)/3</f>
        <v>2.9753333333333334</v>
      </c>
      <c r="G53" s="112">
        <f>(3.011+3.905+3.532)/3</f>
        <v>3.4826666666666668</v>
      </c>
      <c r="H53" s="103">
        <f>(1.57+1.986+1.868)/3</f>
        <v>1.8080000000000001</v>
      </c>
      <c r="I53" s="130"/>
      <c r="J53" s="121" t="s">
        <v>627</v>
      </c>
      <c r="K53" s="117"/>
      <c r="L53" s="122" t="s">
        <v>576</v>
      </c>
      <c r="M53" s="118" t="s">
        <v>151</v>
      </c>
    </row>
    <row r="54" spans="1:13">
      <c r="A54" s="95" t="s">
        <v>633</v>
      </c>
      <c r="B54" s="95" t="s">
        <v>634</v>
      </c>
      <c r="C54" s="108" t="s">
        <v>635</v>
      </c>
      <c r="D54" s="101" t="s">
        <v>636</v>
      </c>
      <c r="E54" s="101"/>
      <c r="F54" s="113">
        <f>(0.347+0.594+0.409)/3</f>
        <v>0.44999999999999996</v>
      </c>
      <c r="G54" s="113">
        <f>(0.384+0.321+0.371)/3</f>
        <v>0.35866666666666669</v>
      </c>
      <c r="H54" s="114">
        <f>(0.604+0.132+0.133)/3</f>
        <v>0.28966666666666668</v>
      </c>
      <c r="I54" s="120" t="s">
        <v>156</v>
      </c>
      <c r="J54" s="121" t="s">
        <v>173</v>
      </c>
      <c r="K54" s="117"/>
      <c r="L54" s="28"/>
      <c r="M54" s="118" t="s">
        <v>212</v>
      </c>
    </row>
    <row r="55" spans="1:13" ht="28.5">
      <c r="A55" s="109" t="s">
        <v>637</v>
      </c>
      <c r="B55" s="93"/>
      <c r="C55" s="108" t="s">
        <v>638</v>
      </c>
      <c r="D55" s="92" t="s">
        <v>178</v>
      </c>
      <c r="E55" s="92"/>
      <c r="F55" s="93"/>
      <c r="G55" s="93"/>
      <c r="H55" s="93"/>
      <c r="I55" s="116"/>
      <c r="J55" s="116"/>
      <c r="K55" s="117"/>
      <c r="L55" s="116"/>
      <c r="M55" s="116" t="s">
        <v>162</v>
      </c>
    </row>
    <row r="56" spans="1:13">
      <c r="A56" s="253" t="s">
        <v>639</v>
      </c>
      <c r="B56" s="261"/>
      <c r="C56" s="108" t="s">
        <v>640</v>
      </c>
      <c r="D56" s="94"/>
      <c r="E56" s="94"/>
      <c r="F56" s="115"/>
      <c r="G56" s="115"/>
      <c r="H56" s="115"/>
      <c r="I56" s="118"/>
      <c r="J56" s="118"/>
      <c r="K56" s="118"/>
      <c r="L56" s="118"/>
      <c r="M56" s="118" t="s">
        <v>641</v>
      </c>
    </row>
    <row r="57" spans="1:13">
      <c r="A57" s="258"/>
      <c r="B57" s="262"/>
      <c r="C57" s="108" t="s">
        <v>642</v>
      </c>
      <c r="D57" s="94"/>
      <c r="E57" s="94"/>
      <c r="F57" s="115"/>
      <c r="G57" s="115"/>
      <c r="H57" s="115"/>
      <c r="I57" s="118"/>
      <c r="J57" s="118"/>
      <c r="K57" s="118"/>
      <c r="L57" s="118"/>
      <c r="M57" s="118" t="s">
        <v>641</v>
      </c>
    </row>
    <row r="58" spans="1:13">
      <c r="A58" s="258"/>
      <c r="B58" s="262"/>
      <c r="C58" s="108" t="s">
        <v>643</v>
      </c>
      <c r="D58" s="94"/>
      <c r="E58" s="94"/>
      <c r="F58" s="115"/>
      <c r="G58" s="115"/>
      <c r="H58" s="115"/>
      <c r="I58" s="118"/>
      <c r="J58" s="118"/>
      <c r="K58" s="118"/>
      <c r="L58" s="118"/>
      <c r="M58" s="118" t="s">
        <v>162</v>
      </c>
    </row>
    <row r="59" spans="1:13">
      <c r="A59" s="254"/>
      <c r="B59" s="263"/>
      <c r="C59" s="108" t="s">
        <v>644</v>
      </c>
      <c r="D59" s="94"/>
      <c r="E59" s="94"/>
      <c r="F59" s="115"/>
      <c r="G59" s="115"/>
      <c r="H59" s="115"/>
      <c r="I59" s="118"/>
      <c r="J59" s="118"/>
      <c r="K59" s="118"/>
      <c r="L59" s="118"/>
      <c r="M59" s="118" t="s">
        <v>162</v>
      </c>
    </row>
    <row r="60" spans="1:13" s="83" customFormat="1">
      <c r="A60" s="84"/>
      <c r="B60" s="84"/>
      <c r="C60" s="84"/>
      <c r="D60" s="85"/>
      <c r="E60" s="85"/>
      <c r="F60" s="86"/>
      <c r="G60" s="86"/>
      <c r="H60" s="86"/>
    </row>
    <row r="61" spans="1:13" s="83" customFormat="1">
      <c r="A61" s="84"/>
      <c r="B61" s="84"/>
      <c r="C61" s="84"/>
      <c r="D61" s="85"/>
      <c r="E61" s="85"/>
      <c r="F61" s="86"/>
      <c r="G61" s="86"/>
      <c r="H61" s="86"/>
    </row>
    <row r="62" spans="1:13" s="83" customFormat="1">
      <c r="A62" s="84"/>
      <c r="B62" s="84"/>
      <c r="C62" s="84"/>
      <c r="D62" s="85"/>
      <c r="E62" s="85"/>
      <c r="F62" s="86"/>
      <c r="G62" s="86"/>
      <c r="H62" s="86"/>
    </row>
    <row r="67" spans="1:8" s="83" customFormat="1">
      <c r="A67" s="84"/>
      <c r="B67" s="84"/>
      <c r="C67" s="84"/>
      <c r="D67" s="85"/>
      <c r="E67" s="85"/>
      <c r="F67" s="84"/>
      <c r="G67" s="84"/>
      <c r="H67" s="84"/>
    </row>
  </sheetData>
  <autoFilter ref="A1:M59"/>
  <customSheetViews>
    <customSheetView guid="{54150765-A614-405C-A680-65CBB6EE45B3}" scale="95" filter="1" showAutoFilter="1" topLeftCell="B1">
      <selection activeCell="D46" sqref="D46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CC6025C8-7A64-4C09-A84E-946A4402F007}" scale="95" filter="1" showAutoFilter="1" topLeftCell="B1">
      <selection activeCell="C48" sqref="C48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81EB5D65-0CED-4585-BDFA-4BA3F3BB5FF9}" scale="95" filter="1" showAutoFilter="1" topLeftCell="B1">
      <selection activeCell="J42" sqref="J42:J47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F5DD0477-A43C-4005-A9D5-44CCDD1CF9A0}" scale="95" filter="1" showAutoFilter="1" topLeftCell="D1">
      <selection activeCell="H45" sqref="H45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22FE5F02-D983-484E-9AE3-FCE2872650D3}" scale="95" filter="1" showAutoFilter="1" topLeftCell="B1">
      <selection activeCell="H49" sqref="H49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CEEB3A20-D10A-48A5-999A-4CD6664D8F91}" scale="95" filter="1" showAutoFilter="1" topLeftCell="B1">
      <selection activeCell="J42" sqref="J42:J47"/>
      <pageMargins left="0.7" right="0.7" top="0.75" bottom="0.75" header="0.3" footer="0.3"/>
      <pageSetup orientation="portrait" horizontalDpi="90" verticalDpi="90"/>
      <autoFilter ref="A1:M59">
        <filterColumn colId="12">
          <filters>
            <filter val="Desay"/>
            <filter val="Desay/Baidu"/>
          </filters>
        </filterColumn>
      </autoFilter>
    </customSheetView>
    <customSheetView guid="{16D4DA91-8BB9-44DE-9202-7D436C3EB865}" scale="95" filter="1" showAutoFilter="1" topLeftCell="D1">
      <selection activeCell="G64" sqref="G64"/>
      <pageMargins left="0.7" right="0.7" top="0.75" bottom="0.75" header="0.3" footer="0.3"/>
      <pageSetup orientation="portrait" horizontalDpi="90" verticalDpi="90"/>
      <autoFilter ref="A1:M59">
        <filterColumn colId="9">
          <filters>
            <filter val="罗志鹏"/>
          </filters>
        </filterColumn>
        <filterColumn colId="12">
          <filters>
            <filter val="Desay"/>
            <filter val="Desay/Baidu"/>
          </filters>
        </filterColumn>
      </autoFilter>
    </customSheetView>
  </customSheetViews>
  <mergeCells count="24">
    <mergeCell ref="A36:A37"/>
    <mergeCell ref="A38:A40"/>
    <mergeCell ref="A41:A47"/>
    <mergeCell ref="A2:A4"/>
    <mergeCell ref="A5:A13"/>
    <mergeCell ref="A14:A22"/>
    <mergeCell ref="A23:A26"/>
    <mergeCell ref="A27:A28"/>
    <mergeCell ref="A48:A49"/>
    <mergeCell ref="A50:A53"/>
    <mergeCell ref="A56:A59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6:B59"/>
    <mergeCell ref="A29:A31"/>
    <mergeCell ref="A33:A34"/>
  </mergeCells>
  <phoneticPr fontId="38" type="noConversion"/>
  <conditionalFormatting sqref="I23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I2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I25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I26">
    <cfRule type="cellIs" dxfId="21" priority="21" operator="equal">
      <formula>"NA"</formula>
    </cfRule>
    <cfRule type="cellIs" dxfId="20" priority="22" operator="equal">
      <formula>"NT"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I47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50">
    <cfRule type="cellIs" dxfId="15" priority="5" operator="equal">
      <formula>"NA"</formula>
    </cfRule>
    <cfRule type="cellIs" dxfId="14" priority="6" operator="equal">
      <formula>"NT"</formula>
    </cfRule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I51">
    <cfRule type="cellIs" dxfId="11" priority="1" operator="equal">
      <formula>"NA"</formula>
    </cfRule>
    <cfRule type="cellIs" dxfId="10" priority="2" operator="equal">
      <formula>"NT"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I54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I52:I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I41:I46 I48:I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I26 I50:I53">
      <formula1>"Pass,Fail,NT,NA"</formula1>
    </dataValidation>
    <dataValidation type="list" allowBlank="1" showInputMessage="1" showErrorMessage="1" sqref="I54 I23:I25 I41:I49">
      <formula1>"Pass,Fail"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workbookViewId="0">
      <pane xSplit="1" ySplit="2" topLeftCell="B3" activePane="bottomRight" state="frozen"/>
      <selection pane="topRight"/>
      <selection pane="bottomLeft"/>
      <selection pane="bottomRight" activeCell="C43" sqref="C43"/>
    </sheetView>
  </sheetViews>
  <sheetFormatPr defaultColWidth="9" defaultRowHeight="14.25"/>
  <cols>
    <col min="1" max="1" width="16.75" style="43" customWidth="1"/>
    <col min="2" max="2" width="38.125" style="43" customWidth="1"/>
    <col min="3" max="3" width="11.375" style="43" customWidth="1"/>
    <col min="4" max="4" width="45.25" style="43" customWidth="1"/>
    <col min="5" max="6" width="9" style="43"/>
    <col min="7" max="7" width="16.75" style="43" customWidth="1"/>
    <col min="8" max="10" width="14.125" style="43" customWidth="1"/>
    <col min="11" max="11" width="12" style="43" customWidth="1"/>
    <col min="12" max="12" width="12.125" style="43" customWidth="1"/>
    <col min="13" max="13" width="14.125" style="43" customWidth="1"/>
    <col min="14" max="15" width="17.125" style="43" customWidth="1"/>
    <col min="16" max="17" width="18.375" style="43" customWidth="1"/>
    <col min="18" max="18" width="12" style="43" customWidth="1"/>
    <col min="19" max="19" width="12.125" style="43" customWidth="1"/>
    <col min="20" max="20" width="26.75" style="43" customWidth="1"/>
    <col min="21" max="21" width="24.125" style="43" customWidth="1"/>
    <col min="22" max="22" width="27.375" style="43" customWidth="1"/>
    <col min="23" max="23" width="13" style="43" customWidth="1"/>
    <col min="24" max="16384" width="9" style="43"/>
  </cols>
  <sheetData>
    <row r="1" spans="1:23">
      <c r="A1" s="43" t="s">
        <v>645</v>
      </c>
    </row>
    <row r="2" spans="1:23">
      <c r="A2" s="44" t="s">
        <v>646</v>
      </c>
      <c r="B2" s="44" t="s">
        <v>647</v>
      </c>
      <c r="C2" s="44" t="s">
        <v>648</v>
      </c>
      <c r="D2" s="44" t="s">
        <v>649</v>
      </c>
      <c r="E2" s="44" t="s">
        <v>0</v>
      </c>
      <c r="F2" s="44" t="s">
        <v>135</v>
      </c>
      <c r="G2" s="44" t="s">
        <v>650</v>
      </c>
      <c r="H2" s="44" t="s">
        <v>651</v>
      </c>
      <c r="I2" s="44" t="s">
        <v>652</v>
      </c>
      <c r="J2" s="44" t="s">
        <v>653</v>
      </c>
      <c r="K2" s="44" t="s">
        <v>654</v>
      </c>
      <c r="L2" s="44" t="s">
        <v>655</v>
      </c>
      <c r="M2" s="44" t="s">
        <v>656</v>
      </c>
      <c r="N2" s="44" t="s">
        <v>650</v>
      </c>
      <c r="O2" s="44" t="s">
        <v>651</v>
      </c>
      <c r="P2" s="44" t="s">
        <v>652</v>
      </c>
      <c r="Q2" s="44" t="s">
        <v>653</v>
      </c>
      <c r="R2" s="44" t="s">
        <v>654</v>
      </c>
      <c r="S2" s="44" t="s">
        <v>655</v>
      </c>
      <c r="T2" s="44" t="s">
        <v>657</v>
      </c>
      <c r="U2" s="44" t="s">
        <v>658</v>
      </c>
      <c r="V2" s="44" t="s">
        <v>659</v>
      </c>
      <c r="W2" s="44" t="s">
        <v>660</v>
      </c>
    </row>
    <row r="3" spans="1:23">
      <c r="A3" s="45" t="s">
        <v>661</v>
      </c>
      <c r="B3" s="45" t="s">
        <v>662</v>
      </c>
      <c r="C3" s="46" t="s">
        <v>663</v>
      </c>
      <c r="D3" s="45" t="s">
        <v>664</v>
      </c>
      <c r="E3" s="46" t="s">
        <v>151</v>
      </c>
      <c r="F3" s="46" t="s">
        <v>627</v>
      </c>
      <c r="G3" s="46">
        <v>1.81</v>
      </c>
      <c r="H3" s="46">
        <v>4.41</v>
      </c>
      <c r="I3" s="46">
        <v>72807.199999999997</v>
      </c>
      <c r="J3" s="46">
        <v>74050</v>
      </c>
      <c r="K3" s="46">
        <v>70378.8</v>
      </c>
      <c r="L3" s="46">
        <v>72807.199999999997</v>
      </c>
      <c r="M3" s="46">
        <v>124</v>
      </c>
      <c r="N3" s="61">
        <v>8.42</v>
      </c>
      <c r="O3" s="61">
        <v>11.45</v>
      </c>
      <c r="P3" s="62">
        <v>80138.8</v>
      </c>
      <c r="Q3" s="61">
        <v>81147</v>
      </c>
      <c r="R3" s="61">
        <v>77585.5</v>
      </c>
      <c r="S3" s="61">
        <v>78660</v>
      </c>
      <c r="T3" s="46"/>
      <c r="U3" s="46"/>
      <c r="V3" s="46"/>
      <c r="W3" s="46"/>
    </row>
    <row r="4" spans="1:23">
      <c r="A4" s="47" t="s">
        <v>665</v>
      </c>
      <c r="B4" s="47" t="s">
        <v>666</v>
      </c>
      <c r="C4" s="46" t="s">
        <v>663</v>
      </c>
      <c r="D4" s="47" t="s">
        <v>667</v>
      </c>
      <c r="E4" s="46" t="s">
        <v>151</v>
      </c>
      <c r="F4" s="46" t="s">
        <v>627</v>
      </c>
      <c r="G4" s="46">
        <v>0.69</v>
      </c>
      <c r="H4" s="46">
        <v>3</v>
      </c>
      <c r="I4" s="46">
        <v>46293.7</v>
      </c>
      <c r="J4" s="46">
        <v>46675</v>
      </c>
      <c r="K4" s="56">
        <v>43850.8</v>
      </c>
      <c r="L4" s="56">
        <v>44236</v>
      </c>
      <c r="M4" s="56">
        <v>246</v>
      </c>
      <c r="N4" s="61">
        <v>1.31</v>
      </c>
      <c r="O4" s="61">
        <v>4.58</v>
      </c>
      <c r="P4" s="62">
        <v>58221.5</v>
      </c>
      <c r="Q4" s="61">
        <v>58652</v>
      </c>
      <c r="R4" s="61">
        <v>54616.800000000003</v>
      </c>
      <c r="S4" s="61">
        <v>55048</v>
      </c>
      <c r="T4" s="46"/>
      <c r="U4" s="46"/>
      <c r="V4" s="46"/>
      <c r="W4" s="46"/>
    </row>
    <row r="5" spans="1:23">
      <c r="A5" s="47"/>
      <c r="B5" s="47" t="s">
        <v>668</v>
      </c>
      <c r="C5" s="46" t="s">
        <v>669</v>
      </c>
      <c r="D5" s="47" t="s">
        <v>667</v>
      </c>
      <c r="E5" s="46" t="s">
        <v>151</v>
      </c>
      <c r="F5" s="46" t="s">
        <v>627</v>
      </c>
      <c r="G5" s="46">
        <v>0.05</v>
      </c>
      <c r="H5" s="46">
        <v>1.82</v>
      </c>
      <c r="I5" s="46">
        <v>47368.800000000003</v>
      </c>
      <c r="J5" s="46">
        <v>47385</v>
      </c>
      <c r="K5" s="54">
        <v>44848.2</v>
      </c>
      <c r="L5" s="54">
        <v>44864</v>
      </c>
      <c r="M5" s="54"/>
      <c r="N5" s="61">
        <v>0.11</v>
      </c>
      <c r="O5" s="61">
        <v>4.25</v>
      </c>
      <c r="P5" s="62">
        <v>56219</v>
      </c>
      <c r="Q5" s="61">
        <v>57015</v>
      </c>
      <c r="R5" s="61">
        <v>52602</v>
      </c>
      <c r="S5" s="61">
        <v>53396</v>
      </c>
      <c r="T5" s="46"/>
      <c r="U5" s="46"/>
      <c r="V5" s="46"/>
      <c r="W5" s="46"/>
    </row>
    <row r="6" spans="1:23">
      <c r="A6" s="48" t="s">
        <v>670</v>
      </c>
      <c r="B6" s="48" t="s">
        <v>671</v>
      </c>
      <c r="C6" s="46" t="s">
        <v>663</v>
      </c>
      <c r="D6" s="48" t="s">
        <v>672</v>
      </c>
      <c r="E6" s="46" t="s">
        <v>151</v>
      </c>
      <c r="F6" s="46" t="s">
        <v>627</v>
      </c>
      <c r="G6" s="46">
        <v>0.56999999999999995</v>
      </c>
      <c r="H6" s="46">
        <v>0.92</v>
      </c>
      <c r="I6" s="46">
        <v>2969</v>
      </c>
      <c r="J6" s="46">
        <v>2969</v>
      </c>
      <c r="K6" s="56">
        <v>1984</v>
      </c>
      <c r="L6" s="56">
        <v>1984</v>
      </c>
      <c r="M6" s="56">
        <v>1265</v>
      </c>
      <c r="N6" s="61">
        <v>3.78</v>
      </c>
      <c r="O6" s="63">
        <v>6.36</v>
      </c>
      <c r="P6" s="62">
        <v>107041</v>
      </c>
      <c r="Q6" s="61">
        <v>111077</v>
      </c>
      <c r="R6" s="78">
        <v>102588</v>
      </c>
      <c r="S6" s="61">
        <v>106628</v>
      </c>
      <c r="T6" s="46"/>
      <c r="U6" s="46"/>
      <c r="V6" s="46"/>
      <c r="W6" s="46"/>
    </row>
    <row r="7" spans="1:23">
      <c r="A7" s="48"/>
      <c r="B7" s="48" t="s">
        <v>673</v>
      </c>
      <c r="C7" s="46" t="s">
        <v>669</v>
      </c>
      <c r="D7" s="48" t="s">
        <v>672</v>
      </c>
      <c r="E7" s="46" t="s">
        <v>151</v>
      </c>
      <c r="F7" s="46" t="s">
        <v>627</v>
      </c>
      <c r="G7" s="46">
        <v>0.56000000000000005</v>
      </c>
      <c r="H7" s="46">
        <v>0.92</v>
      </c>
      <c r="I7" s="46">
        <v>2970</v>
      </c>
      <c r="J7" s="46">
        <v>2970</v>
      </c>
      <c r="K7" s="54">
        <v>1984</v>
      </c>
      <c r="L7" s="54">
        <v>1984</v>
      </c>
      <c r="M7" s="54"/>
      <c r="N7" s="61">
        <v>0.24</v>
      </c>
      <c r="O7" s="61">
        <v>3.6</v>
      </c>
      <c r="P7" s="62">
        <v>106273</v>
      </c>
      <c r="Q7" s="61">
        <v>110469</v>
      </c>
      <c r="R7" s="61">
        <v>101824</v>
      </c>
      <c r="S7" s="61">
        <v>106020</v>
      </c>
      <c r="T7" s="46"/>
      <c r="U7" s="46"/>
      <c r="V7" s="46"/>
      <c r="W7" s="46"/>
    </row>
    <row r="8" spans="1:23" s="40" customFormat="1">
      <c r="A8" s="49" t="s">
        <v>674</v>
      </c>
      <c r="B8" s="49" t="s">
        <v>671</v>
      </c>
      <c r="C8" s="50" t="s">
        <v>663</v>
      </c>
      <c r="D8" s="49" t="s">
        <v>675</v>
      </c>
      <c r="E8" s="50" t="s">
        <v>151</v>
      </c>
      <c r="F8" s="46" t="s">
        <v>627</v>
      </c>
      <c r="G8" s="50"/>
      <c r="H8" s="50"/>
      <c r="I8" s="50"/>
      <c r="J8" s="50"/>
      <c r="K8" s="64"/>
      <c r="L8" s="64"/>
      <c r="M8" s="64">
        <v>0</v>
      </c>
      <c r="N8" s="61" t="s">
        <v>676</v>
      </c>
      <c r="O8" s="61"/>
      <c r="P8" s="62"/>
      <c r="Q8" s="61"/>
      <c r="R8" s="61"/>
      <c r="S8" s="61"/>
      <c r="T8" s="50"/>
      <c r="U8" s="50"/>
      <c r="V8" s="50"/>
      <c r="W8" s="50"/>
    </row>
    <row r="9" spans="1:23">
      <c r="A9" s="48"/>
      <c r="B9" s="48" t="s">
        <v>673</v>
      </c>
      <c r="C9" s="46" t="s">
        <v>669</v>
      </c>
      <c r="D9" s="48" t="s">
        <v>675</v>
      </c>
      <c r="E9" s="46" t="s">
        <v>151</v>
      </c>
      <c r="F9" s="46" t="s">
        <v>627</v>
      </c>
      <c r="G9" s="46"/>
      <c r="H9" s="46"/>
      <c r="I9" s="46"/>
      <c r="J9" s="46"/>
      <c r="K9" s="54"/>
      <c r="L9" s="54"/>
      <c r="M9" s="54"/>
      <c r="N9" s="61" t="s">
        <v>676</v>
      </c>
      <c r="O9" s="61"/>
      <c r="P9" s="62"/>
      <c r="Q9" s="61"/>
      <c r="R9" s="79"/>
      <c r="S9" s="61"/>
      <c r="T9" s="46"/>
      <c r="U9" s="46"/>
      <c r="V9" s="46"/>
      <c r="W9" s="46"/>
    </row>
    <row r="10" spans="1:23" s="40" customFormat="1">
      <c r="A10" s="49" t="s">
        <v>677</v>
      </c>
      <c r="B10" s="49" t="s">
        <v>678</v>
      </c>
      <c r="C10" s="50" t="s">
        <v>663</v>
      </c>
      <c r="D10" s="49" t="s">
        <v>679</v>
      </c>
      <c r="E10" s="50" t="s">
        <v>151</v>
      </c>
      <c r="F10" s="46"/>
      <c r="G10" s="51"/>
      <c r="H10" s="51"/>
      <c r="I10" s="51"/>
      <c r="J10" s="51"/>
      <c r="K10" s="51"/>
      <c r="L10" s="51"/>
      <c r="M10" s="51"/>
      <c r="N10" s="46">
        <v>0.31</v>
      </c>
      <c r="O10" s="46">
        <v>3.95</v>
      </c>
      <c r="P10" s="62">
        <v>10518.6</v>
      </c>
      <c r="Q10" s="46">
        <v>11063</v>
      </c>
      <c r="R10" s="61">
        <v>9593.2999999999993</v>
      </c>
      <c r="S10" s="46">
        <v>10136</v>
      </c>
      <c r="T10" s="50"/>
      <c r="U10" s="50"/>
      <c r="V10" s="50"/>
      <c r="W10" s="50"/>
    </row>
    <row r="11" spans="1:23" s="40" customFormat="1">
      <c r="A11" s="49"/>
      <c r="B11" s="49" t="s">
        <v>678</v>
      </c>
      <c r="C11" s="50" t="s">
        <v>669</v>
      </c>
      <c r="D11" s="49" t="s">
        <v>679</v>
      </c>
      <c r="E11" s="50" t="s">
        <v>151</v>
      </c>
      <c r="F11" s="46"/>
      <c r="G11" s="51"/>
      <c r="H11" s="51"/>
      <c r="I11" s="51"/>
      <c r="J11" s="51"/>
      <c r="K11" s="51"/>
      <c r="L11" s="51"/>
      <c r="M11" s="51"/>
      <c r="N11" s="61">
        <v>0.17</v>
      </c>
      <c r="O11" s="61">
        <v>1.49</v>
      </c>
      <c r="P11" s="62">
        <v>5728.95</v>
      </c>
      <c r="Q11" s="61">
        <v>5935</v>
      </c>
      <c r="R11" s="61">
        <v>4004.1</v>
      </c>
      <c r="S11" s="61">
        <v>4208</v>
      </c>
      <c r="T11" s="50"/>
      <c r="U11" s="50"/>
      <c r="V11" s="50"/>
      <c r="W11" s="50"/>
    </row>
    <row r="12" spans="1:23">
      <c r="A12" s="48" t="s">
        <v>680</v>
      </c>
      <c r="B12" s="48" t="s">
        <v>673</v>
      </c>
      <c r="C12" s="46" t="s">
        <v>669</v>
      </c>
      <c r="D12" s="48" t="s">
        <v>681</v>
      </c>
      <c r="E12" s="46" t="s">
        <v>151</v>
      </c>
      <c r="F12" s="46" t="s">
        <v>627</v>
      </c>
      <c r="G12" s="46">
        <v>0.55000000000000004</v>
      </c>
      <c r="H12" s="46">
        <v>0.9</v>
      </c>
      <c r="I12" s="46">
        <v>2944</v>
      </c>
      <c r="J12" s="46">
        <v>2943.88</v>
      </c>
      <c r="K12" s="46">
        <v>1988</v>
      </c>
      <c r="L12" s="46">
        <v>1988</v>
      </c>
      <c r="M12" s="46">
        <v>0</v>
      </c>
      <c r="N12" s="61">
        <v>0.17</v>
      </c>
      <c r="O12" s="61">
        <v>1.2</v>
      </c>
      <c r="P12" s="62">
        <v>5726.8</v>
      </c>
      <c r="Q12" s="61">
        <v>5905</v>
      </c>
      <c r="R12" s="61">
        <v>4001.8</v>
      </c>
      <c r="S12" s="61">
        <v>4180</v>
      </c>
      <c r="T12" s="46"/>
      <c r="U12" s="46"/>
      <c r="V12" s="46"/>
      <c r="W12" s="46"/>
    </row>
    <row r="13" spans="1:23">
      <c r="A13" s="48" t="s">
        <v>682</v>
      </c>
      <c r="B13" s="48" t="s">
        <v>671</v>
      </c>
      <c r="C13" s="46" t="s">
        <v>663</v>
      </c>
      <c r="D13" s="48" t="s">
        <v>683</v>
      </c>
      <c r="E13" s="46" t="s">
        <v>151</v>
      </c>
      <c r="F13" s="46" t="s">
        <v>169</v>
      </c>
      <c r="G13" s="46">
        <v>0.16</v>
      </c>
      <c r="H13" s="52">
        <v>1.84</v>
      </c>
      <c r="I13" s="52">
        <v>25752</v>
      </c>
      <c r="J13" s="65">
        <v>25160.1</v>
      </c>
      <c r="K13" s="46">
        <v>24128</v>
      </c>
      <c r="L13" s="46">
        <v>23532.5</v>
      </c>
      <c r="M13" s="46">
        <v>0</v>
      </c>
      <c r="N13" s="43">
        <v>0.19</v>
      </c>
      <c r="O13" s="43">
        <v>2.37</v>
      </c>
      <c r="P13" s="63">
        <v>104364</v>
      </c>
      <c r="Q13" s="46">
        <v>104889</v>
      </c>
      <c r="R13" s="61">
        <v>101983</v>
      </c>
      <c r="S13" s="46">
        <v>102508</v>
      </c>
      <c r="T13" s="46"/>
      <c r="U13" s="46"/>
      <c r="V13" s="46"/>
      <c r="W13" s="46"/>
    </row>
    <row r="14" spans="1:23">
      <c r="A14" s="48"/>
      <c r="B14" s="48" t="s">
        <v>673</v>
      </c>
      <c r="C14" s="46" t="s">
        <v>669</v>
      </c>
      <c r="D14" s="48" t="s">
        <v>683</v>
      </c>
      <c r="E14" s="46" t="s">
        <v>151</v>
      </c>
      <c r="F14" s="46" t="s">
        <v>169</v>
      </c>
      <c r="G14" s="46">
        <v>1.2</v>
      </c>
      <c r="H14" s="46">
        <v>0.17</v>
      </c>
      <c r="I14" s="46">
        <v>6096</v>
      </c>
      <c r="J14" s="46">
        <v>6068.52</v>
      </c>
      <c r="K14" s="46">
        <v>4416</v>
      </c>
      <c r="L14" s="46">
        <v>4373</v>
      </c>
      <c r="M14" s="46"/>
      <c r="N14" s="61">
        <v>6.2</v>
      </c>
      <c r="O14" s="61">
        <v>12.02</v>
      </c>
      <c r="P14" s="61">
        <v>59676.4</v>
      </c>
      <c r="Q14" s="61">
        <v>60536</v>
      </c>
      <c r="R14" s="61">
        <v>55839.7</v>
      </c>
      <c r="S14" s="61">
        <v>56688</v>
      </c>
      <c r="T14" s="46"/>
      <c r="U14" s="46"/>
      <c r="V14" s="46"/>
      <c r="W14" s="46"/>
    </row>
    <row r="15" spans="1:23">
      <c r="A15" s="48" t="s">
        <v>684</v>
      </c>
      <c r="B15" s="48" t="s">
        <v>671</v>
      </c>
      <c r="C15" s="46" t="s">
        <v>663</v>
      </c>
      <c r="D15" s="48" t="s">
        <v>685</v>
      </c>
      <c r="E15" s="46" t="s">
        <v>151</v>
      </c>
      <c r="F15" s="46" t="s">
        <v>169</v>
      </c>
      <c r="G15" s="53">
        <v>2.68</v>
      </c>
      <c r="H15" s="54">
        <v>0.6</v>
      </c>
      <c r="I15" s="54">
        <v>59143</v>
      </c>
      <c r="J15" s="54">
        <v>58353</v>
      </c>
      <c r="K15" s="46">
        <v>56012</v>
      </c>
      <c r="L15" s="66">
        <v>55211.4</v>
      </c>
      <c r="M15" s="46">
        <v>0</v>
      </c>
      <c r="N15" s="61">
        <v>1.28</v>
      </c>
      <c r="O15" s="61">
        <v>5.71</v>
      </c>
      <c r="P15" s="61">
        <v>60075.9</v>
      </c>
      <c r="Q15" s="61">
        <v>60854</v>
      </c>
      <c r="R15" s="61">
        <v>56142.5</v>
      </c>
      <c r="S15" s="61">
        <v>56952</v>
      </c>
      <c r="T15" s="46"/>
      <c r="U15" s="46"/>
      <c r="V15" s="46"/>
      <c r="W15" s="46"/>
    </row>
    <row r="16" spans="1:23">
      <c r="A16" s="48" t="s">
        <v>686</v>
      </c>
      <c r="B16" s="47" t="s">
        <v>666</v>
      </c>
      <c r="C16" s="46" t="s">
        <v>663</v>
      </c>
      <c r="D16" s="48" t="s">
        <v>687</v>
      </c>
      <c r="E16" s="46" t="s">
        <v>151</v>
      </c>
      <c r="F16" s="46" t="s">
        <v>169</v>
      </c>
      <c r="G16" s="55">
        <v>8.9499999999999993</v>
      </c>
      <c r="H16" s="56">
        <v>6.57</v>
      </c>
      <c r="I16" s="56">
        <v>58919</v>
      </c>
      <c r="J16" s="56">
        <v>577797.1</v>
      </c>
      <c r="K16" s="56">
        <v>56320</v>
      </c>
      <c r="L16" s="67">
        <v>55187.1</v>
      </c>
      <c r="M16" s="46">
        <v>0</v>
      </c>
      <c r="N16" s="61">
        <v>0.1</v>
      </c>
      <c r="O16" s="61">
        <v>3.51</v>
      </c>
      <c r="P16" s="61">
        <v>59892.1</v>
      </c>
      <c r="Q16" s="61">
        <v>60104</v>
      </c>
      <c r="R16" s="61">
        <v>55943.7</v>
      </c>
      <c r="S16" s="61">
        <v>56156</v>
      </c>
      <c r="T16" s="46"/>
      <c r="U16" s="46"/>
      <c r="V16" s="46"/>
      <c r="W16" s="46"/>
    </row>
    <row r="17" spans="1:23">
      <c r="A17" s="48"/>
      <c r="B17" s="47" t="s">
        <v>668</v>
      </c>
      <c r="C17" s="46" t="s">
        <v>669</v>
      </c>
      <c r="D17" s="48" t="s">
        <v>687</v>
      </c>
      <c r="E17" s="46" t="s">
        <v>151</v>
      </c>
      <c r="F17" s="46" t="s">
        <v>169</v>
      </c>
      <c r="G17" s="46">
        <v>2.89</v>
      </c>
      <c r="H17" s="46">
        <v>0.81</v>
      </c>
      <c r="I17" s="46">
        <v>79599</v>
      </c>
      <c r="J17" s="46">
        <v>69565.600000000006</v>
      </c>
      <c r="K17" s="46">
        <v>77088</v>
      </c>
      <c r="L17" s="46">
        <v>67047</v>
      </c>
      <c r="M17" s="46"/>
      <c r="N17" s="61">
        <v>0.06</v>
      </c>
      <c r="O17" s="61">
        <v>2.4900000000000002</v>
      </c>
      <c r="P17" s="61">
        <v>9109.9</v>
      </c>
      <c r="Q17" s="61">
        <v>9134</v>
      </c>
      <c r="R17" s="61">
        <v>8031.5</v>
      </c>
      <c r="S17" s="61">
        <v>8056</v>
      </c>
      <c r="T17" s="46"/>
      <c r="U17" s="46"/>
      <c r="V17" s="46"/>
      <c r="W17" s="46"/>
    </row>
    <row r="18" spans="1:23">
      <c r="A18" s="48"/>
      <c r="B18" s="48" t="s">
        <v>688</v>
      </c>
      <c r="C18" s="46" t="s">
        <v>669</v>
      </c>
      <c r="D18" s="48" t="s">
        <v>687</v>
      </c>
      <c r="E18" s="46" t="s">
        <v>151</v>
      </c>
      <c r="F18" s="46" t="s">
        <v>169</v>
      </c>
      <c r="G18" s="46">
        <v>2.19</v>
      </c>
      <c r="H18" s="46">
        <v>0.06</v>
      </c>
      <c r="I18" s="46">
        <v>66281</v>
      </c>
      <c r="J18" s="46">
        <v>65707.5</v>
      </c>
      <c r="K18" s="46">
        <v>63756</v>
      </c>
      <c r="L18" s="46">
        <v>63182.6</v>
      </c>
      <c r="M18" s="46"/>
      <c r="N18" s="61">
        <v>0.06</v>
      </c>
      <c r="O18" s="61">
        <v>2.34</v>
      </c>
      <c r="P18" s="61">
        <v>9109.83</v>
      </c>
      <c r="Q18" s="61">
        <v>9140</v>
      </c>
      <c r="R18" s="61">
        <v>8029.7</v>
      </c>
      <c r="S18" s="61">
        <v>8060</v>
      </c>
      <c r="T18" s="46"/>
      <c r="U18" s="46"/>
      <c r="V18" s="46"/>
      <c r="W18" s="46"/>
    </row>
    <row r="19" spans="1:23">
      <c r="A19" s="48" t="s">
        <v>689</v>
      </c>
      <c r="B19" s="47" t="s">
        <v>666</v>
      </c>
      <c r="C19" s="46" t="s">
        <v>663</v>
      </c>
      <c r="D19" s="46" t="s">
        <v>690</v>
      </c>
      <c r="E19" s="46" t="s">
        <v>151</v>
      </c>
      <c r="F19" s="46" t="s">
        <v>169</v>
      </c>
      <c r="G19" s="46">
        <v>9.75</v>
      </c>
      <c r="H19" s="46">
        <v>7.29</v>
      </c>
      <c r="I19" s="46">
        <v>13755</v>
      </c>
      <c r="J19" s="46">
        <v>13625.7</v>
      </c>
      <c r="K19" s="46">
        <v>11924</v>
      </c>
      <c r="L19" s="46">
        <v>11795</v>
      </c>
      <c r="M19" s="46">
        <v>0</v>
      </c>
      <c r="N19" s="61">
        <v>0.16</v>
      </c>
      <c r="O19" s="61">
        <v>1.51</v>
      </c>
      <c r="P19" s="61">
        <v>4212.2</v>
      </c>
      <c r="Q19" s="61">
        <v>4332</v>
      </c>
      <c r="R19" s="61">
        <v>3448.3</v>
      </c>
      <c r="S19" s="61">
        <v>3568</v>
      </c>
      <c r="T19" s="46"/>
      <c r="U19" s="46"/>
      <c r="V19" s="46"/>
      <c r="W19" s="46"/>
    </row>
    <row r="20" spans="1:23">
      <c r="A20" s="48"/>
      <c r="B20" s="47" t="s">
        <v>668</v>
      </c>
      <c r="C20" s="46" t="s">
        <v>669</v>
      </c>
      <c r="D20" s="46" t="s">
        <v>690</v>
      </c>
      <c r="E20" s="46" t="s">
        <v>151</v>
      </c>
      <c r="F20" s="46" t="s">
        <v>169</v>
      </c>
      <c r="G20" s="46">
        <v>9.3699999999999992</v>
      </c>
      <c r="H20" s="46">
        <v>7.41</v>
      </c>
      <c r="I20" s="46">
        <v>14025</v>
      </c>
      <c r="J20" s="46">
        <v>13903.4</v>
      </c>
      <c r="K20" s="46">
        <v>12196</v>
      </c>
      <c r="L20" s="46">
        <v>12074.7</v>
      </c>
      <c r="M20" s="46"/>
      <c r="N20" s="61">
        <v>0.18</v>
      </c>
      <c r="O20" s="63">
        <v>4.9800000000000004</v>
      </c>
      <c r="P20" s="61">
        <v>63198.9</v>
      </c>
      <c r="Q20" s="61">
        <v>63642</v>
      </c>
      <c r="R20" s="61">
        <v>59088.9</v>
      </c>
      <c r="S20" s="61">
        <v>59532</v>
      </c>
      <c r="T20" s="46"/>
      <c r="U20" s="46"/>
      <c r="V20" s="46"/>
      <c r="W20" s="46"/>
    </row>
    <row r="21" spans="1:23">
      <c r="A21" s="48"/>
      <c r="B21" s="48" t="s">
        <v>688</v>
      </c>
      <c r="C21" s="46" t="s">
        <v>669</v>
      </c>
      <c r="D21" s="46" t="s">
        <v>690</v>
      </c>
      <c r="E21" s="46" t="s">
        <v>151</v>
      </c>
      <c r="F21" s="46" t="s">
        <v>169</v>
      </c>
      <c r="G21" s="46">
        <v>9.15</v>
      </c>
      <c r="H21" s="46">
        <v>6.88</v>
      </c>
      <c r="I21" s="46">
        <v>13928</v>
      </c>
      <c r="J21" s="46">
        <v>13899</v>
      </c>
      <c r="K21" s="46">
        <v>12100</v>
      </c>
      <c r="L21" s="46">
        <v>12069.1</v>
      </c>
      <c r="M21" s="46"/>
      <c r="N21" s="61">
        <v>3.81</v>
      </c>
      <c r="O21" s="61">
        <v>51.84</v>
      </c>
      <c r="P21" s="61">
        <v>63013.4</v>
      </c>
      <c r="Q21" s="61">
        <v>65713</v>
      </c>
      <c r="R21" s="61">
        <v>58710.5</v>
      </c>
      <c r="S21" s="61">
        <v>61412</v>
      </c>
      <c r="T21" s="46"/>
      <c r="U21" s="46"/>
      <c r="V21" s="46"/>
      <c r="W21" s="46"/>
    </row>
    <row r="22" spans="1:23">
      <c r="A22" s="48" t="s">
        <v>691</v>
      </c>
      <c r="B22" s="48" t="s">
        <v>671</v>
      </c>
      <c r="C22" s="46" t="s">
        <v>663</v>
      </c>
      <c r="D22" s="48" t="s">
        <v>692</v>
      </c>
      <c r="E22" s="46" t="s">
        <v>151</v>
      </c>
      <c r="F22" s="46" t="s">
        <v>575</v>
      </c>
      <c r="G22" s="46">
        <v>3.77</v>
      </c>
      <c r="H22" s="46">
        <v>6.57</v>
      </c>
      <c r="I22" s="46">
        <v>55807</v>
      </c>
      <c r="J22" s="46">
        <v>56647</v>
      </c>
      <c r="K22" s="56">
        <v>51511.199999999997</v>
      </c>
      <c r="L22" s="56">
        <v>52360</v>
      </c>
      <c r="M22" s="56">
        <v>0</v>
      </c>
      <c r="N22" s="61">
        <v>5.83</v>
      </c>
      <c r="O22" s="61">
        <v>6.71</v>
      </c>
      <c r="P22" s="61">
        <v>67153.899999999994</v>
      </c>
      <c r="Q22" s="61">
        <v>68397</v>
      </c>
      <c r="R22" s="61">
        <v>62866.3</v>
      </c>
      <c r="S22" s="61">
        <v>64108</v>
      </c>
      <c r="T22" s="46"/>
      <c r="U22" s="46"/>
      <c r="V22" s="46"/>
      <c r="W22" s="46"/>
    </row>
    <row r="23" spans="1:23">
      <c r="A23" s="48"/>
      <c r="B23" s="48" t="s">
        <v>693</v>
      </c>
      <c r="C23" s="46" t="s">
        <v>663</v>
      </c>
      <c r="D23" s="48" t="s">
        <v>692</v>
      </c>
      <c r="E23" s="46" t="s">
        <v>151</v>
      </c>
      <c r="F23" s="46" t="s">
        <v>575</v>
      </c>
      <c r="G23" s="46">
        <v>19.2</v>
      </c>
      <c r="H23" s="46">
        <v>35.04</v>
      </c>
      <c r="I23" s="46">
        <v>69060</v>
      </c>
      <c r="J23" s="46">
        <v>70438.399999999994</v>
      </c>
      <c r="K23" s="68">
        <v>65725.899999999994</v>
      </c>
      <c r="L23" s="68">
        <v>69060</v>
      </c>
      <c r="M23" s="68"/>
      <c r="N23" s="61">
        <v>0.87</v>
      </c>
      <c r="O23" s="61">
        <v>5.74</v>
      </c>
      <c r="P23" s="61">
        <v>68126.100000000006</v>
      </c>
      <c r="Q23" s="61">
        <v>68760</v>
      </c>
      <c r="R23" s="61">
        <v>63775.3</v>
      </c>
      <c r="S23" s="61">
        <v>64408</v>
      </c>
      <c r="T23" s="46"/>
      <c r="U23" s="46"/>
      <c r="V23" s="46"/>
      <c r="W23" s="46"/>
    </row>
    <row r="24" spans="1:23">
      <c r="A24" s="48"/>
      <c r="B24" s="48" t="s">
        <v>694</v>
      </c>
      <c r="C24" s="46" t="s">
        <v>663</v>
      </c>
      <c r="D24" s="48" t="s">
        <v>692</v>
      </c>
      <c r="E24" s="46" t="s">
        <v>151</v>
      </c>
      <c r="F24" s="46" t="s">
        <v>575</v>
      </c>
      <c r="G24" s="46">
        <v>4.82</v>
      </c>
      <c r="H24" s="46">
        <v>7.39</v>
      </c>
      <c r="I24" s="46">
        <v>70439.5</v>
      </c>
      <c r="J24" s="46">
        <v>75051</v>
      </c>
      <c r="K24" s="68">
        <v>65824</v>
      </c>
      <c r="L24" s="68">
        <v>70280</v>
      </c>
      <c r="M24" s="68"/>
      <c r="N24" s="57">
        <v>6.92</v>
      </c>
      <c r="O24" s="57">
        <v>11.05</v>
      </c>
      <c r="P24" s="69">
        <v>75798.399999999994</v>
      </c>
      <c r="Q24" s="57">
        <v>76860</v>
      </c>
      <c r="R24" s="80">
        <v>72932.899999999994</v>
      </c>
      <c r="S24" s="57">
        <v>73988</v>
      </c>
      <c r="T24" s="46"/>
      <c r="U24" s="46"/>
      <c r="V24" s="46"/>
      <c r="W24" s="46"/>
    </row>
    <row r="25" spans="1:23">
      <c r="A25" s="48"/>
      <c r="B25" s="48" t="s">
        <v>673</v>
      </c>
      <c r="C25" s="46" t="s">
        <v>669</v>
      </c>
      <c r="D25" s="48" t="s">
        <v>692</v>
      </c>
      <c r="E25" s="46" t="s">
        <v>151</v>
      </c>
      <c r="F25" s="46" t="s">
        <v>575</v>
      </c>
      <c r="G25" s="46">
        <v>3.18</v>
      </c>
      <c r="H25" s="46">
        <v>9.6300000000000008</v>
      </c>
      <c r="I25" s="46">
        <v>61170.400000000001</v>
      </c>
      <c r="J25" s="46">
        <v>63471</v>
      </c>
      <c r="K25" s="54">
        <v>56691.3</v>
      </c>
      <c r="L25" s="54">
        <v>58988</v>
      </c>
      <c r="M25" s="54"/>
      <c r="N25" s="57">
        <v>5.0599999999999996</v>
      </c>
      <c r="O25" s="57">
        <v>7.2</v>
      </c>
      <c r="P25" s="69">
        <v>77974.899999999994</v>
      </c>
      <c r="Q25" s="57">
        <v>78906</v>
      </c>
      <c r="R25" s="80">
        <v>74874.3</v>
      </c>
      <c r="S25" s="57">
        <v>75804</v>
      </c>
      <c r="T25" s="46"/>
      <c r="U25" s="46"/>
      <c r="V25" s="46"/>
      <c r="W25" s="46"/>
    </row>
    <row r="26" spans="1:23" ht="13.5" customHeight="1">
      <c r="A26" s="48" t="s">
        <v>695</v>
      </c>
      <c r="B26" s="48" t="s">
        <v>671</v>
      </c>
      <c r="C26" s="46" t="s">
        <v>663</v>
      </c>
      <c r="D26" s="48" t="s">
        <v>696</v>
      </c>
      <c r="E26" s="46" t="s">
        <v>151</v>
      </c>
      <c r="F26" s="46" t="s">
        <v>575</v>
      </c>
      <c r="G26" s="57">
        <v>3.21</v>
      </c>
      <c r="H26" s="57">
        <v>4.75</v>
      </c>
      <c r="I26" s="57">
        <v>69958.2</v>
      </c>
      <c r="J26" s="57">
        <v>70823</v>
      </c>
      <c r="K26" s="57">
        <v>67108.7</v>
      </c>
      <c r="L26" s="57">
        <v>67972</v>
      </c>
      <c r="M26" s="57"/>
      <c r="N26" s="57">
        <v>4.18</v>
      </c>
      <c r="O26" s="57">
        <v>6.07</v>
      </c>
      <c r="P26" s="69">
        <v>79308.899999999994</v>
      </c>
      <c r="Q26" s="57">
        <v>80217</v>
      </c>
      <c r="R26" s="80">
        <v>76196</v>
      </c>
      <c r="S26" s="57">
        <v>77104</v>
      </c>
      <c r="T26" s="46"/>
      <c r="U26" s="46"/>
      <c r="V26" s="46"/>
      <c r="W26" s="46"/>
    </row>
    <row r="27" spans="1:23">
      <c r="A27" s="48"/>
      <c r="B27" s="48" t="s">
        <v>697</v>
      </c>
      <c r="C27" s="46" t="s">
        <v>669</v>
      </c>
      <c r="D27" s="48" t="s">
        <v>696</v>
      </c>
      <c r="E27" s="46" t="s">
        <v>151</v>
      </c>
      <c r="F27" s="46" t="s">
        <v>575</v>
      </c>
      <c r="G27" s="57">
        <v>4.18</v>
      </c>
      <c r="H27" s="57">
        <v>5.64</v>
      </c>
      <c r="I27" s="57">
        <v>40313.5</v>
      </c>
      <c r="J27" s="57">
        <v>41166</v>
      </c>
      <c r="K27" s="57">
        <v>37680.5</v>
      </c>
      <c r="L27" s="57">
        <v>38532</v>
      </c>
      <c r="M27" s="57"/>
      <c r="N27" s="46">
        <v>0.27</v>
      </c>
      <c r="O27" s="46">
        <v>2.77</v>
      </c>
      <c r="P27" s="62">
        <v>10301.9</v>
      </c>
      <c r="Q27" s="46">
        <v>10564</v>
      </c>
      <c r="R27" s="61">
        <v>9371.1</v>
      </c>
      <c r="S27" s="46">
        <v>9632</v>
      </c>
      <c r="T27" s="46"/>
      <c r="U27" s="46"/>
      <c r="V27" s="46"/>
      <c r="W27" s="46"/>
    </row>
    <row r="28" spans="1:23">
      <c r="A28" s="48"/>
      <c r="B28" s="48" t="s">
        <v>688</v>
      </c>
      <c r="C28" s="46" t="s">
        <v>669</v>
      </c>
      <c r="D28" s="48" t="s">
        <v>696</v>
      </c>
      <c r="E28" s="46" t="s">
        <v>151</v>
      </c>
      <c r="F28" s="46" t="s">
        <v>575</v>
      </c>
      <c r="G28" s="57">
        <v>3.55</v>
      </c>
      <c r="H28" s="57">
        <v>5.0999999999999996</v>
      </c>
      <c r="I28" s="57">
        <v>40291.1</v>
      </c>
      <c r="J28" s="57">
        <v>41120</v>
      </c>
      <c r="K28" s="57">
        <v>37654.800000000003</v>
      </c>
      <c r="L28" s="57">
        <v>38484</v>
      </c>
      <c r="M28" s="57"/>
      <c r="N28" s="58">
        <v>0.27</v>
      </c>
      <c r="O28" s="58">
        <v>1.51</v>
      </c>
      <c r="P28" s="70">
        <v>63404.800000000003</v>
      </c>
      <c r="Q28" s="58">
        <v>63799</v>
      </c>
      <c r="R28" s="74">
        <v>48945.2</v>
      </c>
      <c r="S28" s="58">
        <v>49340</v>
      </c>
      <c r="T28" s="46"/>
      <c r="U28" s="46"/>
      <c r="V28" s="46"/>
      <c r="W28" s="46"/>
    </row>
    <row r="29" spans="1:23">
      <c r="A29" s="48" t="s">
        <v>698</v>
      </c>
      <c r="B29" s="48" t="s">
        <v>673</v>
      </c>
      <c r="C29" s="46" t="s">
        <v>669</v>
      </c>
      <c r="D29" s="48" t="s">
        <v>699</v>
      </c>
      <c r="E29" s="46" t="s">
        <v>151</v>
      </c>
      <c r="F29" s="46" t="s">
        <v>575</v>
      </c>
      <c r="G29" s="46">
        <v>0.04</v>
      </c>
      <c r="H29" s="46">
        <v>1.2</v>
      </c>
      <c r="I29" s="46">
        <v>5583.52</v>
      </c>
      <c r="J29" s="46">
        <v>5740</v>
      </c>
      <c r="K29" s="46">
        <v>4734</v>
      </c>
      <c r="L29" s="46">
        <v>4892</v>
      </c>
      <c r="M29" s="46">
        <v>0</v>
      </c>
      <c r="N29" s="71">
        <v>0.05</v>
      </c>
      <c r="O29" s="72">
        <v>1.52</v>
      </c>
      <c r="P29" s="73">
        <v>12574.9</v>
      </c>
      <c r="Q29" s="58">
        <v>12631</v>
      </c>
      <c r="R29" s="74">
        <v>11223.9</v>
      </c>
      <c r="S29" s="58">
        <v>11280</v>
      </c>
      <c r="T29" s="46"/>
      <c r="U29" s="46"/>
      <c r="V29" s="46"/>
      <c r="W29" s="46"/>
    </row>
    <row r="30" spans="1:23">
      <c r="A30" s="48" t="s">
        <v>700</v>
      </c>
      <c r="B30" s="48" t="s">
        <v>673</v>
      </c>
      <c r="C30" s="46" t="s">
        <v>669</v>
      </c>
      <c r="D30" s="48" t="s">
        <v>701</v>
      </c>
      <c r="E30" s="46" t="s">
        <v>151</v>
      </c>
      <c r="F30" s="46" t="s">
        <v>575</v>
      </c>
      <c r="G30" s="58">
        <v>0.74</v>
      </c>
      <c r="H30" s="58">
        <v>0.94</v>
      </c>
      <c r="I30" s="58">
        <v>15842</v>
      </c>
      <c r="J30" s="58">
        <v>15842</v>
      </c>
      <c r="K30" s="58">
        <v>1912</v>
      </c>
      <c r="L30" s="58">
        <v>1912</v>
      </c>
      <c r="M30" s="46">
        <v>0</v>
      </c>
      <c r="N30" s="58">
        <v>0.05</v>
      </c>
      <c r="O30" s="58">
        <v>1.54</v>
      </c>
      <c r="P30" s="70">
        <v>12620.3</v>
      </c>
      <c r="Q30" s="58">
        <v>12655</v>
      </c>
      <c r="R30" s="74">
        <v>11269.3</v>
      </c>
      <c r="S30" s="58">
        <v>11304</v>
      </c>
      <c r="T30" s="46"/>
      <c r="U30" s="46"/>
      <c r="V30" s="46"/>
      <c r="W30" s="46"/>
    </row>
    <row r="31" spans="1:23" s="41" customFormat="1">
      <c r="A31" s="47" t="s">
        <v>702</v>
      </c>
      <c r="B31" s="47" t="s">
        <v>671</v>
      </c>
      <c r="C31" s="58" t="s">
        <v>663</v>
      </c>
      <c r="D31" s="47" t="s">
        <v>703</v>
      </c>
      <c r="E31" s="58" t="s">
        <v>151</v>
      </c>
      <c r="F31" s="46" t="s">
        <v>393</v>
      </c>
      <c r="G31" s="58">
        <v>1.1299999999999999</v>
      </c>
      <c r="H31" s="58">
        <v>2.94</v>
      </c>
      <c r="I31" s="58">
        <v>10180.1</v>
      </c>
      <c r="J31" s="58">
        <v>11733</v>
      </c>
      <c r="K31" s="74">
        <v>8620</v>
      </c>
      <c r="L31" s="74">
        <v>10164</v>
      </c>
      <c r="M31" s="58">
        <v>0</v>
      </c>
      <c r="N31" s="46">
        <v>0.64</v>
      </c>
      <c r="O31" s="46">
        <v>1.82</v>
      </c>
      <c r="P31" s="62">
        <v>13973.2</v>
      </c>
      <c r="Q31" s="46">
        <v>14539</v>
      </c>
      <c r="R31" s="61">
        <v>12762.6</v>
      </c>
      <c r="S31" s="46">
        <v>13328</v>
      </c>
      <c r="T31" s="58"/>
      <c r="U31" s="58"/>
      <c r="V31" s="58"/>
      <c r="W31" s="58"/>
    </row>
    <row r="32" spans="1:23" s="41" customFormat="1">
      <c r="A32" s="47"/>
      <c r="B32" s="47" t="s">
        <v>673</v>
      </c>
      <c r="C32" s="58" t="s">
        <v>669</v>
      </c>
      <c r="D32" s="47" t="s">
        <v>703</v>
      </c>
      <c r="E32" s="58" t="s">
        <v>151</v>
      </c>
      <c r="F32" s="46" t="s">
        <v>393</v>
      </c>
      <c r="G32" s="58">
        <v>0.03</v>
      </c>
      <c r="H32" s="58">
        <v>1.21</v>
      </c>
      <c r="I32" s="58">
        <v>9874.8799999999992</v>
      </c>
      <c r="J32" s="58">
        <v>9931</v>
      </c>
      <c r="K32" s="58">
        <v>8315.7999999999993</v>
      </c>
      <c r="L32" s="58">
        <v>8372</v>
      </c>
      <c r="M32" s="57"/>
      <c r="N32" s="46">
        <v>0.64</v>
      </c>
      <c r="O32" s="46">
        <v>1.54</v>
      </c>
      <c r="P32" s="62">
        <v>13978.2</v>
      </c>
      <c r="Q32" s="46">
        <v>14540</v>
      </c>
      <c r="R32" s="61">
        <v>12770.3</v>
      </c>
      <c r="S32" s="46">
        <v>13332</v>
      </c>
      <c r="T32" s="58"/>
      <c r="U32" s="58"/>
      <c r="V32" s="58"/>
      <c r="W32" s="58"/>
    </row>
    <row r="33" spans="1:23">
      <c r="A33" s="48" t="s">
        <v>704</v>
      </c>
      <c r="B33" s="48" t="s">
        <v>671</v>
      </c>
      <c r="C33" s="46" t="s">
        <v>663</v>
      </c>
      <c r="D33" s="48" t="s">
        <v>705</v>
      </c>
      <c r="E33" s="46" t="s">
        <v>151</v>
      </c>
      <c r="F33" s="46" t="s">
        <v>393</v>
      </c>
      <c r="G33" s="46">
        <v>0.25</v>
      </c>
      <c r="H33" s="46">
        <v>1.21</v>
      </c>
      <c r="I33" s="46">
        <v>20529.900000000001</v>
      </c>
      <c r="J33" s="46">
        <v>21071</v>
      </c>
      <c r="K33" s="56">
        <v>18327.2</v>
      </c>
      <c r="L33" s="56">
        <v>18868</v>
      </c>
      <c r="M33" s="56">
        <v>0</v>
      </c>
      <c r="N33" s="46">
        <v>0.24</v>
      </c>
      <c r="O33" s="46">
        <v>3</v>
      </c>
      <c r="P33" s="62">
        <v>10596.7</v>
      </c>
      <c r="Q33" s="46">
        <v>11136</v>
      </c>
      <c r="R33" s="61">
        <v>9732.7999999999993</v>
      </c>
      <c r="S33" s="46">
        <v>10272</v>
      </c>
      <c r="T33" s="46"/>
      <c r="U33" s="46"/>
      <c r="V33" s="46"/>
      <c r="W33" s="46"/>
    </row>
    <row r="34" spans="1:23">
      <c r="A34" s="48"/>
      <c r="B34" s="48" t="s">
        <v>673</v>
      </c>
      <c r="C34" s="46" t="s">
        <v>669</v>
      </c>
      <c r="D34" s="48" t="s">
        <v>705</v>
      </c>
      <c r="E34" s="46" t="s">
        <v>151</v>
      </c>
      <c r="F34" s="46" t="s">
        <v>393</v>
      </c>
      <c r="G34" s="46">
        <v>0.25</v>
      </c>
      <c r="H34" s="46">
        <v>1.52</v>
      </c>
      <c r="I34" s="46">
        <v>20547.900000000001</v>
      </c>
      <c r="J34" s="46">
        <v>20983</v>
      </c>
      <c r="K34" s="54">
        <v>18341.8</v>
      </c>
      <c r="L34" s="54">
        <v>18780</v>
      </c>
      <c r="M34" s="54"/>
      <c r="N34" s="46">
        <v>0.94</v>
      </c>
      <c r="O34" s="46">
        <v>2.4700000000000002</v>
      </c>
      <c r="P34" s="62">
        <v>71047.899999999994</v>
      </c>
      <c r="Q34" s="46">
        <v>71900</v>
      </c>
      <c r="R34" s="61">
        <v>68635.3</v>
      </c>
      <c r="S34" s="46">
        <v>69484</v>
      </c>
      <c r="T34" s="46"/>
      <c r="U34" s="46"/>
      <c r="V34" s="46"/>
      <c r="W34" s="46"/>
    </row>
    <row r="35" spans="1:23">
      <c r="A35" s="48" t="s">
        <v>706</v>
      </c>
      <c r="B35" s="48" t="s">
        <v>673</v>
      </c>
      <c r="C35" s="46" t="s">
        <v>669</v>
      </c>
      <c r="D35" s="48" t="s">
        <v>707</v>
      </c>
      <c r="E35" s="46" t="s">
        <v>151</v>
      </c>
      <c r="F35" s="46" t="s">
        <v>393</v>
      </c>
      <c r="G35" s="46">
        <v>0.15</v>
      </c>
      <c r="H35" s="46">
        <v>1.23</v>
      </c>
      <c r="I35" s="46">
        <v>5506.27</v>
      </c>
      <c r="J35" s="46">
        <v>6197</v>
      </c>
      <c r="K35" s="46">
        <v>4665.3</v>
      </c>
      <c r="L35" s="46">
        <v>5356</v>
      </c>
      <c r="M35" s="46">
        <v>0</v>
      </c>
      <c r="N35" s="60"/>
      <c r="O35" s="60"/>
      <c r="P35" s="75"/>
      <c r="Q35" s="60"/>
      <c r="R35" s="60"/>
      <c r="S35" s="60"/>
      <c r="T35" s="46"/>
      <c r="U35" s="46"/>
      <c r="V35" s="46"/>
      <c r="W35" s="46"/>
    </row>
    <row r="36" spans="1:23">
      <c r="A36" s="48" t="s">
        <v>708</v>
      </c>
      <c r="B36" s="48" t="s">
        <v>671</v>
      </c>
      <c r="C36" s="46" t="s">
        <v>663</v>
      </c>
      <c r="D36" s="48" t="s">
        <v>709</v>
      </c>
      <c r="E36" s="46" t="s">
        <v>151</v>
      </c>
      <c r="F36" s="46" t="s">
        <v>393</v>
      </c>
      <c r="G36" s="46">
        <v>1.05</v>
      </c>
      <c r="H36" s="46">
        <v>6.74</v>
      </c>
      <c r="I36" s="46">
        <v>162801</v>
      </c>
      <c r="J36" s="46">
        <v>164128</v>
      </c>
      <c r="K36" s="61">
        <v>160619</v>
      </c>
      <c r="L36" s="61">
        <v>161960</v>
      </c>
      <c r="M36" s="56">
        <v>0</v>
      </c>
      <c r="N36" s="46">
        <v>0.21</v>
      </c>
      <c r="O36" s="46">
        <v>2.13</v>
      </c>
      <c r="P36" s="62">
        <v>10599.3</v>
      </c>
      <c r="Q36" s="46">
        <v>11160</v>
      </c>
      <c r="R36" s="61">
        <v>9736</v>
      </c>
      <c r="S36" s="46">
        <v>10296</v>
      </c>
      <c r="T36" s="46"/>
      <c r="U36" s="46"/>
      <c r="V36" s="46"/>
      <c r="W36" s="46"/>
    </row>
    <row r="37" spans="1:23" s="42" customFormat="1">
      <c r="A37" s="59" t="s">
        <v>708</v>
      </c>
      <c r="B37" s="59" t="s">
        <v>673</v>
      </c>
      <c r="C37" s="60" t="s">
        <v>669</v>
      </c>
      <c r="D37" s="59" t="s">
        <v>709</v>
      </c>
      <c r="E37" s="60" t="s">
        <v>151</v>
      </c>
      <c r="F37" s="46" t="s">
        <v>393</v>
      </c>
      <c r="G37" s="60">
        <v>1.08</v>
      </c>
      <c r="H37" s="60">
        <v>7.1</v>
      </c>
      <c r="I37" s="60">
        <v>175512</v>
      </c>
      <c r="J37" s="60">
        <v>176175</v>
      </c>
      <c r="K37" s="76">
        <v>173393</v>
      </c>
      <c r="L37" s="76">
        <v>174056</v>
      </c>
      <c r="M37" s="54"/>
      <c r="N37" s="46">
        <v>0.94</v>
      </c>
      <c r="O37" s="46">
        <v>2.4700000000000002</v>
      </c>
      <c r="P37" s="62">
        <v>71047.899999999994</v>
      </c>
      <c r="Q37" s="46">
        <v>71900</v>
      </c>
      <c r="R37" s="61">
        <v>68635.3</v>
      </c>
      <c r="S37" s="46">
        <v>69484</v>
      </c>
      <c r="T37" s="60"/>
      <c r="U37" s="60"/>
      <c r="V37" s="60"/>
      <c r="W37" s="60"/>
    </row>
    <row r="38" spans="1:23">
      <c r="A38" s="48" t="s">
        <v>710</v>
      </c>
      <c r="B38" s="48" t="s">
        <v>673</v>
      </c>
      <c r="C38" s="46" t="s">
        <v>669</v>
      </c>
      <c r="D38" s="48" t="s">
        <v>711</v>
      </c>
      <c r="E38" s="46" t="s">
        <v>151</v>
      </c>
      <c r="F38" s="46" t="s">
        <v>393</v>
      </c>
      <c r="G38" s="46">
        <v>1.9</v>
      </c>
      <c r="H38" s="46">
        <v>3.09</v>
      </c>
      <c r="I38" s="46">
        <v>5759.5</v>
      </c>
      <c r="J38" s="46">
        <v>6415</v>
      </c>
      <c r="K38" s="46">
        <v>4979.3999999999996</v>
      </c>
      <c r="L38" s="46">
        <v>5632</v>
      </c>
      <c r="M38" s="46">
        <v>0</v>
      </c>
      <c r="N38" s="60"/>
      <c r="O38" s="60"/>
      <c r="P38" s="75"/>
      <c r="Q38" s="60"/>
      <c r="R38" s="60"/>
      <c r="S38" s="60"/>
      <c r="T38" s="46"/>
      <c r="U38" s="46"/>
      <c r="V38" s="46"/>
      <c r="W38" s="46"/>
    </row>
    <row r="39" spans="1:23">
      <c r="A39" s="48" t="s">
        <v>559</v>
      </c>
      <c r="B39" s="48" t="s">
        <v>712</v>
      </c>
      <c r="C39" s="46" t="s">
        <v>663</v>
      </c>
      <c r="D39" s="48" t="s">
        <v>713</v>
      </c>
      <c r="E39" s="46" t="s">
        <v>162</v>
      </c>
      <c r="F39" s="46"/>
      <c r="G39" s="46"/>
      <c r="H39" s="46"/>
      <c r="I39" s="46"/>
      <c r="J39" s="46"/>
      <c r="K39" s="77"/>
      <c r="L39" s="77"/>
      <c r="M39" s="77"/>
      <c r="N39" s="46">
        <v>0.21</v>
      </c>
      <c r="O39" s="46">
        <v>2.13</v>
      </c>
      <c r="P39" s="62">
        <v>10599.3</v>
      </c>
      <c r="Q39" s="46">
        <v>11160</v>
      </c>
      <c r="R39" s="61">
        <v>9736</v>
      </c>
      <c r="S39" s="46">
        <v>10296</v>
      </c>
      <c r="T39" s="46"/>
      <c r="U39" s="46"/>
      <c r="V39" s="46"/>
      <c r="W39" s="46"/>
    </row>
    <row r="40" spans="1:23">
      <c r="A40" s="46"/>
      <c r="B40" s="48" t="s">
        <v>714</v>
      </c>
      <c r="C40" s="46" t="s">
        <v>663</v>
      </c>
      <c r="D40" s="48" t="s">
        <v>713</v>
      </c>
      <c r="E40" s="46" t="s">
        <v>162</v>
      </c>
      <c r="F40" s="46"/>
      <c r="G40" s="46"/>
      <c r="H40" s="46"/>
      <c r="I40" s="46"/>
      <c r="J40" s="46"/>
      <c r="K40" s="77"/>
      <c r="L40" s="77"/>
      <c r="M40" s="77"/>
      <c r="N40" s="77"/>
      <c r="O40" s="46"/>
      <c r="P40" s="46"/>
      <c r="Q40" s="46"/>
      <c r="R40" s="77"/>
      <c r="S40" s="77"/>
      <c r="T40" s="46"/>
      <c r="U40" s="46"/>
      <c r="V40" s="46"/>
      <c r="W40" s="46"/>
    </row>
    <row r="41" spans="1:23">
      <c r="A41" s="46"/>
      <c r="B41" s="48" t="s">
        <v>715</v>
      </c>
      <c r="C41" s="46" t="s">
        <v>663</v>
      </c>
      <c r="D41" s="48" t="s">
        <v>713</v>
      </c>
      <c r="E41" s="46" t="s">
        <v>162</v>
      </c>
      <c r="F41" s="46"/>
      <c r="G41" s="46"/>
      <c r="H41" s="46"/>
      <c r="I41" s="46"/>
      <c r="J41" s="46"/>
      <c r="K41" s="77"/>
      <c r="L41" s="77"/>
      <c r="M41" s="77"/>
      <c r="N41" s="77"/>
      <c r="O41" s="46"/>
      <c r="P41" s="46"/>
      <c r="Q41" s="46"/>
      <c r="R41" s="77"/>
      <c r="S41" s="77"/>
      <c r="T41" s="46"/>
      <c r="U41" s="46"/>
      <c r="V41" s="46"/>
      <c r="W41" s="46"/>
    </row>
    <row r="42" spans="1:23">
      <c r="A42" s="46"/>
      <c r="B42" s="48" t="s">
        <v>716</v>
      </c>
      <c r="C42" s="46" t="s">
        <v>663</v>
      </c>
      <c r="D42" s="48" t="s">
        <v>713</v>
      </c>
      <c r="E42" s="46" t="s">
        <v>162</v>
      </c>
      <c r="F42" s="46"/>
      <c r="G42" s="46"/>
      <c r="H42" s="46"/>
      <c r="I42" s="46"/>
      <c r="J42" s="46"/>
      <c r="K42" s="77"/>
      <c r="L42" s="77"/>
      <c r="M42" s="77"/>
      <c r="N42" s="77"/>
      <c r="O42" s="46"/>
      <c r="P42" s="46"/>
      <c r="Q42" s="46"/>
      <c r="R42" s="77"/>
      <c r="S42" s="77"/>
      <c r="T42" s="46"/>
      <c r="U42" s="46"/>
      <c r="V42" s="46"/>
      <c r="W42" s="46"/>
    </row>
    <row r="43" spans="1:23">
      <c r="A43" s="46"/>
      <c r="B43" s="48" t="s">
        <v>717</v>
      </c>
      <c r="C43" s="46" t="s">
        <v>669</v>
      </c>
      <c r="D43" s="48" t="s">
        <v>713</v>
      </c>
      <c r="E43" s="46" t="s">
        <v>162</v>
      </c>
      <c r="F43" s="46"/>
      <c r="G43" s="46"/>
      <c r="H43" s="46"/>
      <c r="I43" s="46"/>
      <c r="J43" s="46"/>
      <c r="K43" s="77"/>
      <c r="L43" s="77"/>
      <c r="M43" s="77"/>
      <c r="N43" s="77"/>
      <c r="O43" s="46"/>
      <c r="P43" s="46"/>
      <c r="Q43" s="46"/>
      <c r="R43" s="77"/>
      <c r="S43" s="77"/>
      <c r="T43" s="46"/>
      <c r="U43" s="46"/>
      <c r="V43" s="46"/>
      <c r="W43" s="46"/>
    </row>
    <row r="44" spans="1:23" ht="14.1" customHeight="1">
      <c r="A44" s="46" t="s">
        <v>718</v>
      </c>
      <c r="B44" s="46" t="s">
        <v>719</v>
      </c>
      <c r="C44" s="46" t="s">
        <v>663</v>
      </c>
      <c r="D44" s="46" t="s">
        <v>720</v>
      </c>
      <c r="E44" s="46" t="s">
        <v>162</v>
      </c>
      <c r="F44" s="46"/>
      <c r="G44" s="46"/>
      <c r="H44" s="46"/>
      <c r="I44" s="46"/>
      <c r="J44" s="46"/>
      <c r="K44" s="77"/>
      <c r="L44" s="77"/>
      <c r="M44" s="77"/>
      <c r="N44" s="77"/>
      <c r="O44" s="46"/>
      <c r="P44" s="46"/>
      <c r="Q44" s="46"/>
      <c r="R44" s="77"/>
      <c r="S44" s="77"/>
      <c r="T44" s="46"/>
      <c r="U44" s="46"/>
      <c r="V44" s="46"/>
      <c r="W44" s="46"/>
    </row>
    <row r="45" spans="1:23">
      <c r="A45" s="46"/>
      <c r="B45" s="46" t="s">
        <v>721</v>
      </c>
      <c r="C45" s="46" t="s">
        <v>663</v>
      </c>
      <c r="D45" s="46" t="s">
        <v>720</v>
      </c>
      <c r="E45" s="46" t="s">
        <v>162</v>
      </c>
      <c r="F45" s="46"/>
      <c r="G45" s="46"/>
      <c r="H45" s="46"/>
      <c r="I45" s="46"/>
      <c r="J45" s="46"/>
      <c r="K45" s="77"/>
      <c r="L45" s="77"/>
      <c r="M45" s="77"/>
      <c r="N45" s="77"/>
      <c r="O45" s="46"/>
      <c r="P45" s="46"/>
      <c r="Q45" s="46"/>
      <c r="R45" s="77"/>
      <c r="S45" s="77"/>
      <c r="T45" s="46"/>
      <c r="U45" s="46"/>
      <c r="V45" s="46"/>
      <c r="W45" s="46"/>
    </row>
    <row r="46" spans="1:23">
      <c r="A46" s="46"/>
      <c r="B46" s="46" t="s">
        <v>722</v>
      </c>
      <c r="C46" s="46" t="s">
        <v>663</v>
      </c>
      <c r="D46" s="46" t="s">
        <v>720</v>
      </c>
      <c r="E46" s="46" t="s">
        <v>162</v>
      </c>
      <c r="F46" s="46"/>
      <c r="G46" s="46"/>
      <c r="H46" s="46"/>
      <c r="I46" s="46"/>
      <c r="J46" s="46"/>
      <c r="K46" s="77"/>
      <c r="L46" s="77"/>
      <c r="M46" s="77"/>
      <c r="N46" s="77"/>
      <c r="O46" s="46"/>
      <c r="P46" s="46"/>
      <c r="Q46" s="46"/>
      <c r="R46" s="77"/>
      <c r="S46" s="77"/>
      <c r="T46" s="46"/>
      <c r="U46" s="46"/>
      <c r="V46" s="46"/>
      <c r="W46" s="46"/>
    </row>
    <row r="47" spans="1:23">
      <c r="A47" s="46"/>
      <c r="B47" s="46" t="s">
        <v>717</v>
      </c>
      <c r="C47" s="46" t="s">
        <v>669</v>
      </c>
      <c r="D47" s="46" t="s">
        <v>720</v>
      </c>
      <c r="E47" s="46" t="s">
        <v>162</v>
      </c>
      <c r="F47" s="46"/>
      <c r="G47" s="46"/>
      <c r="H47" s="46"/>
      <c r="I47" s="46"/>
      <c r="J47" s="46"/>
      <c r="K47" s="77"/>
      <c r="L47" s="77"/>
      <c r="M47" s="77"/>
      <c r="N47" s="77"/>
      <c r="O47" s="46"/>
      <c r="P47" s="46"/>
      <c r="Q47" s="46"/>
      <c r="R47" s="77"/>
      <c r="S47" s="77"/>
      <c r="T47" s="46"/>
      <c r="U47" s="46"/>
      <c r="V47" s="46"/>
      <c r="W47" s="46"/>
    </row>
    <row r="48" spans="1:23">
      <c r="A48" s="46" t="s">
        <v>723</v>
      </c>
      <c r="B48" s="46" t="s">
        <v>722</v>
      </c>
      <c r="C48" s="46" t="s">
        <v>663</v>
      </c>
      <c r="D48" s="46"/>
      <c r="E48" s="46" t="s">
        <v>162</v>
      </c>
      <c r="F48" s="46"/>
      <c r="G48" s="46"/>
      <c r="H48" s="46"/>
      <c r="I48" s="46"/>
      <c r="J48" s="46"/>
      <c r="K48" s="77"/>
      <c r="L48" s="77"/>
      <c r="M48" s="77"/>
      <c r="N48" s="77"/>
      <c r="O48" s="46"/>
      <c r="P48" s="46"/>
      <c r="Q48" s="46"/>
      <c r="R48" s="77"/>
      <c r="S48" s="77"/>
      <c r="T48" s="46"/>
      <c r="U48" s="46"/>
      <c r="V48" s="46"/>
      <c r="W48" s="46"/>
    </row>
    <row r="49" spans="1:23">
      <c r="A49" s="46"/>
      <c r="B49" s="46" t="s">
        <v>717</v>
      </c>
      <c r="C49" s="46" t="s">
        <v>669</v>
      </c>
      <c r="D49" s="46"/>
      <c r="E49" s="46" t="s">
        <v>162</v>
      </c>
      <c r="F49" s="46"/>
      <c r="G49" s="46"/>
      <c r="H49" s="46"/>
      <c r="I49" s="46"/>
      <c r="J49" s="46"/>
      <c r="K49" s="77"/>
      <c r="L49" s="77"/>
      <c r="M49" s="77"/>
      <c r="N49" s="77"/>
      <c r="O49" s="46"/>
      <c r="P49" s="46"/>
      <c r="Q49" s="46"/>
      <c r="R49" s="77"/>
      <c r="S49" s="77"/>
      <c r="T49" s="46"/>
      <c r="U49" s="46"/>
      <c r="V49" s="46"/>
      <c r="W49" s="46"/>
    </row>
    <row r="50" spans="1:23">
      <c r="A50" s="46" t="s">
        <v>724</v>
      </c>
      <c r="B50" s="46" t="s">
        <v>722</v>
      </c>
      <c r="C50" s="46" t="s">
        <v>663</v>
      </c>
      <c r="D50" s="46" t="s">
        <v>725</v>
      </c>
      <c r="E50" s="46" t="s">
        <v>162</v>
      </c>
      <c r="F50" s="46"/>
      <c r="G50" s="46"/>
      <c r="H50" s="46"/>
      <c r="I50" s="46"/>
      <c r="J50" s="46"/>
      <c r="K50" s="77"/>
      <c r="L50" s="77"/>
      <c r="M50" s="77"/>
      <c r="N50" s="77"/>
      <c r="O50" s="46"/>
      <c r="P50" s="46"/>
      <c r="Q50" s="46"/>
      <c r="R50" s="77"/>
      <c r="S50" s="77"/>
      <c r="T50" s="46"/>
      <c r="U50" s="46"/>
      <c r="V50" s="46"/>
      <c r="W50" s="46"/>
    </row>
    <row r="51" spans="1:23">
      <c r="A51" s="46"/>
      <c r="B51" s="46" t="s">
        <v>717</v>
      </c>
      <c r="C51" s="46" t="s">
        <v>669</v>
      </c>
      <c r="D51" s="46" t="s">
        <v>725</v>
      </c>
      <c r="E51" s="46" t="s">
        <v>162</v>
      </c>
      <c r="F51" s="46"/>
      <c r="G51" s="46"/>
      <c r="H51" s="46"/>
      <c r="I51" s="46"/>
      <c r="J51" s="46"/>
      <c r="K51" s="77"/>
      <c r="L51" s="77"/>
      <c r="M51" s="77"/>
      <c r="N51" s="77"/>
      <c r="O51" s="46"/>
      <c r="P51" s="46"/>
      <c r="Q51" s="46"/>
      <c r="R51" s="77"/>
      <c r="S51" s="77"/>
      <c r="T51" s="46"/>
      <c r="U51" s="46"/>
      <c r="V51" s="46"/>
      <c r="W51" s="46"/>
    </row>
    <row r="52" spans="1:23">
      <c r="A52" s="46" t="s">
        <v>726</v>
      </c>
      <c r="B52" s="46" t="s">
        <v>727</v>
      </c>
      <c r="C52" s="46" t="s">
        <v>663</v>
      </c>
      <c r="D52" s="46" t="s">
        <v>728</v>
      </c>
      <c r="E52" s="46" t="s">
        <v>162</v>
      </c>
      <c r="F52" s="46"/>
      <c r="G52" s="46"/>
      <c r="H52" s="46"/>
      <c r="I52" s="46"/>
      <c r="J52" s="46"/>
      <c r="K52" s="77"/>
      <c r="L52" s="77"/>
      <c r="M52" s="77"/>
      <c r="N52" s="77"/>
      <c r="O52" s="46"/>
      <c r="P52" s="46"/>
      <c r="Q52" s="46"/>
      <c r="R52" s="77"/>
      <c r="S52" s="77"/>
      <c r="T52" s="46"/>
      <c r="U52" s="46"/>
      <c r="V52" s="46"/>
      <c r="W52" s="46"/>
    </row>
    <row r="53" spans="1:23">
      <c r="A53" s="46"/>
      <c r="B53" s="46" t="s">
        <v>729</v>
      </c>
      <c r="C53" s="46"/>
      <c r="D53" s="46" t="s">
        <v>728</v>
      </c>
      <c r="E53" s="46" t="s">
        <v>162</v>
      </c>
      <c r="F53" s="46"/>
      <c r="G53" s="46"/>
      <c r="H53" s="46"/>
      <c r="I53" s="46"/>
      <c r="J53" s="46"/>
      <c r="K53" s="77"/>
      <c r="L53" s="77"/>
      <c r="M53" s="77"/>
      <c r="N53" s="77"/>
      <c r="O53" s="46"/>
      <c r="P53" s="46"/>
      <c r="Q53" s="46"/>
      <c r="R53" s="77"/>
      <c r="S53" s="77"/>
      <c r="T53" s="46"/>
      <c r="U53" s="46"/>
      <c r="V53" s="46"/>
      <c r="W53" s="46"/>
    </row>
    <row r="54" spans="1:23">
      <c r="A54" s="46"/>
      <c r="B54" s="46" t="s">
        <v>730</v>
      </c>
      <c r="C54" s="46" t="s">
        <v>663</v>
      </c>
      <c r="D54" s="46" t="s">
        <v>728</v>
      </c>
      <c r="E54" s="46" t="s">
        <v>162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46"/>
      <c r="B55" s="46" t="s">
        <v>731</v>
      </c>
      <c r="C55" s="46" t="s">
        <v>663</v>
      </c>
      <c r="D55" s="46" t="s">
        <v>728</v>
      </c>
      <c r="E55" s="46" t="s">
        <v>162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46"/>
      <c r="B56" s="46" t="s">
        <v>732</v>
      </c>
      <c r="C56" s="46" t="s">
        <v>663</v>
      </c>
      <c r="D56" s="46" t="s">
        <v>728</v>
      </c>
      <c r="E56" s="46" t="s">
        <v>162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46"/>
      <c r="B57" s="46" t="s">
        <v>717</v>
      </c>
      <c r="C57" s="46" t="s">
        <v>669</v>
      </c>
      <c r="D57" s="46" t="s">
        <v>728</v>
      </c>
      <c r="E57" s="46" t="s">
        <v>162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46" t="s">
        <v>733</v>
      </c>
      <c r="B58" s="46" t="s">
        <v>734</v>
      </c>
      <c r="C58" s="46" t="s">
        <v>663</v>
      </c>
      <c r="D58" s="46" t="s">
        <v>735</v>
      </c>
      <c r="E58" s="46" t="s">
        <v>162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46"/>
      <c r="B59" s="46" t="s">
        <v>734</v>
      </c>
      <c r="C59" s="46" t="s">
        <v>663</v>
      </c>
      <c r="D59" s="46" t="s">
        <v>735</v>
      </c>
      <c r="E59" s="46" t="s">
        <v>162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46"/>
      <c r="B60" s="46" t="s">
        <v>717</v>
      </c>
      <c r="C60" s="46" t="s">
        <v>669</v>
      </c>
      <c r="D60" s="46" t="s">
        <v>735</v>
      </c>
      <c r="E60" s="46" t="s">
        <v>162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46" t="s">
        <v>736</v>
      </c>
      <c r="B61" s="46" t="s">
        <v>731</v>
      </c>
      <c r="C61" s="46" t="s">
        <v>663</v>
      </c>
      <c r="D61" s="46" t="s">
        <v>737</v>
      </c>
      <c r="E61" s="46" t="s">
        <v>162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46"/>
      <c r="B62" s="46" t="s">
        <v>738</v>
      </c>
      <c r="C62" s="46" t="s">
        <v>663</v>
      </c>
      <c r="D62" s="46" t="s">
        <v>737</v>
      </c>
      <c r="E62" s="46" t="s">
        <v>162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46"/>
      <c r="B63" s="46" t="s">
        <v>717</v>
      </c>
      <c r="C63" s="46" t="s">
        <v>669</v>
      </c>
      <c r="D63" s="46" t="s">
        <v>737</v>
      </c>
      <c r="E63" s="46" t="s">
        <v>162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46" t="s">
        <v>600</v>
      </c>
      <c r="B64" s="46" t="s">
        <v>722</v>
      </c>
      <c r="C64" s="46" t="s">
        <v>663</v>
      </c>
      <c r="D64" s="46"/>
      <c r="E64" s="46" t="s">
        <v>162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46"/>
      <c r="B65" s="46" t="s">
        <v>717</v>
      </c>
      <c r="C65" s="46" t="s">
        <v>669</v>
      </c>
      <c r="D65" s="46"/>
      <c r="E65" s="46" t="s">
        <v>162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46" t="s">
        <v>739</v>
      </c>
      <c r="B66" s="46" t="s">
        <v>727</v>
      </c>
      <c r="C66" s="46" t="s">
        <v>663</v>
      </c>
      <c r="D66" s="46" t="s">
        <v>740</v>
      </c>
      <c r="E66" s="46" t="s">
        <v>162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46"/>
      <c r="B67" s="46" t="s">
        <v>741</v>
      </c>
      <c r="C67" s="46" t="s">
        <v>663</v>
      </c>
      <c r="D67" s="46" t="s">
        <v>740</v>
      </c>
      <c r="E67" s="46" t="s">
        <v>162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46"/>
      <c r="B68" s="46" t="s">
        <v>742</v>
      </c>
      <c r="C68" s="46" t="s">
        <v>669</v>
      </c>
      <c r="D68" s="46" t="s">
        <v>740</v>
      </c>
      <c r="E68" s="46" t="s">
        <v>162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46"/>
      <c r="B69" s="46" t="s">
        <v>743</v>
      </c>
      <c r="C69" s="46" t="s">
        <v>663</v>
      </c>
      <c r="D69" s="46" t="s">
        <v>740</v>
      </c>
      <c r="E69" s="46" t="s">
        <v>162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46"/>
      <c r="B70" s="46" t="s">
        <v>744</v>
      </c>
      <c r="C70" s="46" t="s">
        <v>663</v>
      </c>
      <c r="D70" s="46" t="s">
        <v>740</v>
      </c>
      <c r="E70" s="46" t="s">
        <v>162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46"/>
      <c r="B71" s="46" t="s">
        <v>745</v>
      </c>
      <c r="C71" s="46" t="s">
        <v>663</v>
      </c>
      <c r="D71" s="46" t="s">
        <v>740</v>
      </c>
      <c r="E71" s="46" t="s">
        <v>162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46"/>
      <c r="B72" s="46" t="s">
        <v>717</v>
      </c>
      <c r="C72" s="46" t="s">
        <v>669</v>
      </c>
      <c r="D72" s="46" t="s">
        <v>740</v>
      </c>
      <c r="E72" s="46" t="s">
        <v>162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ht="14.1" customHeight="1">
      <c r="A73" s="46" t="s">
        <v>746</v>
      </c>
      <c r="B73" s="46" t="s">
        <v>747</v>
      </c>
      <c r="C73" s="46" t="s">
        <v>663</v>
      </c>
      <c r="D73" s="46" t="s">
        <v>748</v>
      </c>
      <c r="E73" s="46" t="s">
        <v>162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46"/>
      <c r="B74" s="46" t="s">
        <v>749</v>
      </c>
      <c r="C74" s="46" t="s">
        <v>663</v>
      </c>
      <c r="D74" s="46" t="s">
        <v>748</v>
      </c>
      <c r="E74" s="46" t="s">
        <v>162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46"/>
      <c r="B75" s="46" t="s">
        <v>750</v>
      </c>
      <c r="C75" s="46" t="s">
        <v>663</v>
      </c>
      <c r="D75" s="46" t="s">
        <v>748</v>
      </c>
      <c r="E75" s="46" t="s">
        <v>162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46"/>
      <c r="B76" s="46" t="s">
        <v>751</v>
      </c>
      <c r="C76" s="46" t="s">
        <v>663</v>
      </c>
      <c r="D76" s="46" t="s">
        <v>748</v>
      </c>
      <c r="E76" s="46" t="s">
        <v>162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46" t="s">
        <v>752</v>
      </c>
      <c r="B77" s="46" t="s">
        <v>753</v>
      </c>
      <c r="C77" s="46" t="s">
        <v>669</v>
      </c>
      <c r="D77" s="46" t="s">
        <v>754</v>
      </c>
      <c r="E77" s="46" t="s">
        <v>162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46"/>
      <c r="B78" s="46" t="s">
        <v>755</v>
      </c>
      <c r="C78" s="46" t="s">
        <v>663</v>
      </c>
      <c r="D78" s="46" t="s">
        <v>754</v>
      </c>
      <c r="E78" s="46" t="s">
        <v>162</v>
      </c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46"/>
      <c r="B79" s="46" t="s">
        <v>756</v>
      </c>
      <c r="C79" s="46" t="s">
        <v>663</v>
      </c>
      <c r="D79" s="46" t="s">
        <v>754</v>
      </c>
      <c r="E79" s="46" t="s">
        <v>162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46" t="s">
        <v>757</v>
      </c>
      <c r="B80" s="46" t="s">
        <v>758</v>
      </c>
      <c r="C80" s="46" t="s">
        <v>663</v>
      </c>
      <c r="D80" s="46" t="s">
        <v>759</v>
      </c>
      <c r="E80" s="46" t="s">
        <v>162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46"/>
      <c r="B81" s="46" t="s">
        <v>760</v>
      </c>
      <c r="C81" s="46" t="s">
        <v>669</v>
      </c>
      <c r="D81" s="46" t="s">
        <v>759</v>
      </c>
      <c r="E81" s="46" t="s">
        <v>162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46"/>
      <c r="B82" s="46" t="s">
        <v>761</v>
      </c>
      <c r="C82" s="46" t="s">
        <v>663</v>
      </c>
      <c r="D82" s="46" t="s">
        <v>759</v>
      </c>
      <c r="E82" s="46" t="s">
        <v>162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46"/>
      <c r="B83" s="46" t="s">
        <v>762</v>
      </c>
      <c r="C83" s="46" t="s">
        <v>663</v>
      </c>
      <c r="D83" s="46" t="s">
        <v>759</v>
      </c>
      <c r="E83" s="46" t="s">
        <v>162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46"/>
      <c r="B84" s="46" t="s">
        <v>763</v>
      </c>
      <c r="C84" s="46" t="s">
        <v>663</v>
      </c>
      <c r="D84" s="46" t="s">
        <v>759</v>
      </c>
      <c r="E84" s="46" t="s">
        <v>162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46"/>
      <c r="B85" s="46" t="s">
        <v>764</v>
      </c>
      <c r="C85" s="46" t="s">
        <v>663</v>
      </c>
      <c r="D85" s="46" t="s">
        <v>759</v>
      </c>
      <c r="E85" s="46" t="s">
        <v>162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46"/>
      <c r="B86" s="46" t="s">
        <v>765</v>
      </c>
      <c r="C86" s="46" t="s">
        <v>663</v>
      </c>
      <c r="D86" s="46" t="s">
        <v>759</v>
      </c>
      <c r="E86" s="46" t="s">
        <v>162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46"/>
      <c r="B87" s="46" t="s">
        <v>766</v>
      </c>
      <c r="C87" s="46" t="s">
        <v>663</v>
      </c>
      <c r="D87" s="46" t="s">
        <v>759</v>
      </c>
      <c r="E87" s="46" t="s">
        <v>162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46"/>
      <c r="B88" s="46" t="s">
        <v>767</v>
      </c>
      <c r="C88" s="46" t="s">
        <v>663</v>
      </c>
      <c r="D88" s="46" t="s">
        <v>759</v>
      </c>
      <c r="E88" s="46" t="s">
        <v>162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46"/>
      <c r="B89" s="46" t="s">
        <v>768</v>
      </c>
      <c r="C89" s="46" t="s">
        <v>663</v>
      </c>
      <c r="D89" s="46" t="s">
        <v>759</v>
      </c>
      <c r="E89" s="46" t="s">
        <v>162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46" t="s">
        <v>769</v>
      </c>
      <c r="B90" s="46" t="s">
        <v>758</v>
      </c>
      <c r="C90" s="46" t="s">
        <v>663</v>
      </c>
      <c r="D90" s="46" t="s">
        <v>759</v>
      </c>
      <c r="E90" s="46" t="s">
        <v>162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46"/>
      <c r="B91" s="46" t="s">
        <v>760</v>
      </c>
      <c r="C91" s="46" t="s">
        <v>669</v>
      </c>
      <c r="D91" s="46" t="s">
        <v>759</v>
      </c>
      <c r="E91" s="46" t="s">
        <v>162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46"/>
      <c r="B92" s="46" t="s">
        <v>761</v>
      </c>
      <c r="C92" s="46" t="s">
        <v>663</v>
      </c>
      <c r="D92" s="46" t="s">
        <v>759</v>
      </c>
      <c r="E92" s="46" t="s">
        <v>162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46"/>
      <c r="B93" s="46" t="s">
        <v>762</v>
      </c>
      <c r="C93" s="46" t="s">
        <v>663</v>
      </c>
      <c r="D93" s="46" t="s">
        <v>759</v>
      </c>
      <c r="E93" s="46" t="s">
        <v>162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46"/>
      <c r="B94" s="46" t="s">
        <v>763</v>
      </c>
      <c r="C94" s="46" t="s">
        <v>663</v>
      </c>
      <c r="D94" s="46" t="s">
        <v>759</v>
      </c>
      <c r="E94" s="46" t="s">
        <v>162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46"/>
      <c r="B95" s="46" t="s">
        <v>764</v>
      </c>
      <c r="C95" s="46" t="s">
        <v>663</v>
      </c>
      <c r="D95" s="46" t="s">
        <v>759</v>
      </c>
      <c r="E95" s="46" t="s">
        <v>162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46"/>
      <c r="B96" s="46" t="s">
        <v>765</v>
      </c>
      <c r="C96" s="46" t="s">
        <v>663</v>
      </c>
      <c r="D96" s="46" t="s">
        <v>759</v>
      </c>
      <c r="E96" s="46" t="s">
        <v>162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46"/>
      <c r="B97" s="46" t="s">
        <v>770</v>
      </c>
      <c r="C97" s="46" t="s">
        <v>669</v>
      </c>
      <c r="D97" s="46" t="s">
        <v>759</v>
      </c>
      <c r="E97" s="46" t="s">
        <v>162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46"/>
      <c r="B98" s="46" t="s">
        <v>766</v>
      </c>
      <c r="C98" s="46" t="s">
        <v>663</v>
      </c>
      <c r="D98" s="46" t="s">
        <v>759</v>
      </c>
      <c r="E98" s="46" t="s">
        <v>162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46"/>
      <c r="B99" s="46" t="s">
        <v>767</v>
      </c>
      <c r="C99" s="46" t="s">
        <v>663</v>
      </c>
      <c r="D99" s="46" t="s">
        <v>759</v>
      </c>
      <c r="E99" s="46" t="s">
        <v>162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46"/>
      <c r="B100" s="46" t="s">
        <v>768</v>
      </c>
      <c r="C100" s="46" t="s">
        <v>663</v>
      </c>
      <c r="D100" s="46" t="s">
        <v>759</v>
      </c>
      <c r="E100" s="46" t="s">
        <v>162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46" t="s">
        <v>771</v>
      </c>
      <c r="B101" s="46" t="s">
        <v>772</v>
      </c>
      <c r="C101" s="46" t="s">
        <v>663</v>
      </c>
      <c r="D101" s="46" t="s">
        <v>759</v>
      </c>
      <c r="E101" s="46" t="s">
        <v>162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46"/>
      <c r="B102" s="46" t="s">
        <v>773</v>
      </c>
      <c r="C102" s="46" t="s">
        <v>663</v>
      </c>
      <c r="D102" s="46" t="s">
        <v>759</v>
      </c>
      <c r="E102" s="46" t="s">
        <v>162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46"/>
      <c r="B103" s="46" t="s">
        <v>774</v>
      </c>
      <c r="C103" s="46" t="s">
        <v>663</v>
      </c>
      <c r="D103" s="46" t="s">
        <v>759</v>
      </c>
      <c r="E103" s="46" t="s">
        <v>162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46"/>
      <c r="B104" s="46" t="s">
        <v>775</v>
      </c>
      <c r="C104" s="46" t="s">
        <v>663</v>
      </c>
      <c r="D104" s="46" t="s">
        <v>759</v>
      </c>
      <c r="E104" s="46" t="s">
        <v>162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46" t="s">
        <v>776</v>
      </c>
      <c r="B105" s="46" t="s">
        <v>772</v>
      </c>
      <c r="C105" s="46" t="s">
        <v>663</v>
      </c>
      <c r="D105" s="46" t="s">
        <v>759</v>
      </c>
      <c r="E105" s="46" t="s">
        <v>162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46"/>
      <c r="B106" s="46" t="s">
        <v>777</v>
      </c>
      <c r="C106" s="46" t="s">
        <v>669</v>
      </c>
      <c r="D106" s="46" t="s">
        <v>759</v>
      </c>
      <c r="E106" s="46" t="s">
        <v>162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46"/>
      <c r="B107" s="46" t="s">
        <v>773</v>
      </c>
      <c r="C107" s="46" t="s">
        <v>663</v>
      </c>
      <c r="D107" s="46" t="s">
        <v>759</v>
      </c>
      <c r="E107" s="46" t="s">
        <v>162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46"/>
      <c r="B108" s="46" t="s">
        <v>774</v>
      </c>
      <c r="C108" s="46" t="s">
        <v>663</v>
      </c>
      <c r="D108" s="46" t="s">
        <v>759</v>
      </c>
      <c r="E108" s="46" t="s">
        <v>162</v>
      </c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46"/>
      <c r="B109" s="46" t="s">
        <v>775</v>
      </c>
      <c r="C109" s="46" t="s">
        <v>663</v>
      </c>
      <c r="D109" s="46" t="s">
        <v>759</v>
      </c>
      <c r="E109" s="46" t="s">
        <v>162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46" t="s">
        <v>778</v>
      </c>
      <c r="B110" s="46" t="s">
        <v>779</v>
      </c>
      <c r="C110" s="46" t="s">
        <v>663</v>
      </c>
      <c r="D110" s="46" t="s">
        <v>737</v>
      </c>
      <c r="E110" s="46" t="s">
        <v>162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46" t="s">
        <v>780</v>
      </c>
      <c r="B111" s="46" t="s">
        <v>722</v>
      </c>
      <c r="C111" s="46" t="s">
        <v>663</v>
      </c>
      <c r="D111" s="46" t="s">
        <v>781</v>
      </c>
      <c r="E111" s="46" t="s">
        <v>162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46" t="s">
        <v>782</v>
      </c>
      <c r="B112" s="46" t="s">
        <v>753</v>
      </c>
      <c r="C112" s="46" t="s">
        <v>669</v>
      </c>
      <c r="D112" s="46"/>
      <c r="E112" s="46" t="s">
        <v>162</v>
      </c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46"/>
      <c r="B113" s="46" t="s">
        <v>755</v>
      </c>
      <c r="C113" s="46" t="s">
        <v>663</v>
      </c>
      <c r="D113" s="46"/>
      <c r="E113" s="46" t="s">
        <v>162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46"/>
      <c r="B114" s="46" t="s">
        <v>756</v>
      </c>
      <c r="C114" s="46" t="s">
        <v>663</v>
      </c>
      <c r="D114" s="46"/>
      <c r="E114" s="46" t="s">
        <v>162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46" t="s">
        <v>598</v>
      </c>
      <c r="B115" s="46" t="s">
        <v>753</v>
      </c>
      <c r="C115" s="46" t="s">
        <v>669</v>
      </c>
      <c r="D115" s="46"/>
      <c r="E115" s="46" t="s">
        <v>162</v>
      </c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46"/>
      <c r="B116" s="46" t="s">
        <v>755</v>
      </c>
      <c r="C116" s="46" t="s">
        <v>663</v>
      </c>
      <c r="D116" s="46"/>
      <c r="E116" s="46" t="s">
        <v>162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46"/>
      <c r="B117" s="46" t="s">
        <v>756</v>
      </c>
      <c r="C117" s="46" t="s">
        <v>663</v>
      </c>
      <c r="D117" s="46"/>
      <c r="E117" s="46" t="s">
        <v>162</v>
      </c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46" t="s">
        <v>595</v>
      </c>
      <c r="B118" s="46" t="s">
        <v>753</v>
      </c>
      <c r="C118" s="46" t="s">
        <v>669</v>
      </c>
      <c r="D118" s="46"/>
      <c r="E118" s="46" t="s">
        <v>162</v>
      </c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46"/>
      <c r="B119" s="46" t="s">
        <v>755</v>
      </c>
      <c r="C119" s="46" t="s">
        <v>663</v>
      </c>
      <c r="D119" s="46"/>
      <c r="E119" s="46" t="s">
        <v>162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46"/>
      <c r="B120" s="46" t="s">
        <v>756</v>
      </c>
      <c r="C120" s="46" t="s">
        <v>663</v>
      </c>
      <c r="D120" s="46"/>
      <c r="E120" s="46" t="s">
        <v>162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46" t="s">
        <v>783</v>
      </c>
      <c r="B121" s="46" t="s">
        <v>753</v>
      </c>
      <c r="C121" s="46" t="s">
        <v>669</v>
      </c>
      <c r="D121" s="46"/>
      <c r="E121" s="46" t="s">
        <v>162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46"/>
      <c r="B122" s="46" t="s">
        <v>755</v>
      </c>
      <c r="C122" s="46" t="s">
        <v>663</v>
      </c>
      <c r="D122" s="46"/>
      <c r="E122" s="46" t="s">
        <v>162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46"/>
      <c r="B123" s="46" t="s">
        <v>756</v>
      </c>
      <c r="C123" s="46" t="s">
        <v>663</v>
      </c>
      <c r="D123" s="46"/>
      <c r="E123" s="46" t="s">
        <v>162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46" t="s">
        <v>784</v>
      </c>
      <c r="B124" s="46" t="s">
        <v>753</v>
      </c>
      <c r="C124" s="46" t="s">
        <v>669</v>
      </c>
      <c r="D124" s="46"/>
      <c r="E124" s="46" t="s">
        <v>162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46"/>
      <c r="B125" s="46" t="s">
        <v>756</v>
      </c>
      <c r="C125" s="46" t="s">
        <v>663</v>
      </c>
      <c r="D125" s="46"/>
      <c r="E125" s="46" t="s">
        <v>162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46" t="s">
        <v>785</v>
      </c>
      <c r="B126" s="46" t="s">
        <v>753</v>
      </c>
      <c r="C126" s="46" t="s">
        <v>669</v>
      </c>
      <c r="D126" s="46"/>
      <c r="E126" s="46" t="s">
        <v>641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46"/>
      <c r="B127" s="46" t="s">
        <v>755</v>
      </c>
      <c r="C127" s="46" t="s">
        <v>663</v>
      </c>
      <c r="D127" s="46"/>
      <c r="E127" s="46" t="s">
        <v>641</v>
      </c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46"/>
      <c r="B128" s="46" t="s">
        <v>756</v>
      </c>
      <c r="C128" s="46" t="s">
        <v>663</v>
      </c>
      <c r="D128" s="46"/>
      <c r="E128" s="46" t="s">
        <v>641</v>
      </c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46" t="s">
        <v>786</v>
      </c>
      <c r="B129" s="46" t="s">
        <v>753</v>
      </c>
      <c r="C129" s="46" t="s">
        <v>669</v>
      </c>
      <c r="D129" s="46"/>
      <c r="E129" s="46" t="s">
        <v>641</v>
      </c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46"/>
      <c r="B130" s="46" t="s">
        <v>755</v>
      </c>
      <c r="C130" s="46" t="s">
        <v>663</v>
      </c>
      <c r="D130" s="46"/>
      <c r="E130" s="46" t="s">
        <v>641</v>
      </c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46"/>
      <c r="B131" s="46" t="s">
        <v>756</v>
      </c>
      <c r="C131" s="46" t="s">
        <v>663</v>
      </c>
      <c r="D131" s="46"/>
      <c r="E131" s="46" t="s">
        <v>641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46" t="s">
        <v>787</v>
      </c>
      <c r="B132" s="46" t="s">
        <v>753</v>
      </c>
      <c r="C132" s="46" t="s">
        <v>669</v>
      </c>
      <c r="D132" s="46"/>
      <c r="E132" s="46" t="s">
        <v>641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46"/>
      <c r="B133" s="46" t="s">
        <v>755</v>
      </c>
      <c r="C133" s="46" t="s">
        <v>663</v>
      </c>
      <c r="D133" s="46"/>
      <c r="E133" s="46" t="s">
        <v>641</v>
      </c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46"/>
      <c r="B134" s="46" t="s">
        <v>756</v>
      </c>
      <c r="C134" s="46" t="s">
        <v>663</v>
      </c>
      <c r="D134" s="46"/>
      <c r="E134" s="46" t="s">
        <v>641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46" t="s">
        <v>788</v>
      </c>
      <c r="B135" s="46" t="s">
        <v>753</v>
      </c>
      <c r="C135" s="46" t="s">
        <v>669</v>
      </c>
      <c r="D135" s="46"/>
      <c r="E135" s="46" t="s">
        <v>641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46"/>
      <c r="B136" s="46" t="s">
        <v>755</v>
      </c>
      <c r="C136" s="46" t="s">
        <v>663</v>
      </c>
      <c r="D136" s="46"/>
      <c r="E136" s="46" t="s">
        <v>641</v>
      </c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46"/>
      <c r="B137" s="46" t="s">
        <v>756</v>
      </c>
      <c r="C137" s="46" t="s">
        <v>663</v>
      </c>
      <c r="D137" s="46"/>
      <c r="E137" s="46" t="s">
        <v>641</v>
      </c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46" t="s">
        <v>789</v>
      </c>
      <c r="B138" s="46" t="s">
        <v>753</v>
      </c>
      <c r="C138" s="46" t="s">
        <v>669</v>
      </c>
      <c r="D138" s="46"/>
      <c r="E138" s="46" t="s">
        <v>641</v>
      </c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46"/>
      <c r="B139" s="46" t="s">
        <v>755</v>
      </c>
      <c r="C139" s="46" t="s">
        <v>663</v>
      </c>
      <c r="D139" s="46"/>
      <c r="E139" s="46" t="s">
        <v>641</v>
      </c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46"/>
      <c r="B140" s="46" t="s">
        <v>756</v>
      </c>
      <c r="C140" s="46" t="s">
        <v>663</v>
      </c>
      <c r="D140" s="46"/>
      <c r="E140" s="46" t="s">
        <v>641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46" t="s">
        <v>790</v>
      </c>
      <c r="B141" s="46" t="s">
        <v>753</v>
      </c>
      <c r="C141" s="46" t="s">
        <v>669</v>
      </c>
      <c r="D141" s="46"/>
      <c r="E141" s="46" t="s">
        <v>641</v>
      </c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46"/>
      <c r="B142" s="46" t="s">
        <v>755</v>
      </c>
      <c r="C142" s="46" t="s">
        <v>663</v>
      </c>
      <c r="D142" s="46"/>
      <c r="E142" s="46" t="s">
        <v>641</v>
      </c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46"/>
      <c r="B143" s="46" t="s">
        <v>756</v>
      </c>
      <c r="C143" s="46" t="s">
        <v>663</v>
      </c>
      <c r="D143" s="46"/>
      <c r="E143" s="46" t="s">
        <v>641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46" t="s">
        <v>791</v>
      </c>
      <c r="B144" s="77" t="s">
        <v>753</v>
      </c>
      <c r="C144" s="46" t="s">
        <v>669</v>
      </c>
      <c r="D144" s="46" t="s">
        <v>792</v>
      </c>
      <c r="E144" s="46" t="s">
        <v>641</v>
      </c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46"/>
      <c r="B145" s="77" t="s">
        <v>755</v>
      </c>
      <c r="C145" s="46" t="s">
        <v>663</v>
      </c>
      <c r="D145" s="46" t="s">
        <v>792</v>
      </c>
      <c r="E145" s="46" t="s">
        <v>641</v>
      </c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ht="16.5">
      <c r="A146" s="46"/>
      <c r="B146" s="77" t="s">
        <v>756</v>
      </c>
      <c r="C146" s="46" t="s">
        <v>663</v>
      </c>
      <c r="D146" s="81" t="s">
        <v>792</v>
      </c>
      <c r="E146" s="46" t="s">
        <v>641</v>
      </c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</sheetData>
  <customSheetViews>
    <customSheetView guid="{54150765-A614-405C-A680-65CBB6EE45B3}">
      <pane xSplit="1" ySplit="2" topLeftCell="B3" state="frozen"/>
      <selection activeCell="D3" sqref="D3"/>
      <pageMargins left="0.7" right="0.7" top="0.75" bottom="0.75" header="0.3" footer="0.3"/>
      <pageSetup paperSize="9" orientation="portrait" horizontalDpi="300" verticalDpi="300"/>
    </customSheetView>
    <customSheetView guid="{CC6025C8-7A64-4C09-A84E-946A4402F007}">
      <pane xSplit="1" ySplit="2" topLeftCell="B3" state="frozen"/>
      <selection activeCell="B31" sqref="B31"/>
      <pageMargins left="0.7" right="0.7" top="0.75" bottom="0.75" header="0.3" footer="0.3"/>
      <pageSetup paperSize="9" orientation="portrait" horizontalDpi="300" verticalDpi="300"/>
    </customSheetView>
    <customSheetView guid="{81EB5D65-0CED-4585-BDFA-4BA3F3BB5FF9}" filter="1" showAutoFilter="1">
      <pane xSplit="1" ySplit="2" topLeftCell="B3" state="frozen"/>
      <selection activeCell="G19" sqref="G19"/>
      <pageMargins left="0.7" right="0.7" top="0.75" bottom="0.75" header="0.3" footer="0.3"/>
      <pageSetup paperSize="9" orientation="portrait" horizontalDpi="300" verticalDpi="300"/>
      <autoFilter ref="A2:W146">
        <filterColumn colId="5">
          <filters>
            <filter val="吴炜鹏"/>
          </filters>
        </filterColumn>
      </autoFilter>
    </customSheetView>
    <customSheetView guid="{F5DD0477-A43C-4005-A9D5-44CCDD1CF9A0}" showAutoFilter="1">
      <pane xSplit="1" ySplit="2" topLeftCell="B66" state="frozen"/>
      <selection activeCell="I154" sqref="I154"/>
      <pageMargins left="0.7" right="0.7" top="0.75" bottom="0.75" header="0.3" footer="0.3"/>
      <pageSetup paperSize="9" orientation="portrait" horizontalDpi="300" verticalDpi="300"/>
      <autoFilter ref="A2:W146"/>
    </customSheetView>
    <customSheetView guid="{22FE5F02-D983-484E-9AE3-FCE2872650D3}" filter="1" showAutoFilter="1">
      <pane xSplit="1" ySplit="2" topLeftCell="B3" state="frozen"/>
      <selection activeCell="D162" sqref="D162"/>
      <pageMargins left="0.7" right="0.7" top="0.75" bottom="0.75" header="0.3" footer="0.3"/>
      <pageSetup paperSize="9" orientation="portrait" horizontalDpi="300" verticalDpi="300"/>
      <autoFilter ref="A2:W146">
        <filterColumn colId="5">
          <filters>
            <filter val="吴炜鹏"/>
          </filters>
        </filterColumn>
      </autoFilter>
    </customSheetView>
    <customSheetView guid="{CEEB3A20-D10A-48A5-999A-4CD6664D8F91}" showAutoFilter="1">
      <pane xSplit="1" ySplit="2" topLeftCell="C3" state="frozen"/>
      <selection activeCell="I20" sqref="I20"/>
      <pageMargins left="0.7" right="0.7" top="0.75" bottom="0.75" header="0.3" footer="0.3"/>
      <pageSetup paperSize="9" orientation="portrait" horizontalDpi="300" verticalDpi="300"/>
      <autoFilter ref="A2:W146"/>
    </customSheetView>
    <customSheetView guid="{16D4DA91-8BB9-44DE-9202-7D436C3EB865}">
      <pane xSplit="1" ySplit="2" topLeftCell="B3" state="frozen"/>
      <selection activeCell="F21" sqref="F21"/>
      <pageMargins left="0.7" right="0.7" top="0.75" bottom="0.75" header="0.3" footer="0.3"/>
      <pageSetup paperSize="9" orientation="portrait" horizontalDpi="300" verticalDpi="300"/>
    </customSheetView>
  </customSheetViews>
  <phoneticPr fontId="3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topLeftCell="A10" workbookViewId="0">
      <selection activeCell="D22" sqref="D22"/>
    </sheetView>
  </sheetViews>
  <sheetFormatPr defaultColWidth="9" defaultRowHeight="14.25"/>
  <cols>
    <col min="1" max="1" width="11" style="25" customWidth="1"/>
    <col min="2" max="2" width="37" style="25" customWidth="1"/>
    <col min="3" max="4" width="24.75" style="25" customWidth="1"/>
    <col min="5" max="5" width="24.375" style="25" customWidth="1"/>
    <col min="6" max="16384" width="9" style="25"/>
  </cols>
  <sheetData>
    <row r="1" spans="1:16">
      <c r="A1" s="26" t="s">
        <v>793</v>
      </c>
      <c r="B1" s="27"/>
    </row>
    <row r="2" spans="1:16">
      <c r="A2" s="28" t="s">
        <v>794</v>
      </c>
      <c r="B2" s="28" t="s">
        <v>795</v>
      </c>
      <c r="C2" s="28" t="s">
        <v>796</v>
      </c>
      <c r="D2" s="28" t="s">
        <v>797</v>
      </c>
      <c r="E2" s="28" t="s">
        <v>798</v>
      </c>
      <c r="F2" s="28" t="s">
        <v>799</v>
      </c>
    </row>
    <row r="3" spans="1:16">
      <c r="A3" s="28"/>
      <c r="B3" s="28"/>
      <c r="C3" s="28"/>
      <c r="D3" s="28"/>
      <c r="E3" s="28"/>
      <c r="F3" s="28"/>
    </row>
    <row r="4" spans="1:16" ht="14.25" customHeight="1">
      <c r="A4" s="29" t="s">
        <v>800</v>
      </c>
      <c r="B4" s="28" t="s">
        <v>801</v>
      </c>
      <c r="C4" s="28" t="s">
        <v>802</v>
      </c>
      <c r="D4" s="28" t="s">
        <v>802</v>
      </c>
      <c r="E4" s="30">
        <v>0</v>
      </c>
      <c r="F4" s="31" t="s">
        <v>803</v>
      </c>
      <c r="P4" s="33"/>
    </row>
    <row r="5" spans="1:16">
      <c r="A5" s="29"/>
      <c r="B5" s="28" t="s">
        <v>804</v>
      </c>
      <c r="C5" s="28" t="s">
        <v>805</v>
      </c>
      <c r="D5" s="28" t="s">
        <v>805</v>
      </c>
      <c r="E5" s="30">
        <v>0</v>
      </c>
      <c r="F5" s="32"/>
      <c r="P5" s="33"/>
    </row>
    <row r="6" spans="1:16">
      <c r="A6" s="29"/>
      <c r="B6" s="28" t="s">
        <v>806</v>
      </c>
      <c r="C6" s="28" t="s">
        <v>807</v>
      </c>
      <c r="D6" s="28" t="s">
        <v>807</v>
      </c>
      <c r="E6" s="30">
        <v>0</v>
      </c>
      <c r="F6" s="32"/>
      <c r="P6" s="33"/>
    </row>
    <row r="7" spans="1:16">
      <c r="A7" s="29"/>
      <c r="B7" s="28" t="s">
        <v>808</v>
      </c>
      <c r="C7" s="28" t="s">
        <v>809</v>
      </c>
      <c r="D7" s="28" t="s">
        <v>809</v>
      </c>
      <c r="E7" s="30">
        <v>0</v>
      </c>
      <c r="F7" s="32"/>
      <c r="P7" s="33"/>
    </row>
    <row r="8" spans="1:16">
      <c r="A8" s="29"/>
      <c r="B8" s="28" t="s">
        <v>810</v>
      </c>
      <c r="C8" s="28" t="s">
        <v>811</v>
      </c>
      <c r="D8" s="28" t="s">
        <v>811</v>
      </c>
      <c r="E8" s="30">
        <v>0</v>
      </c>
      <c r="F8" s="32"/>
      <c r="P8" s="33"/>
    </row>
    <row r="9" spans="1:16">
      <c r="A9" s="29"/>
      <c r="B9" s="28" t="s">
        <v>812</v>
      </c>
      <c r="C9" s="28" t="s">
        <v>813</v>
      </c>
      <c r="D9" s="28" t="s">
        <v>813</v>
      </c>
      <c r="E9" s="30">
        <v>0</v>
      </c>
      <c r="F9" s="32"/>
      <c r="P9" s="33"/>
    </row>
    <row r="10" spans="1:16">
      <c r="A10" s="29"/>
      <c r="B10" s="28" t="s">
        <v>814</v>
      </c>
      <c r="C10" s="28" t="s">
        <v>815</v>
      </c>
      <c r="D10" s="28" t="s">
        <v>815</v>
      </c>
      <c r="E10" s="30">
        <v>0</v>
      </c>
      <c r="F10" s="32"/>
      <c r="P10" s="33"/>
    </row>
    <row r="11" spans="1:16">
      <c r="A11" s="29"/>
      <c r="B11" s="28" t="s">
        <v>816</v>
      </c>
      <c r="C11" s="28" t="s">
        <v>817</v>
      </c>
      <c r="D11" s="28" t="s">
        <v>817</v>
      </c>
      <c r="E11" s="30">
        <v>0</v>
      </c>
      <c r="F11" s="32"/>
      <c r="P11" s="33"/>
    </row>
    <row r="12" spans="1:16">
      <c r="A12" s="29"/>
      <c r="B12" s="28" t="s">
        <v>818</v>
      </c>
      <c r="C12" s="28" t="s">
        <v>819</v>
      </c>
      <c r="D12" s="28" t="s">
        <v>819</v>
      </c>
      <c r="E12" s="30">
        <v>0</v>
      </c>
      <c r="F12" s="32"/>
      <c r="P12" s="33"/>
    </row>
    <row r="13" spans="1:16">
      <c r="A13" s="29"/>
      <c r="B13" s="28" t="s">
        <v>820</v>
      </c>
      <c r="C13" s="28" t="s">
        <v>821</v>
      </c>
      <c r="D13" s="28" t="s">
        <v>821</v>
      </c>
      <c r="E13" s="30">
        <v>0</v>
      </c>
      <c r="F13" s="32"/>
      <c r="P13" s="33"/>
    </row>
    <row r="14" spans="1:16">
      <c r="A14" s="29"/>
      <c r="B14" s="28" t="s">
        <v>822</v>
      </c>
      <c r="C14" s="28" t="s">
        <v>823</v>
      </c>
      <c r="D14" s="28" t="s">
        <v>823</v>
      </c>
      <c r="E14" s="30">
        <v>0</v>
      </c>
      <c r="F14" s="32"/>
      <c r="P14" s="33"/>
    </row>
    <row r="15" spans="1:16">
      <c r="A15" s="29"/>
      <c r="B15" s="28" t="s">
        <v>824</v>
      </c>
      <c r="C15" s="28" t="s">
        <v>825</v>
      </c>
      <c r="D15" s="28" t="s">
        <v>825</v>
      </c>
      <c r="E15" s="30">
        <v>0</v>
      </c>
      <c r="F15" s="32"/>
      <c r="P15" s="33"/>
    </row>
    <row r="16" spans="1:16">
      <c r="A16" s="29"/>
      <c r="B16" s="28" t="s">
        <v>826</v>
      </c>
      <c r="C16" s="28" t="s">
        <v>827</v>
      </c>
      <c r="D16" s="28" t="s">
        <v>827</v>
      </c>
      <c r="E16" s="30">
        <v>0</v>
      </c>
      <c r="F16" s="32"/>
      <c r="P16" s="33"/>
    </row>
    <row r="17" spans="1:16">
      <c r="A17" s="29"/>
      <c r="B17" s="28" t="s">
        <v>828</v>
      </c>
      <c r="C17" s="28" t="s">
        <v>829</v>
      </c>
      <c r="D17" s="28" t="s">
        <v>829</v>
      </c>
      <c r="E17" s="30">
        <v>0</v>
      </c>
      <c r="F17" s="32"/>
      <c r="P17" s="33"/>
    </row>
    <row r="18" spans="1:16">
      <c r="A18" s="29"/>
      <c r="B18" s="28" t="s">
        <v>830</v>
      </c>
      <c r="C18" s="28" t="s">
        <v>831</v>
      </c>
      <c r="D18" s="28" t="s">
        <v>831</v>
      </c>
      <c r="E18" s="30">
        <v>0</v>
      </c>
      <c r="F18" s="32"/>
      <c r="P18" s="33"/>
    </row>
    <row r="19" spans="1:16">
      <c r="A19" s="29"/>
      <c r="B19" s="28" t="s">
        <v>832</v>
      </c>
      <c r="C19" s="28" t="s">
        <v>805</v>
      </c>
      <c r="D19" s="28" t="s">
        <v>805</v>
      </c>
      <c r="E19" s="30">
        <v>0</v>
      </c>
      <c r="F19" s="32"/>
      <c r="P19" s="33"/>
    </row>
    <row r="20" spans="1:16">
      <c r="A20" s="29"/>
      <c r="B20" s="28" t="s">
        <v>833</v>
      </c>
      <c r="C20" s="28" t="s">
        <v>834</v>
      </c>
      <c r="D20" s="28" t="s">
        <v>834</v>
      </c>
      <c r="E20" s="30">
        <v>0</v>
      </c>
      <c r="F20" s="32"/>
      <c r="P20" s="33"/>
    </row>
    <row r="21" spans="1:16">
      <c r="A21" s="29"/>
      <c r="B21" s="28" t="s">
        <v>835</v>
      </c>
      <c r="C21" s="28" t="s">
        <v>836</v>
      </c>
      <c r="D21" s="28" t="s">
        <v>836</v>
      </c>
      <c r="E21" s="30">
        <v>0</v>
      </c>
      <c r="F21" s="32"/>
      <c r="P21" s="33"/>
    </row>
    <row r="22" spans="1:16">
      <c r="A22" s="29"/>
      <c r="B22" s="28" t="s">
        <v>837</v>
      </c>
      <c r="C22" s="28" t="s">
        <v>838</v>
      </c>
      <c r="D22" s="28" t="s">
        <v>838</v>
      </c>
      <c r="E22" s="30">
        <v>0</v>
      </c>
      <c r="F22" s="32"/>
      <c r="P22" s="33"/>
    </row>
    <row r="23" spans="1:16">
      <c r="A23" s="29"/>
      <c r="B23" s="28" t="s">
        <v>839</v>
      </c>
      <c r="C23" s="28" t="s">
        <v>838</v>
      </c>
      <c r="D23" s="28" t="s">
        <v>838</v>
      </c>
      <c r="E23" s="30">
        <v>0</v>
      </c>
      <c r="F23" s="32"/>
      <c r="P23" s="33"/>
    </row>
    <row r="24" spans="1:16">
      <c r="A24" s="29"/>
      <c r="B24" s="28" t="s">
        <v>840</v>
      </c>
      <c r="C24" s="28" t="s">
        <v>841</v>
      </c>
      <c r="D24" s="28" t="s">
        <v>841</v>
      </c>
      <c r="E24" s="30">
        <v>0</v>
      </c>
      <c r="F24" s="32"/>
      <c r="P24" s="33"/>
    </row>
    <row r="25" spans="1:16">
      <c r="A25" s="29"/>
      <c r="B25" s="28" t="s">
        <v>842</v>
      </c>
      <c r="C25" s="28" t="s">
        <v>843</v>
      </c>
      <c r="D25" s="28" t="s">
        <v>843</v>
      </c>
      <c r="E25" s="30">
        <v>0</v>
      </c>
      <c r="F25" s="32"/>
      <c r="P25" s="33"/>
    </row>
    <row r="26" spans="1:16">
      <c r="A26" s="29"/>
      <c r="B26" s="28" t="s">
        <v>844</v>
      </c>
      <c r="C26" s="28" t="s">
        <v>802</v>
      </c>
      <c r="D26" s="28" t="s">
        <v>802</v>
      </c>
      <c r="E26" s="30">
        <v>0</v>
      </c>
      <c r="F26" s="32"/>
      <c r="P26" s="33"/>
    </row>
    <row r="27" spans="1:16">
      <c r="A27" s="29"/>
      <c r="B27" s="28" t="s">
        <v>845</v>
      </c>
      <c r="C27" s="28" t="s">
        <v>846</v>
      </c>
      <c r="D27" s="28" t="s">
        <v>846</v>
      </c>
      <c r="E27" s="30">
        <v>0</v>
      </c>
      <c r="F27" s="32"/>
      <c r="P27" s="33"/>
    </row>
    <row r="28" spans="1:16">
      <c r="A28" s="29"/>
      <c r="B28" s="28" t="s">
        <v>847</v>
      </c>
      <c r="C28" s="28" t="s">
        <v>848</v>
      </c>
      <c r="D28" s="28" t="s">
        <v>848</v>
      </c>
      <c r="E28" s="30">
        <v>0</v>
      </c>
      <c r="F28" s="32"/>
      <c r="P28" s="33"/>
    </row>
    <row r="29" spans="1:16">
      <c r="A29" s="29"/>
      <c r="B29" s="28" t="s">
        <v>849</v>
      </c>
      <c r="C29" s="28" t="s">
        <v>848</v>
      </c>
      <c r="D29" s="28" t="s">
        <v>848</v>
      </c>
      <c r="E29" s="30">
        <v>0</v>
      </c>
      <c r="F29" s="32"/>
      <c r="P29" s="33"/>
    </row>
    <row r="30" spans="1:16">
      <c r="A30" s="29"/>
      <c r="B30" s="28" t="s">
        <v>850</v>
      </c>
      <c r="C30" s="28" t="s">
        <v>851</v>
      </c>
      <c r="D30" s="28" t="s">
        <v>851</v>
      </c>
      <c r="E30" s="30">
        <v>0</v>
      </c>
      <c r="F30" s="32"/>
      <c r="P30" s="33"/>
    </row>
    <row r="31" spans="1:16">
      <c r="A31" s="29"/>
      <c r="B31" s="28" t="s">
        <v>852</v>
      </c>
      <c r="C31" s="28" t="s">
        <v>853</v>
      </c>
      <c r="D31" s="28" t="s">
        <v>853</v>
      </c>
      <c r="E31" s="30">
        <v>0</v>
      </c>
      <c r="F31" s="32"/>
      <c r="P31" s="33"/>
    </row>
    <row r="32" spans="1:16">
      <c r="A32" s="29"/>
      <c r="B32" s="28" t="s">
        <v>854</v>
      </c>
      <c r="C32" s="28" t="s">
        <v>853</v>
      </c>
      <c r="D32" s="28" t="s">
        <v>853</v>
      </c>
      <c r="E32" s="30">
        <v>0</v>
      </c>
      <c r="F32" s="32"/>
      <c r="P32" s="33"/>
    </row>
    <row r="33" spans="1:16">
      <c r="A33" s="29"/>
      <c r="B33" s="28" t="s">
        <v>855</v>
      </c>
      <c r="C33" s="28" t="s">
        <v>848</v>
      </c>
      <c r="D33" s="28" t="s">
        <v>848</v>
      </c>
      <c r="E33" s="30">
        <v>0</v>
      </c>
      <c r="F33" s="32"/>
      <c r="P33" s="33"/>
    </row>
    <row r="34" spans="1:16">
      <c r="A34" s="29"/>
      <c r="B34" s="28" t="s">
        <v>856</v>
      </c>
      <c r="C34" s="28" t="s">
        <v>857</v>
      </c>
      <c r="D34" s="28" t="s">
        <v>857</v>
      </c>
      <c r="E34" s="30">
        <v>0</v>
      </c>
      <c r="F34" s="32"/>
      <c r="P34" s="33"/>
    </row>
    <row r="35" spans="1:16">
      <c r="A35" s="29"/>
      <c r="B35" s="28" t="s">
        <v>858</v>
      </c>
      <c r="C35" s="28" t="s">
        <v>859</v>
      </c>
      <c r="D35" s="28" t="s">
        <v>859</v>
      </c>
      <c r="E35" s="30">
        <v>0</v>
      </c>
      <c r="F35" s="32"/>
      <c r="P35" s="33"/>
    </row>
    <row r="36" spans="1:16">
      <c r="A36" s="29"/>
      <c r="B36" s="28" t="s">
        <v>860</v>
      </c>
      <c r="C36" s="28" t="s">
        <v>861</v>
      </c>
      <c r="D36" s="28" t="s">
        <v>861</v>
      </c>
      <c r="E36" s="30">
        <v>0</v>
      </c>
      <c r="F36" s="32"/>
      <c r="P36" s="33"/>
    </row>
    <row r="37" spans="1:16">
      <c r="A37" s="29"/>
      <c r="B37" s="28" t="s">
        <v>862</v>
      </c>
      <c r="C37" s="28" t="s">
        <v>802</v>
      </c>
      <c r="D37" s="28" t="s">
        <v>802</v>
      </c>
      <c r="E37" s="30">
        <v>0</v>
      </c>
      <c r="F37" s="32"/>
      <c r="P37" s="33"/>
    </row>
    <row r="38" spans="1:16">
      <c r="A38" s="29"/>
      <c r="B38" s="28" t="s">
        <v>863</v>
      </c>
      <c r="C38" s="28" t="s">
        <v>805</v>
      </c>
      <c r="D38" s="28" t="s">
        <v>805</v>
      </c>
      <c r="E38" s="30">
        <v>0</v>
      </c>
      <c r="F38" s="32"/>
      <c r="P38" s="33"/>
    </row>
    <row r="39" spans="1:16">
      <c r="A39" s="29"/>
      <c r="B39" s="28" t="s">
        <v>864</v>
      </c>
      <c r="C39" s="28" t="s">
        <v>865</v>
      </c>
      <c r="D39" s="28" t="s">
        <v>865</v>
      </c>
      <c r="E39" s="30">
        <v>0</v>
      </c>
      <c r="F39" s="32"/>
      <c r="P39" s="33"/>
    </row>
    <row r="40" spans="1:16">
      <c r="A40" s="29"/>
      <c r="B40" s="28" t="s">
        <v>866</v>
      </c>
      <c r="C40" s="28" t="s">
        <v>867</v>
      </c>
      <c r="D40" s="28" t="s">
        <v>867</v>
      </c>
      <c r="E40" s="30">
        <v>0</v>
      </c>
      <c r="F40" s="32"/>
      <c r="P40" s="33"/>
    </row>
    <row r="41" spans="1:16">
      <c r="A41" s="29"/>
      <c r="B41" s="28" t="s">
        <v>868</v>
      </c>
      <c r="C41" s="28" t="s">
        <v>869</v>
      </c>
      <c r="D41" s="28" t="s">
        <v>869</v>
      </c>
      <c r="E41" s="30">
        <v>0</v>
      </c>
      <c r="F41" s="32"/>
      <c r="P41" s="33"/>
    </row>
    <row r="42" spans="1:16">
      <c r="A42" s="29"/>
      <c r="B42" s="28" t="s">
        <v>870</v>
      </c>
      <c r="C42" s="28" t="s">
        <v>853</v>
      </c>
      <c r="D42" s="28" t="s">
        <v>853</v>
      </c>
      <c r="E42" s="30">
        <v>0</v>
      </c>
      <c r="F42" s="32"/>
      <c r="P42" s="33"/>
    </row>
    <row r="43" spans="1:16">
      <c r="A43" s="29"/>
      <c r="B43" s="28" t="s">
        <v>871</v>
      </c>
      <c r="C43" s="28" t="s">
        <v>805</v>
      </c>
      <c r="D43" s="28" t="s">
        <v>805</v>
      </c>
      <c r="E43" s="30">
        <v>0</v>
      </c>
      <c r="F43" s="32"/>
      <c r="P43" s="33"/>
    </row>
    <row r="44" spans="1:16">
      <c r="A44" s="29"/>
      <c r="B44" s="28" t="s">
        <v>872</v>
      </c>
      <c r="C44" s="28" t="s">
        <v>834</v>
      </c>
      <c r="D44" s="28" t="s">
        <v>834</v>
      </c>
      <c r="E44" s="30">
        <v>0</v>
      </c>
      <c r="F44" s="32"/>
      <c r="P44" s="33"/>
    </row>
    <row r="45" spans="1:16">
      <c r="A45" s="29"/>
      <c r="B45" s="28" t="s">
        <v>873</v>
      </c>
      <c r="C45" s="28" t="s">
        <v>874</v>
      </c>
      <c r="D45" s="28" t="s">
        <v>874</v>
      </c>
      <c r="E45" s="30">
        <v>0</v>
      </c>
      <c r="F45" s="32"/>
      <c r="P45" s="33"/>
    </row>
    <row r="46" spans="1:16">
      <c r="A46" s="29"/>
      <c r="B46" s="28" t="s">
        <v>875</v>
      </c>
      <c r="C46" s="28" t="s">
        <v>809</v>
      </c>
      <c r="D46" s="28" t="s">
        <v>809</v>
      </c>
      <c r="E46" s="30">
        <v>0</v>
      </c>
      <c r="F46" s="32"/>
      <c r="P46" s="33"/>
    </row>
    <row r="47" spans="1:16">
      <c r="A47" s="29"/>
      <c r="B47" s="28" t="s">
        <v>876</v>
      </c>
      <c r="C47" s="28" t="s">
        <v>811</v>
      </c>
      <c r="D47" s="28" t="s">
        <v>811</v>
      </c>
      <c r="E47" s="30">
        <v>0</v>
      </c>
      <c r="F47" s="32"/>
      <c r="P47" s="33"/>
    </row>
    <row r="48" spans="1:16">
      <c r="A48" s="29"/>
      <c r="B48" s="28" t="s">
        <v>877</v>
      </c>
      <c r="C48" s="28" t="s">
        <v>878</v>
      </c>
      <c r="D48" s="28" t="s">
        <v>878</v>
      </c>
      <c r="E48" s="30">
        <v>0</v>
      </c>
      <c r="F48" s="32"/>
      <c r="P48" s="33"/>
    </row>
    <row r="49" spans="1:16">
      <c r="A49" s="29"/>
      <c r="B49" s="28" t="s">
        <v>879</v>
      </c>
      <c r="C49" s="28" t="s">
        <v>802</v>
      </c>
      <c r="D49" s="28" t="s">
        <v>802</v>
      </c>
      <c r="E49" s="30">
        <v>0</v>
      </c>
      <c r="F49" s="32"/>
      <c r="P49" s="33"/>
    </row>
    <row r="50" spans="1:16">
      <c r="A50" s="29"/>
      <c r="B50" s="28" t="s">
        <v>880</v>
      </c>
      <c r="C50" s="28" t="s">
        <v>805</v>
      </c>
      <c r="D50" s="28" t="s">
        <v>805</v>
      </c>
      <c r="E50" s="30">
        <v>0</v>
      </c>
      <c r="F50" s="32"/>
      <c r="P50" s="33"/>
    </row>
    <row r="51" spans="1:16">
      <c r="A51" s="29"/>
      <c r="B51" s="28" t="s">
        <v>881</v>
      </c>
      <c r="C51" s="28" t="s">
        <v>882</v>
      </c>
      <c r="D51" s="28" t="s">
        <v>882</v>
      </c>
      <c r="E51" s="30">
        <v>0</v>
      </c>
      <c r="F51" s="32"/>
      <c r="P51" s="33"/>
    </row>
    <row r="52" spans="1:16">
      <c r="A52" s="29"/>
      <c r="B52" s="28" t="s">
        <v>883</v>
      </c>
      <c r="C52" s="28" t="s">
        <v>857</v>
      </c>
      <c r="D52" s="28" t="s">
        <v>857</v>
      </c>
      <c r="E52" s="30">
        <v>0</v>
      </c>
      <c r="F52" s="32"/>
      <c r="P52" s="33"/>
    </row>
    <row r="53" spans="1:16">
      <c r="A53" s="29"/>
      <c r="B53" s="28" t="s">
        <v>884</v>
      </c>
      <c r="C53" s="28" t="s">
        <v>843</v>
      </c>
      <c r="D53" s="28" t="s">
        <v>843</v>
      </c>
      <c r="E53" s="30">
        <v>0</v>
      </c>
      <c r="F53" s="32"/>
      <c r="P53" s="33"/>
    </row>
    <row r="54" spans="1:16">
      <c r="A54" s="29"/>
      <c r="B54" s="28" t="s">
        <v>885</v>
      </c>
      <c r="C54" s="28" t="s">
        <v>886</v>
      </c>
      <c r="D54" s="28" t="s">
        <v>886</v>
      </c>
      <c r="E54" s="30">
        <v>0</v>
      </c>
      <c r="F54" s="32"/>
      <c r="P54" s="33"/>
    </row>
    <row r="55" spans="1:16">
      <c r="A55" s="29"/>
      <c r="B55" s="28" t="s">
        <v>887</v>
      </c>
      <c r="C55" s="28" t="s">
        <v>888</v>
      </c>
      <c r="D55" s="28" t="s">
        <v>888</v>
      </c>
      <c r="E55" s="30">
        <v>0</v>
      </c>
      <c r="F55" s="32"/>
      <c r="P55" s="33"/>
    </row>
    <row r="56" spans="1:16">
      <c r="A56" s="29"/>
      <c r="B56" s="28" t="s">
        <v>889</v>
      </c>
      <c r="C56" s="28" t="s">
        <v>890</v>
      </c>
      <c r="D56" s="28" t="s">
        <v>890</v>
      </c>
      <c r="E56" s="30">
        <v>0</v>
      </c>
      <c r="F56" s="32"/>
      <c r="P56" s="33"/>
    </row>
    <row r="57" spans="1:16">
      <c r="A57" s="29"/>
      <c r="B57" s="28" t="s">
        <v>891</v>
      </c>
      <c r="C57" s="28" t="s">
        <v>892</v>
      </c>
      <c r="D57" s="28" t="s">
        <v>892</v>
      </c>
      <c r="E57" s="30">
        <v>0</v>
      </c>
      <c r="F57" s="32"/>
      <c r="P57" s="33"/>
    </row>
    <row r="58" spans="1:16">
      <c r="A58" s="29"/>
      <c r="B58" s="28" t="s">
        <v>893</v>
      </c>
      <c r="C58" s="28" t="s">
        <v>894</v>
      </c>
      <c r="D58" s="28" t="s">
        <v>894</v>
      </c>
      <c r="E58" s="30">
        <v>0</v>
      </c>
      <c r="F58" s="32"/>
      <c r="P58" s="33"/>
    </row>
    <row r="59" spans="1:16">
      <c r="A59" s="29"/>
      <c r="B59" s="28" t="s">
        <v>895</v>
      </c>
      <c r="C59" s="28" t="s">
        <v>878</v>
      </c>
      <c r="D59" s="28" t="s">
        <v>878</v>
      </c>
      <c r="E59" s="30">
        <v>0</v>
      </c>
      <c r="F59" s="32"/>
      <c r="P59" s="33"/>
    </row>
    <row r="60" spans="1:16">
      <c r="A60" s="29"/>
      <c r="B60" s="28" t="s">
        <v>896</v>
      </c>
      <c r="C60" s="28" t="s">
        <v>897</v>
      </c>
      <c r="D60" s="28" t="s">
        <v>897</v>
      </c>
      <c r="E60" s="30">
        <v>0</v>
      </c>
      <c r="F60" s="32"/>
      <c r="P60" s="33"/>
    </row>
    <row r="61" spans="1:16">
      <c r="A61" s="29"/>
      <c r="B61" s="28" t="s">
        <v>898</v>
      </c>
      <c r="C61" s="28" t="s">
        <v>865</v>
      </c>
      <c r="D61" s="28" t="s">
        <v>865</v>
      </c>
      <c r="E61" s="30">
        <v>0</v>
      </c>
      <c r="F61" s="32"/>
      <c r="P61" s="33"/>
    </row>
    <row r="62" spans="1:16">
      <c r="A62" s="29"/>
      <c r="B62" s="28" t="s">
        <v>899</v>
      </c>
      <c r="C62" s="28" t="s">
        <v>900</v>
      </c>
      <c r="D62" s="28" t="s">
        <v>900</v>
      </c>
      <c r="E62" s="30">
        <v>0</v>
      </c>
      <c r="F62" s="32"/>
      <c r="P62" s="33"/>
    </row>
    <row r="63" spans="1:16">
      <c r="A63" s="29"/>
      <c r="B63" s="28" t="s">
        <v>901</v>
      </c>
      <c r="C63" s="28" t="s">
        <v>902</v>
      </c>
      <c r="D63" s="28" t="s">
        <v>902</v>
      </c>
      <c r="E63" s="30">
        <v>0</v>
      </c>
      <c r="F63" s="32"/>
      <c r="P63" s="33"/>
    </row>
    <row r="64" spans="1:16">
      <c r="A64" s="29"/>
      <c r="B64" s="28" t="s">
        <v>903</v>
      </c>
      <c r="C64" s="28" t="s">
        <v>802</v>
      </c>
      <c r="D64" s="28" t="s">
        <v>802</v>
      </c>
      <c r="E64" s="30">
        <v>0</v>
      </c>
      <c r="F64" s="32"/>
      <c r="P64" s="33"/>
    </row>
    <row r="65" spans="1:16">
      <c r="A65" s="29"/>
      <c r="B65" s="28" t="s">
        <v>904</v>
      </c>
      <c r="C65" s="28" t="s">
        <v>805</v>
      </c>
      <c r="D65" s="28" t="s">
        <v>805</v>
      </c>
      <c r="E65" s="30">
        <v>0</v>
      </c>
      <c r="F65" s="32"/>
      <c r="P65" s="33"/>
    </row>
    <row r="66" spans="1:16">
      <c r="A66" s="29"/>
      <c r="B66" s="28" t="s">
        <v>905</v>
      </c>
      <c r="C66" s="28" t="s">
        <v>882</v>
      </c>
      <c r="D66" s="28" t="s">
        <v>882</v>
      </c>
      <c r="E66" s="30">
        <v>0</v>
      </c>
      <c r="F66" s="32"/>
      <c r="P66" s="33"/>
    </row>
    <row r="67" spans="1:16">
      <c r="A67" s="29"/>
      <c r="B67" s="28" t="s">
        <v>906</v>
      </c>
      <c r="C67" s="28" t="s">
        <v>907</v>
      </c>
      <c r="D67" s="28" t="s">
        <v>907</v>
      </c>
      <c r="E67" s="30">
        <v>0</v>
      </c>
      <c r="F67" s="32"/>
      <c r="P67" s="33"/>
    </row>
    <row r="68" spans="1:16">
      <c r="A68" s="29"/>
      <c r="B68" s="28" t="s">
        <v>908</v>
      </c>
      <c r="C68" s="28" t="s">
        <v>874</v>
      </c>
      <c r="D68" s="28" t="s">
        <v>874</v>
      </c>
      <c r="E68" s="30">
        <v>0</v>
      </c>
      <c r="F68" s="32"/>
      <c r="P68" s="33"/>
    </row>
    <row r="69" spans="1:16">
      <c r="A69" s="29"/>
      <c r="B69" s="28" t="s">
        <v>909</v>
      </c>
      <c r="C69" s="28" t="s">
        <v>910</v>
      </c>
      <c r="D69" s="28" t="s">
        <v>910</v>
      </c>
      <c r="E69" s="30">
        <v>0</v>
      </c>
      <c r="F69" s="32"/>
      <c r="P69" s="33"/>
    </row>
    <row r="70" spans="1:16">
      <c r="A70" s="29"/>
      <c r="B70" s="28" t="s">
        <v>911</v>
      </c>
      <c r="C70" s="28" t="s">
        <v>912</v>
      </c>
      <c r="D70" s="28" t="s">
        <v>912</v>
      </c>
      <c r="E70" s="30">
        <v>0</v>
      </c>
      <c r="F70" s="32"/>
      <c r="P70" s="33"/>
    </row>
    <row r="71" spans="1:16">
      <c r="A71" s="29"/>
      <c r="B71" s="28" t="s">
        <v>913</v>
      </c>
      <c r="C71" s="28" t="s">
        <v>912</v>
      </c>
      <c r="D71" s="28" t="s">
        <v>912</v>
      </c>
      <c r="E71" s="30">
        <v>0</v>
      </c>
      <c r="F71" s="32"/>
      <c r="P71" s="33"/>
    </row>
    <row r="72" spans="1:16">
      <c r="A72" s="29"/>
      <c r="B72" s="28" t="s">
        <v>914</v>
      </c>
      <c r="C72" s="28" t="s">
        <v>915</v>
      </c>
      <c r="D72" s="28" t="s">
        <v>915</v>
      </c>
      <c r="E72" s="30">
        <v>0</v>
      </c>
      <c r="F72" s="32"/>
      <c r="P72" s="33"/>
    </row>
    <row r="73" spans="1:16">
      <c r="A73" s="29"/>
      <c r="B73" s="28" t="s">
        <v>916</v>
      </c>
      <c r="C73" s="28" t="s">
        <v>857</v>
      </c>
      <c r="D73" s="28" t="s">
        <v>857</v>
      </c>
      <c r="E73" s="30">
        <v>0</v>
      </c>
      <c r="F73" s="32"/>
      <c r="P73" s="33"/>
    </row>
    <row r="74" spans="1:16">
      <c r="A74" s="29"/>
      <c r="B74" s="28" t="s">
        <v>917</v>
      </c>
      <c r="C74" s="28" t="s">
        <v>843</v>
      </c>
      <c r="D74" s="28" t="s">
        <v>843</v>
      </c>
      <c r="E74" s="30">
        <v>0</v>
      </c>
      <c r="F74" s="32"/>
      <c r="P74" s="33"/>
    </row>
    <row r="75" spans="1:16">
      <c r="A75" s="29"/>
      <c r="B75" s="28" t="s">
        <v>918</v>
      </c>
      <c r="C75" s="28" t="s">
        <v>834</v>
      </c>
      <c r="D75" s="28" t="s">
        <v>834</v>
      </c>
      <c r="E75" s="30">
        <v>0</v>
      </c>
      <c r="F75" s="32"/>
      <c r="P75" s="33"/>
    </row>
    <row r="76" spans="1:16">
      <c r="A76" s="29"/>
      <c r="B76" s="28" t="s">
        <v>919</v>
      </c>
      <c r="C76" s="28" t="s">
        <v>802</v>
      </c>
      <c r="D76" s="28" t="s">
        <v>802</v>
      </c>
      <c r="E76" s="30">
        <v>0</v>
      </c>
      <c r="F76" s="32"/>
      <c r="P76" s="33"/>
    </row>
    <row r="77" spans="1:16">
      <c r="A77" s="29"/>
      <c r="B77" s="28" t="s">
        <v>920</v>
      </c>
      <c r="C77" s="28" t="s">
        <v>805</v>
      </c>
      <c r="D77" s="28" t="s">
        <v>805</v>
      </c>
      <c r="E77" s="30">
        <v>0</v>
      </c>
      <c r="F77" s="32"/>
      <c r="P77" s="33"/>
    </row>
    <row r="78" spans="1:16">
      <c r="A78" s="29"/>
      <c r="B78" s="28" t="s">
        <v>921</v>
      </c>
      <c r="C78" s="28" t="s">
        <v>811</v>
      </c>
      <c r="D78" s="28" t="s">
        <v>811</v>
      </c>
      <c r="E78" s="30">
        <v>0</v>
      </c>
      <c r="F78" s="32"/>
      <c r="P78" s="33"/>
    </row>
    <row r="79" spans="1:16">
      <c r="A79" s="29"/>
      <c r="B79" s="28" t="s">
        <v>922</v>
      </c>
      <c r="C79" s="28" t="s">
        <v>923</v>
      </c>
      <c r="D79" s="28" t="s">
        <v>923</v>
      </c>
      <c r="E79" s="30">
        <v>0</v>
      </c>
      <c r="F79" s="32"/>
      <c r="P79" s="33"/>
    </row>
    <row r="80" spans="1:16">
      <c r="A80" s="29"/>
      <c r="B80" s="28" t="s">
        <v>924</v>
      </c>
      <c r="C80" s="28" t="s">
        <v>925</v>
      </c>
      <c r="D80" s="28" t="s">
        <v>925</v>
      </c>
      <c r="E80" s="30">
        <v>0</v>
      </c>
      <c r="F80" s="32"/>
      <c r="P80" s="33"/>
    </row>
    <row r="81" spans="1:16">
      <c r="A81" s="29"/>
      <c r="B81" s="28" t="s">
        <v>926</v>
      </c>
      <c r="C81" s="28" t="s">
        <v>927</v>
      </c>
      <c r="D81" s="28" t="s">
        <v>927</v>
      </c>
      <c r="E81" s="30">
        <v>0</v>
      </c>
      <c r="F81" s="32"/>
      <c r="P81" s="33"/>
    </row>
    <row r="82" spans="1:16">
      <c r="A82" s="29"/>
      <c r="B82" s="28" t="s">
        <v>928</v>
      </c>
      <c r="C82" s="28" t="s">
        <v>802</v>
      </c>
      <c r="D82" s="28" t="s">
        <v>802</v>
      </c>
      <c r="E82" s="30">
        <v>0</v>
      </c>
      <c r="F82" s="32"/>
      <c r="P82" s="33"/>
    </row>
    <row r="83" spans="1:16">
      <c r="A83" s="29"/>
      <c r="B83" s="28" t="s">
        <v>929</v>
      </c>
      <c r="C83" s="28" t="s">
        <v>805</v>
      </c>
      <c r="D83" s="28" t="s">
        <v>805</v>
      </c>
      <c r="E83" s="30">
        <v>0</v>
      </c>
      <c r="F83" s="32"/>
      <c r="P83" s="33"/>
    </row>
    <row r="84" spans="1:16">
      <c r="A84" s="29"/>
      <c r="B84" s="28" t="s">
        <v>930</v>
      </c>
      <c r="C84" s="28" t="s">
        <v>811</v>
      </c>
      <c r="D84" s="28" t="s">
        <v>811</v>
      </c>
      <c r="E84" s="30">
        <v>0</v>
      </c>
      <c r="F84" s="32"/>
      <c r="P84" s="33"/>
    </row>
    <row r="85" spans="1:16">
      <c r="A85" s="29"/>
      <c r="B85" s="28" t="s">
        <v>931</v>
      </c>
      <c r="C85" s="28" t="s">
        <v>925</v>
      </c>
      <c r="D85" s="28" t="s">
        <v>925</v>
      </c>
      <c r="E85" s="30">
        <v>0</v>
      </c>
      <c r="F85" s="32"/>
      <c r="P85" s="33"/>
    </row>
    <row r="86" spans="1:16">
      <c r="A86" s="29"/>
      <c r="B86" s="28" t="s">
        <v>932</v>
      </c>
      <c r="C86" s="28" t="s">
        <v>933</v>
      </c>
      <c r="D86" s="28" t="s">
        <v>933</v>
      </c>
      <c r="E86" s="30">
        <v>0</v>
      </c>
      <c r="F86" s="32"/>
      <c r="P86" s="33"/>
    </row>
    <row r="87" spans="1:16">
      <c r="A87" s="29"/>
      <c r="B87" s="28" t="s">
        <v>934</v>
      </c>
      <c r="C87" s="28" t="s">
        <v>935</v>
      </c>
      <c r="D87" s="28" t="s">
        <v>935</v>
      </c>
      <c r="E87" s="30">
        <v>0</v>
      </c>
      <c r="F87" s="32"/>
      <c r="P87" s="33"/>
    </row>
    <row r="88" spans="1:16">
      <c r="A88" s="29"/>
      <c r="B88" s="28" t="s">
        <v>936</v>
      </c>
      <c r="C88" s="28" t="s">
        <v>937</v>
      </c>
      <c r="D88" s="28" t="s">
        <v>937</v>
      </c>
      <c r="E88" s="30">
        <v>0</v>
      </c>
      <c r="F88" s="32"/>
      <c r="P88" s="33"/>
    </row>
    <row r="89" spans="1:16">
      <c r="A89" s="29"/>
      <c r="B89" s="28" t="s">
        <v>938</v>
      </c>
      <c r="C89" s="28" t="s">
        <v>939</v>
      </c>
      <c r="D89" s="28" t="s">
        <v>939</v>
      </c>
      <c r="E89" s="30">
        <v>0</v>
      </c>
      <c r="F89" s="32"/>
      <c r="P89" s="33"/>
    </row>
    <row r="90" spans="1:16">
      <c r="A90" s="29"/>
      <c r="B90" s="28" t="s">
        <v>940</v>
      </c>
      <c r="C90" s="28" t="s">
        <v>941</v>
      </c>
      <c r="D90" s="28" t="s">
        <v>941</v>
      </c>
      <c r="E90" s="30">
        <v>0</v>
      </c>
      <c r="F90" s="32"/>
      <c r="P90" s="33"/>
    </row>
    <row r="91" spans="1:16">
      <c r="A91" s="29"/>
      <c r="B91" s="28" t="s">
        <v>942</v>
      </c>
      <c r="C91" s="28" t="s">
        <v>943</v>
      </c>
      <c r="D91" s="28" t="s">
        <v>943</v>
      </c>
      <c r="E91" s="30">
        <v>0</v>
      </c>
      <c r="F91" s="32"/>
      <c r="P91" s="33"/>
    </row>
    <row r="92" spans="1:16">
      <c r="A92" s="29"/>
      <c r="B92" s="28" t="s">
        <v>944</v>
      </c>
      <c r="C92" s="28" t="s">
        <v>894</v>
      </c>
      <c r="D92" s="28" t="s">
        <v>894</v>
      </c>
      <c r="E92" s="30">
        <v>0</v>
      </c>
      <c r="F92" s="32"/>
      <c r="P92" s="33"/>
    </row>
    <row r="93" spans="1:16">
      <c r="A93" s="29"/>
      <c r="B93" s="28" t="s">
        <v>945</v>
      </c>
      <c r="C93" s="28" t="s">
        <v>946</v>
      </c>
      <c r="D93" s="28" t="s">
        <v>946</v>
      </c>
      <c r="E93" s="30">
        <v>0</v>
      </c>
      <c r="F93" s="32"/>
      <c r="P93" s="33"/>
    </row>
    <row r="94" spans="1:16">
      <c r="A94" s="29"/>
      <c r="B94" s="28" t="s">
        <v>947</v>
      </c>
      <c r="C94" s="28" t="s">
        <v>948</v>
      </c>
      <c r="D94" s="28" t="s">
        <v>948</v>
      </c>
      <c r="E94" s="30">
        <v>0</v>
      </c>
      <c r="F94" s="32"/>
      <c r="P94" s="33"/>
    </row>
    <row r="95" spans="1:16">
      <c r="A95" s="29"/>
      <c r="B95" s="28" t="s">
        <v>949</v>
      </c>
      <c r="C95" s="28" t="s">
        <v>948</v>
      </c>
      <c r="D95" s="28" t="s">
        <v>948</v>
      </c>
      <c r="E95" s="30">
        <v>0</v>
      </c>
      <c r="F95" s="32"/>
      <c r="P95" s="33"/>
    </row>
    <row r="96" spans="1:16">
      <c r="A96" s="29"/>
      <c r="B96" s="28" t="s">
        <v>950</v>
      </c>
      <c r="C96" s="28" t="s">
        <v>951</v>
      </c>
      <c r="D96" s="28" t="s">
        <v>951</v>
      </c>
      <c r="E96" s="30">
        <v>0</v>
      </c>
      <c r="F96" s="32"/>
      <c r="P96" s="33"/>
    </row>
    <row r="97" spans="1:16">
      <c r="A97" s="29"/>
      <c r="B97" s="28" t="s">
        <v>952</v>
      </c>
      <c r="C97" s="28" t="s">
        <v>953</v>
      </c>
      <c r="D97" s="28" t="s">
        <v>953</v>
      </c>
      <c r="E97" s="30">
        <v>0</v>
      </c>
      <c r="F97" s="32"/>
      <c r="P97" s="33"/>
    </row>
    <row r="98" spans="1:16">
      <c r="A98" s="29"/>
      <c r="B98" s="28" t="s">
        <v>954</v>
      </c>
      <c r="C98" s="28" t="s">
        <v>953</v>
      </c>
      <c r="D98" s="28" t="s">
        <v>953</v>
      </c>
      <c r="E98" s="30">
        <v>0</v>
      </c>
      <c r="F98" s="32"/>
      <c r="P98" s="33"/>
    </row>
    <row r="99" spans="1:16">
      <c r="A99" s="29"/>
      <c r="B99" s="28" t="s">
        <v>955</v>
      </c>
      <c r="C99" s="28" t="s">
        <v>956</v>
      </c>
      <c r="D99" s="28" t="s">
        <v>956</v>
      </c>
      <c r="E99" s="30">
        <v>0</v>
      </c>
      <c r="F99" s="32"/>
      <c r="P99" s="33"/>
    </row>
    <row r="100" spans="1:16">
      <c r="A100" s="29"/>
      <c r="B100" s="28" t="s">
        <v>957</v>
      </c>
      <c r="C100" s="28" t="s">
        <v>807</v>
      </c>
      <c r="D100" s="28" t="s">
        <v>807</v>
      </c>
      <c r="E100" s="30">
        <v>0</v>
      </c>
      <c r="F100" s="32"/>
      <c r="P100" s="33"/>
    </row>
    <row r="101" spans="1:16">
      <c r="A101" s="29"/>
      <c r="B101" s="28" t="s">
        <v>958</v>
      </c>
      <c r="C101" s="28" t="s">
        <v>959</v>
      </c>
      <c r="D101" s="28" t="s">
        <v>959</v>
      </c>
      <c r="E101" s="30">
        <v>0</v>
      </c>
      <c r="F101" s="32"/>
      <c r="P101" s="33"/>
    </row>
    <row r="102" spans="1:16">
      <c r="A102" s="29"/>
      <c r="B102" s="28" t="s">
        <v>960</v>
      </c>
      <c r="C102" s="28" t="s">
        <v>961</v>
      </c>
      <c r="D102" s="28" t="s">
        <v>961</v>
      </c>
      <c r="E102" s="30">
        <v>0</v>
      </c>
      <c r="F102" s="32"/>
      <c r="P102" s="33"/>
    </row>
    <row r="103" spans="1:16">
      <c r="A103" s="29"/>
      <c r="B103" s="28" t="s">
        <v>962</v>
      </c>
      <c r="C103" s="28" t="s">
        <v>802</v>
      </c>
      <c r="D103" s="28" t="s">
        <v>802</v>
      </c>
      <c r="E103" s="30">
        <v>0</v>
      </c>
      <c r="F103" s="32"/>
      <c r="P103" s="33"/>
    </row>
    <row r="104" spans="1:16">
      <c r="A104" s="29"/>
      <c r="B104" s="28" t="s">
        <v>963</v>
      </c>
      <c r="C104" s="28" t="s">
        <v>805</v>
      </c>
      <c r="D104" s="28" t="s">
        <v>805</v>
      </c>
      <c r="E104" s="30">
        <v>0</v>
      </c>
      <c r="F104" s="32"/>
      <c r="P104" s="33"/>
    </row>
    <row r="105" spans="1:16">
      <c r="A105" s="29"/>
      <c r="B105" s="28" t="s">
        <v>964</v>
      </c>
      <c r="C105" s="28" t="s">
        <v>965</v>
      </c>
      <c r="D105" s="28" t="s">
        <v>965</v>
      </c>
      <c r="E105" s="30">
        <v>0</v>
      </c>
      <c r="F105" s="32"/>
      <c r="P105" s="33"/>
    </row>
    <row r="106" spans="1:16">
      <c r="A106" s="29"/>
      <c r="B106" s="28" t="s">
        <v>966</v>
      </c>
      <c r="C106" s="28" t="s">
        <v>897</v>
      </c>
      <c r="D106" s="28" t="s">
        <v>897</v>
      </c>
      <c r="E106" s="30">
        <v>0</v>
      </c>
      <c r="F106" s="32"/>
      <c r="P106" s="33"/>
    </row>
    <row r="107" spans="1:16">
      <c r="A107" s="29"/>
      <c r="B107" s="28" t="s">
        <v>967</v>
      </c>
      <c r="C107" s="28" t="s">
        <v>968</v>
      </c>
      <c r="D107" s="28" t="s">
        <v>968</v>
      </c>
      <c r="E107" s="30">
        <v>0</v>
      </c>
      <c r="F107" s="32"/>
      <c r="P107" s="33"/>
    </row>
    <row r="108" spans="1:16">
      <c r="A108" s="29"/>
      <c r="B108" s="28" t="s">
        <v>969</v>
      </c>
      <c r="C108" s="28" t="s">
        <v>970</v>
      </c>
      <c r="D108" s="28" t="s">
        <v>970</v>
      </c>
      <c r="E108" s="30">
        <v>0</v>
      </c>
      <c r="F108" s="32"/>
      <c r="P108" s="33"/>
    </row>
    <row r="109" spans="1:16">
      <c r="A109" s="34" t="s">
        <v>971</v>
      </c>
      <c r="B109" s="35" t="s">
        <v>972</v>
      </c>
      <c r="C109" s="35" t="s">
        <v>809</v>
      </c>
      <c r="D109" s="35" t="s">
        <v>809</v>
      </c>
      <c r="E109" s="30">
        <v>0</v>
      </c>
      <c r="F109" s="34" t="s">
        <v>973</v>
      </c>
      <c r="P109" s="33"/>
    </row>
    <row r="110" spans="1:16">
      <c r="A110" s="29"/>
      <c r="B110" s="35" t="s">
        <v>974</v>
      </c>
      <c r="C110" s="35" t="s">
        <v>811</v>
      </c>
      <c r="D110" s="35" t="s">
        <v>811</v>
      </c>
      <c r="E110" s="30">
        <v>0</v>
      </c>
      <c r="F110" s="32"/>
      <c r="P110" s="33"/>
    </row>
    <row r="111" spans="1:16">
      <c r="A111" s="29"/>
      <c r="B111" s="35" t="s">
        <v>975</v>
      </c>
      <c r="C111" s="35" t="s">
        <v>910</v>
      </c>
      <c r="D111" s="35" t="s">
        <v>910</v>
      </c>
      <c r="E111" s="30">
        <v>0</v>
      </c>
      <c r="F111" s="32"/>
      <c r="P111" s="33"/>
    </row>
    <row r="112" spans="1:16">
      <c r="A112" s="34" t="s">
        <v>971</v>
      </c>
      <c r="B112" s="35" t="s">
        <v>976</v>
      </c>
      <c r="C112" s="35" t="s">
        <v>977</v>
      </c>
      <c r="D112" s="35" t="s">
        <v>977</v>
      </c>
      <c r="E112" s="30">
        <v>0</v>
      </c>
      <c r="F112" s="34" t="s">
        <v>973</v>
      </c>
      <c r="P112" s="33"/>
    </row>
    <row r="113" spans="1:16">
      <c r="A113" s="36"/>
      <c r="B113" s="35" t="s">
        <v>978</v>
      </c>
      <c r="C113" s="35" t="s">
        <v>979</v>
      </c>
      <c r="D113" s="35" t="s">
        <v>979</v>
      </c>
      <c r="E113" s="30">
        <v>0</v>
      </c>
      <c r="F113" s="36"/>
      <c r="P113" s="33"/>
    </row>
    <row r="114" spans="1:16">
      <c r="A114" s="36"/>
      <c r="B114" s="35" t="s">
        <v>980</v>
      </c>
      <c r="C114" s="35" t="s">
        <v>981</v>
      </c>
      <c r="D114" s="35" t="s">
        <v>981</v>
      </c>
      <c r="E114" s="30">
        <v>0</v>
      </c>
      <c r="F114" s="36"/>
      <c r="P114" s="33"/>
    </row>
    <row r="115" spans="1:16">
      <c r="A115" s="36"/>
      <c r="B115" s="35" t="s">
        <v>982</v>
      </c>
      <c r="C115" s="35" t="s">
        <v>983</v>
      </c>
      <c r="D115" s="35" t="s">
        <v>983</v>
      </c>
      <c r="E115" s="30">
        <v>0</v>
      </c>
      <c r="F115" s="36"/>
      <c r="P115" s="33"/>
    </row>
    <row r="116" spans="1:16">
      <c r="A116" s="36"/>
      <c r="B116" s="35" t="s">
        <v>984</v>
      </c>
      <c r="C116" s="35" t="s">
        <v>985</v>
      </c>
      <c r="D116" s="35" t="s">
        <v>985</v>
      </c>
      <c r="E116" s="30">
        <v>0</v>
      </c>
      <c r="F116" s="36"/>
      <c r="P116" s="33"/>
    </row>
    <row r="117" spans="1:16">
      <c r="A117" s="36"/>
      <c r="B117" s="35" t="s">
        <v>986</v>
      </c>
      <c r="C117" s="35" t="s">
        <v>987</v>
      </c>
      <c r="D117" s="35" t="s">
        <v>987</v>
      </c>
      <c r="E117" s="30">
        <v>0</v>
      </c>
      <c r="F117" s="36"/>
      <c r="P117" s="33"/>
    </row>
    <row r="118" spans="1:16">
      <c r="A118" s="36"/>
      <c r="B118" s="35" t="s">
        <v>988</v>
      </c>
      <c r="C118" s="35" t="s">
        <v>989</v>
      </c>
      <c r="D118" s="35" t="s">
        <v>989</v>
      </c>
      <c r="E118" s="30">
        <v>0</v>
      </c>
      <c r="F118" s="36"/>
      <c r="P118" s="33"/>
    </row>
    <row r="119" spans="1:16">
      <c r="A119" s="36"/>
      <c r="B119" s="35" t="s">
        <v>990</v>
      </c>
      <c r="C119" s="35" t="s">
        <v>989</v>
      </c>
      <c r="D119" s="35" t="s">
        <v>989</v>
      </c>
      <c r="E119" s="30">
        <v>0</v>
      </c>
      <c r="F119" s="36"/>
      <c r="P119" s="33"/>
    </row>
    <row r="120" spans="1:16">
      <c r="A120" s="36"/>
      <c r="B120" s="35" t="s">
        <v>991</v>
      </c>
      <c r="C120" s="35" t="s">
        <v>813</v>
      </c>
      <c r="D120" s="35" t="s">
        <v>813</v>
      </c>
      <c r="E120" s="30">
        <v>0</v>
      </c>
      <c r="F120" s="36"/>
      <c r="P120" s="33"/>
    </row>
    <row r="121" spans="1:16">
      <c r="A121" s="36"/>
      <c r="B121" s="35" t="s">
        <v>992</v>
      </c>
      <c r="C121" s="35" t="s">
        <v>813</v>
      </c>
      <c r="D121" s="35" t="s">
        <v>813</v>
      </c>
      <c r="E121" s="30">
        <v>0</v>
      </c>
      <c r="F121" s="36"/>
      <c r="P121" s="33"/>
    </row>
    <row r="122" spans="1:16">
      <c r="A122" s="36"/>
      <c r="B122" s="35" t="s">
        <v>993</v>
      </c>
      <c r="C122" s="35" t="s">
        <v>994</v>
      </c>
      <c r="D122" s="35" t="s">
        <v>994</v>
      </c>
      <c r="E122" s="30">
        <v>0</v>
      </c>
      <c r="F122" s="36"/>
      <c r="P122" s="33"/>
    </row>
    <row r="123" spans="1:16">
      <c r="A123" s="36"/>
      <c r="B123" s="35" t="s">
        <v>995</v>
      </c>
      <c r="C123" s="35" t="s">
        <v>996</v>
      </c>
      <c r="D123" s="35" t="s">
        <v>996</v>
      </c>
      <c r="E123" s="30">
        <v>0</v>
      </c>
      <c r="F123" s="36"/>
      <c r="P123" s="33"/>
    </row>
    <row r="124" spans="1:16">
      <c r="A124" s="36"/>
      <c r="B124" s="35" t="s">
        <v>997</v>
      </c>
      <c r="C124" s="35" t="s">
        <v>998</v>
      </c>
      <c r="D124" s="35" t="s">
        <v>998</v>
      </c>
      <c r="E124" s="30">
        <v>0</v>
      </c>
      <c r="F124" s="36"/>
      <c r="P124" s="33"/>
    </row>
    <row r="125" spans="1:16">
      <c r="A125" s="36"/>
      <c r="B125" s="35" t="s">
        <v>999</v>
      </c>
      <c r="C125" s="35" t="s">
        <v>813</v>
      </c>
      <c r="D125" s="35" t="s">
        <v>813</v>
      </c>
      <c r="E125" s="30">
        <v>0</v>
      </c>
      <c r="F125" s="36"/>
      <c r="P125" s="33"/>
    </row>
    <row r="126" spans="1:16">
      <c r="A126" s="36"/>
      <c r="B126" s="35" t="s">
        <v>1000</v>
      </c>
      <c r="C126" s="35" t="s">
        <v>813</v>
      </c>
      <c r="D126" s="35" t="s">
        <v>813</v>
      </c>
      <c r="E126" s="30">
        <v>0</v>
      </c>
      <c r="F126" s="36"/>
      <c r="P126" s="33"/>
    </row>
    <row r="127" spans="1:16">
      <c r="A127" s="36"/>
      <c r="B127" s="35" t="s">
        <v>1001</v>
      </c>
      <c r="C127" s="35" t="s">
        <v>1002</v>
      </c>
      <c r="D127" s="35" t="s">
        <v>1002</v>
      </c>
      <c r="E127" s="30">
        <v>0</v>
      </c>
      <c r="F127" s="36"/>
      <c r="P127" s="33"/>
    </row>
    <row r="128" spans="1:16">
      <c r="A128" s="36"/>
      <c r="B128" s="35" t="s">
        <v>1003</v>
      </c>
      <c r="C128" s="35" t="s">
        <v>989</v>
      </c>
      <c r="D128" s="35" t="s">
        <v>989</v>
      </c>
      <c r="E128" s="30">
        <v>0</v>
      </c>
      <c r="F128" s="36"/>
      <c r="P128" s="33"/>
    </row>
    <row r="129" spans="1:16">
      <c r="A129" s="36"/>
      <c r="B129" s="35" t="s">
        <v>1004</v>
      </c>
      <c r="C129" s="35" t="s">
        <v>989</v>
      </c>
      <c r="D129" s="35" t="s">
        <v>989</v>
      </c>
      <c r="E129" s="30">
        <v>0</v>
      </c>
      <c r="F129" s="36"/>
      <c r="P129" s="33"/>
    </row>
    <row r="130" spans="1:16">
      <c r="A130" s="36"/>
      <c r="B130" s="35" t="s">
        <v>1005</v>
      </c>
      <c r="C130" s="35" t="s">
        <v>989</v>
      </c>
      <c r="D130" s="35" t="s">
        <v>989</v>
      </c>
      <c r="E130" s="30">
        <v>0</v>
      </c>
      <c r="F130" s="36"/>
      <c r="P130" s="33"/>
    </row>
    <row r="131" spans="1:16">
      <c r="A131" s="36"/>
      <c r="B131" s="35" t="s">
        <v>1006</v>
      </c>
      <c r="C131" s="35" t="s">
        <v>989</v>
      </c>
      <c r="D131" s="35" t="s">
        <v>989</v>
      </c>
      <c r="E131" s="30">
        <v>0</v>
      </c>
      <c r="F131" s="36"/>
      <c r="P131" s="33"/>
    </row>
    <row r="132" spans="1:16">
      <c r="A132" s="36"/>
      <c r="B132" s="35" t="s">
        <v>1007</v>
      </c>
      <c r="C132" s="35" t="s">
        <v>1008</v>
      </c>
      <c r="D132" s="35" t="s">
        <v>1008</v>
      </c>
      <c r="E132" s="30">
        <v>0</v>
      </c>
      <c r="F132" s="36"/>
      <c r="P132" s="33"/>
    </row>
    <row r="133" spans="1:16">
      <c r="A133" s="36"/>
      <c r="B133" s="35" t="s">
        <v>1009</v>
      </c>
      <c r="C133" s="35" t="s">
        <v>853</v>
      </c>
      <c r="D133" s="35" t="s">
        <v>853</v>
      </c>
      <c r="E133" s="30">
        <v>0</v>
      </c>
      <c r="F133" s="36"/>
      <c r="P133" s="33"/>
    </row>
    <row r="134" spans="1:16">
      <c r="A134" s="36"/>
      <c r="B134" s="35" t="s">
        <v>1010</v>
      </c>
      <c r="C134" s="35" t="s">
        <v>853</v>
      </c>
      <c r="D134" s="35" t="s">
        <v>853</v>
      </c>
      <c r="E134" s="30">
        <v>0</v>
      </c>
      <c r="F134" s="36"/>
      <c r="P134" s="33"/>
    </row>
    <row r="135" spans="1:16">
      <c r="A135" s="36"/>
      <c r="B135" s="35" t="s">
        <v>1011</v>
      </c>
      <c r="C135" s="35" t="s">
        <v>811</v>
      </c>
      <c r="D135" s="35" t="s">
        <v>811</v>
      </c>
      <c r="E135" s="30">
        <v>0</v>
      </c>
      <c r="F135" s="36"/>
      <c r="P135" s="33"/>
    </row>
    <row r="136" spans="1:16">
      <c r="A136" s="36"/>
      <c r="B136" s="35" t="s">
        <v>1012</v>
      </c>
      <c r="C136" s="35" t="s">
        <v>907</v>
      </c>
      <c r="D136" s="35" t="s">
        <v>907</v>
      </c>
      <c r="E136" s="30">
        <v>0</v>
      </c>
      <c r="F136" s="36"/>
      <c r="P136" s="33"/>
    </row>
    <row r="137" spans="1:16">
      <c r="A137" s="36"/>
      <c r="B137" s="35" t="s">
        <v>1013</v>
      </c>
      <c r="C137" s="35" t="s">
        <v>1014</v>
      </c>
      <c r="D137" s="35" t="s">
        <v>1014</v>
      </c>
      <c r="E137" s="30">
        <v>-0.45333333333333298</v>
      </c>
      <c r="F137" s="36"/>
      <c r="P137" s="33"/>
    </row>
    <row r="138" spans="1:16">
      <c r="A138" s="36"/>
      <c r="B138" s="35" t="s">
        <v>1015</v>
      </c>
      <c r="C138" s="35" t="s">
        <v>1016</v>
      </c>
      <c r="D138" s="35" t="s">
        <v>1017</v>
      </c>
      <c r="E138" s="30">
        <v>-0.45333333333333298</v>
      </c>
      <c r="F138" s="36"/>
      <c r="P138" s="33"/>
    </row>
    <row r="139" spans="1:16">
      <c r="A139" s="36"/>
      <c r="B139" s="35" t="s">
        <v>1018</v>
      </c>
      <c r="C139" s="35" t="s">
        <v>1016</v>
      </c>
      <c r="D139" s="35" t="s">
        <v>1017</v>
      </c>
      <c r="E139" s="30">
        <v>-0.69696969696969702</v>
      </c>
      <c r="F139" s="36"/>
      <c r="P139" s="33"/>
    </row>
    <row r="140" spans="1:16">
      <c r="A140" s="36"/>
      <c r="B140" s="35" t="s">
        <v>1019</v>
      </c>
      <c r="C140" s="35" t="s">
        <v>1020</v>
      </c>
      <c r="D140" s="35" t="s">
        <v>1021</v>
      </c>
      <c r="E140" s="30">
        <v>-0.69696969696969702</v>
      </c>
      <c r="F140" s="36"/>
      <c r="K140" s="33"/>
      <c r="P140" s="33"/>
    </row>
    <row r="141" spans="1:16">
      <c r="A141" s="36"/>
      <c r="B141" s="35" t="s">
        <v>1022</v>
      </c>
      <c r="C141" s="35" t="s">
        <v>1020</v>
      </c>
      <c r="D141" s="35" t="s">
        <v>1021</v>
      </c>
      <c r="E141" s="30">
        <v>-0.138539042821159</v>
      </c>
      <c r="F141" s="36"/>
      <c r="K141" s="33"/>
      <c r="P141" s="33"/>
    </row>
    <row r="142" spans="1:16">
      <c r="A142" s="36"/>
      <c r="B142" s="35" t="s">
        <v>1023</v>
      </c>
      <c r="C142" s="35" t="s">
        <v>1024</v>
      </c>
      <c r="D142" s="35" t="s">
        <v>1025</v>
      </c>
      <c r="E142" s="30">
        <v>0</v>
      </c>
      <c r="F142" s="36"/>
      <c r="P142" s="33"/>
    </row>
    <row r="143" spans="1:16">
      <c r="A143" s="36"/>
      <c r="B143" s="35" t="s">
        <v>1026</v>
      </c>
      <c r="C143" s="35" t="s">
        <v>1027</v>
      </c>
      <c r="D143" s="35" t="s">
        <v>1027</v>
      </c>
      <c r="E143" s="30">
        <v>0</v>
      </c>
      <c r="F143" s="36"/>
      <c r="P143" s="33"/>
    </row>
    <row r="144" spans="1:16">
      <c r="A144" s="36"/>
      <c r="B144" s="35" t="s">
        <v>1028</v>
      </c>
      <c r="C144" s="35" t="s">
        <v>1029</v>
      </c>
      <c r="D144" s="35" t="s">
        <v>1029</v>
      </c>
      <c r="E144" s="30">
        <v>0</v>
      </c>
      <c r="F144" s="36"/>
      <c r="P144" s="33"/>
    </row>
    <row r="145" spans="1:16">
      <c r="A145" s="36"/>
      <c r="B145" s="35" t="s">
        <v>1030</v>
      </c>
      <c r="C145" s="35" t="s">
        <v>865</v>
      </c>
      <c r="D145" s="35" t="s">
        <v>865</v>
      </c>
      <c r="E145" s="30">
        <v>0</v>
      </c>
      <c r="F145" s="36"/>
      <c r="P145" s="33"/>
    </row>
    <row r="146" spans="1:16">
      <c r="A146" s="36"/>
      <c r="B146" s="35" t="s">
        <v>1031</v>
      </c>
      <c r="C146" s="35" t="s">
        <v>900</v>
      </c>
      <c r="D146" s="35" t="s">
        <v>900</v>
      </c>
      <c r="E146" s="30">
        <v>0</v>
      </c>
      <c r="F146" s="36"/>
      <c r="P146" s="33"/>
    </row>
    <row r="147" spans="1:16">
      <c r="A147" s="36"/>
      <c r="B147" s="35" t="s">
        <v>1032</v>
      </c>
      <c r="C147" s="35" t="s">
        <v>1033</v>
      </c>
      <c r="D147" s="35" t="s">
        <v>1033</v>
      </c>
      <c r="E147" s="30">
        <v>0</v>
      </c>
      <c r="F147" s="36"/>
      <c r="P147" s="33"/>
    </row>
    <row r="148" spans="1:16">
      <c r="A148" s="36"/>
      <c r="B148" s="35" t="s">
        <v>1034</v>
      </c>
      <c r="C148" s="35" t="s">
        <v>805</v>
      </c>
      <c r="D148" s="35" t="s">
        <v>805</v>
      </c>
      <c r="E148" s="30">
        <v>0</v>
      </c>
      <c r="F148" s="36"/>
      <c r="P148" s="33"/>
    </row>
    <row r="149" spans="1:16">
      <c r="A149" s="36"/>
      <c r="B149" s="35" t="s">
        <v>1035</v>
      </c>
      <c r="C149" s="35" t="s">
        <v>834</v>
      </c>
      <c r="D149" s="35" t="s">
        <v>834</v>
      </c>
      <c r="E149" s="30">
        <v>0</v>
      </c>
      <c r="F149" s="36"/>
      <c r="P149" s="33"/>
    </row>
    <row r="150" spans="1:16">
      <c r="A150" s="36"/>
      <c r="B150" s="35" t="s">
        <v>1036</v>
      </c>
      <c r="C150" s="35" t="s">
        <v>910</v>
      </c>
      <c r="D150" s="35" t="s">
        <v>910</v>
      </c>
      <c r="E150" s="30">
        <v>0</v>
      </c>
      <c r="F150" s="36"/>
      <c r="P150" s="33"/>
    </row>
    <row r="151" spans="1:16">
      <c r="A151" s="36"/>
      <c r="B151" s="35" t="s">
        <v>1037</v>
      </c>
      <c r="C151" s="35" t="s">
        <v>1038</v>
      </c>
      <c r="D151" s="35" t="s">
        <v>1038</v>
      </c>
      <c r="E151" s="30">
        <v>0</v>
      </c>
      <c r="F151" s="36"/>
      <c r="P151" s="33"/>
    </row>
    <row r="152" spans="1:16">
      <c r="A152" s="36"/>
      <c r="B152" s="35" t="s">
        <v>1039</v>
      </c>
      <c r="C152" s="35" t="s">
        <v>1040</v>
      </c>
      <c r="D152" s="35" t="s">
        <v>1040</v>
      </c>
      <c r="E152" s="30">
        <v>0</v>
      </c>
      <c r="F152" s="36"/>
      <c r="P152" s="33"/>
    </row>
    <row r="153" spans="1:16">
      <c r="A153" s="36"/>
      <c r="B153" s="35" t="s">
        <v>1041</v>
      </c>
      <c r="C153" s="35" t="s">
        <v>815</v>
      </c>
      <c r="D153" s="35" t="s">
        <v>815</v>
      </c>
      <c r="E153" s="30">
        <v>0</v>
      </c>
      <c r="F153" s="36"/>
      <c r="P153" s="33"/>
    </row>
    <row r="154" spans="1:16">
      <c r="A154" s="36"/>
      <c r="B154" s="35" t="s">
        <v>1042</v>
      </c>
      <c r="C154" s="35" t="s">
        <v>834</v>
      </c>
      <c r="D154" s="35" t="s">
        <v>834</v>
      </c>
      <c r="E154" s="30">
        <v>0</v>
      </c>
      <c r="F154" s="36"/>
      <c r="P154" s="33"/>
    </row>
    <row r="155" spans="1:16">
      <c r="A155" s="36"/>
      <c r="B155" s="35" t="s">
        <v>1043</v>
      </c>
      <c r="C155" s="35" t="s">
        <v>1044</v>
      </c>
      <c r="D155" s="35" t="s">
        <v>1044</v>
      </c>
      <c r="E155" s="30">
        <v>0</v>
      </c>
      <c r="F155" s="36"/>
      <c r="P155" s="33"/>
    </row>
    <row r="156" spans="1:16">
      <c r="A156" s="36"/>
      <c r="B156" s="35" t="s">
        <v>1045</v>
      </c>
      <c r="C156" s="35" t="s">
        <v>882</v>
      </c>
      <c r="D156" s="35" t="s">
        <v>882</v>
      </c>
      <c r="E156" s="30">
        <v>0</v>
      </c>
      <c r="F156" s="36"/>
      <c r="P156" s="33"/>
    </row>
    <row r="157" spans="1:16">
      <c r="A157" s="36"/>
      <c r="B157" s="35" t="s">
        <v>1046</v>
      </c>
      <c r="C157" s="35" t="s">
        <v>813</v>
      </c>
      <c r="D157" s="35" t="s">
        <v>813</v>
      </c>
      <c r="E157" s="30">
        <v>0</v>
      </c>
      <c r="F157" s="36"/>
      <c r="P157" s="33"/>
    </row>
    <row r="158" spans="1:16">
      <c r="A158" s="36"/>
      <c r="B158" s="35" t="s">
        <v>1047</v>
      </c>
      <c r="C158" s="35" t="s">
        <v>813</v>
      </c>
      <c r="D158" s="35" t="s">
        <v>813</v>
      </c>
      <c r="E158" s="30">
        <v>0</v>
      </c>
      <c r="F158" s="36"/>
      <c r="P158" s="33"/>
    </row>
    <row r="159" spans="1:16">
      <c r="A159" s="36"/>
      <c r="B159" s="35" t="s">
        <v>1048</v>
      </c>
      <c r="C159" s="35" t="s">
        <v>1049</v>
      </c>
      <c r="D159" s="35" t="s">
        <v>1049</v>
      </c>
      <c r="E159" s="30">
        <v>0</v>
      </c>
      <c r="F159" s="36"/>
      <c r="P159" s="33"/>
    </row>
    <row r="160" spans="1:16">
      <c r="A160" s="36"/>
      <c r="B160" s="35" t="s">
        <v>1050</v>
      </c>
      <c r="C160" s="35" t="s">
        <v>1051</v>
      </c>
      <c r="D160" s="35" t="s">
        <v>1051</v>
      </c>
      <c r="E160" s="30">
        <v>0</v>
      </c>
      <c r="F160" s="36"/>
      <c r="P160" s="33"/>
    </row>
    <row r="161" spans="1:16">
      <c r="A161" s="36"/>
      <c r="B161" s="35" t="s">
        <v>1052</v>
      </c>
      <c r="C161" s="35" t="s">
        <v>1051</v>
      </c>
      <c r="D161" s="35" t="s">
        <v>1051</v>
      </c>
      <c r="E161" s="30">
        <v>0</v>
      </c>
      <c r="F161" s="36"/>
      <c r="P161" s="33"/>
    </row>
    <row r="162" spans="1:16">
      <c r="A162" s="36"/>
      <c r="B162" s="35" t="s">
        <v>1053</v>
      </c>
      <c r="C162" s="35" t="s">
        <v>813</v>
      </c>
      <c r="D162" s="35" t="s">
        <v>813</v>
      </c>
      <c r="E162" s="30">
        <v>0</v>
      </c>
      <c r="F162" s="36"/>
      <c r="P162" s="33"/>
    </row>
    <row r="163" spans="1:16">
      <c r="A163" s="36"/>
      <c r="B163" s="35" t="s">
        <v>1054</v>
      </c>
      <c r="C163" s="35" t="s">
        <v>857</v>
      </c>
      <c r="D163" s="35" t="s">
        <v>857</v>
      </c>
      <c r="E163" s="30">
        <v>0</v>
      </c>
      <c r="F163" s="36"/>
      <c r="P163" s="33"/>
    </row>
    <row r="164" spans="1:16">
      <c r="A164" s="36"/>
      <c r="B164" s="35" t="s">
        <v>1055</v>
      </c>
      <c r="C164" s="35" t="s">
        <v>843</v>
      </c>
      <c r="D164" s="35" t="s">
        <v>843</v>
      </c>
      <c r="E164" s="30">
        <v>0</v>
      </c>
      <c r="F164" s="36"/>
      <c r="P164" s="33"/>
    </row>
    <row r="165" spans="1:16">
      <c r="A165" s="36"/>
      <c r="B165" s="35" t="s">
        <v>1056</v>
      </c>
      <c r="C165" s="35" t="s">
        <v>811</v>
      </c>
      <c r="D165" s="35" t="s">
        <v>811</v>
      </c>
      <c r="E165" s="30">
        <v>0</v>
      </c>
      <c r="F165" s="36"/>
      <c r="P165" s="33"/>
    </row>
    <row r="166" spans="1:16">
      <c r="A166" s="36"/>
      <c r="B166" s="35" t="s">
        <v>1057</v>
      </c>
      <c r="C166" s="35" t="s">
        <v>1044</v>
      </c>
      <c r="D166" s="35" t="s">
        <v>1044</v>
      </c>
      <c r="E166" s="30">
        <v>0</v>
      </c>
      <c r="F166" s="36"/>
      <c r="P166" s="33"/>
    </row>
    <row r="167" spans="1:16">
      <c r="A167" s="36"/>
      <c r="B167" s="35" t="s">
        <v>1058</v>
      </c>
      <c r="C167" s="35" t="s">
        <v>809</v>
      </c>
      <c r="D167" s="35" t="s">
        <v>809</v>
      </c>
      <c r="E167" s="30">
        <v>0</v>
      </c>
      <c r="F167" s="36"/>
      <c r="P167" s="33"/>
    </row>
    <row r="168" spans="1:16">
      <c r="A168" s="36"/>
      <c r="B168" s="35" t="s">
        <v>1059</v>
      </c>
      <c r="C168" s="35" t="s">
        <v>910</v>
      </c>
      <c r="D168" s="35" t="s">
        <v>910</v>
      </c>
      <c r="E168" s="30">
        <v>0</v>
      </c>
      <c r="F168" s="36"/>
      <c r="P168" s="33"/>
    </row>
    <row r="169" spans="1:16">
      <c r="A169" s="36"/>
      <c r="B169" s="35" t="s">
        <v>1060</v>
      </c>
      <c r="C169" s="35" t="s">
        <v>859</v>
      </c>
      <c r="D169" s="35" t="s">
        <v>859</v>
      </c>
      <c r="E169" s="30">
        <v>0</v>
      </c>
      <c r="F169" s="36"/>
      <c r="P169" s="33"/>
    </row>
    <row r="170" spans="1:16">
      <c r="A170" s="36"/>
      <c r="B170" s="35" t="s">
        <v>1061</v>
      </c>
      <c r="C170" s="35" t="s">
        <v>861</v>
      </c>
      <c r="D170" s="35" t="s">
        <v>861</v>
      </c>
      <c r="E170" s="30">
        <v>0</v>
      </c>
      <c r="F170" s="36"/>
      <c r="P170" s="33"/>
    </row>
    <row r="171" spans="1:16">
      <c r="A171" s="36"/>
      <c r="B171" s="35" t="s">
        <v>1062</v>
      </c>
      <c r="C171" s="35" t="s">
        <v>1063</v>
      </c>
      <c r="D171" s="35" t="s">
        <v>1063</v>
      </c>
      <c r="E171" s="30">
        <v>0</v>
      </c>
      <c r="F171" s="36"/>
      <c r="P171" s="33"/>
    </row>
    <row r="172" spans="1:16">
      <c r="A172" s="36"/>
      <c r="B172" s="35" t="s">
        <v>1064</v>
      </c>
      <c r="C172" s="35" t="s">
        <v>946</v>
      </c>
      <c r="D172" s="35" t="s">
        <v>946</v>
      </c>
      <c r="E172" s="30">
        <v>0</v>
      </c>
      <c r="F172" s="36"/>
      <c r="P172" s="33"/>
    </row>
    <row r="173" spans="1:16">
      <c r="A173" s="36"/>
      <c r="B173" s="35" t="s">
        <v>1065</v>
      </c>
      <c r="C173" s="35" t="s">
        <v>939</v>
      </c>
      <c r="D173" s="35" t="s">
        <v>939</v>
      </c>
      <c r="E173" s="30">
        <v>0</v>
      </c>
      <c r="F173" s="36"/>
      <c r="P173" s="33"/>
    </row>
    <row r="174" spans="1:16">
      <c r="A174" s="36"/>
      <c r="B174" s="35" t="s">
        <v>1066</v>
      </c>
      <c r="C174" s="35" t="s">
        <v>1067</v>
      </c>
      <c r="D174" s="35" t="s">
        <v>1067</v>
      </c>
      <c r="E174" s="30">
        <v>0</v>
      </c>
      <c r="F174" s="36"/>
      <c r="P174" s="33"/>
    </row>
    <row r="175" spans="1:16">
      <c r="A175" s="36"/>
      <c r="B175" s="35" t="s">
        <v>1068</v>
      </c>
      <c r="C175" s="35" t="s">
        <v>1067</v>
      </c>
      <c r="D175" s="35" t="s">
        <v>1067</v>
      </c>
      <c r="E175" s="30">
        <v>0</v>
      </c>
      <c r="F175" s="36"/>
      <c r="P175" s="33"/>
    </row>
    <row r="176" spans="1:16">
      <c r="A176" s="36"/>
      <c r="B176" s="35" t="s">
        <v>1069</v>
      </c>
      <c r="C176" s="35" t="s">
        <v>953</v>
      </c>
      <c r="D176" s="35" t="s">
        <v>953</v>
      </c>
      <c r="E176" s="30">
        <v>0</v>
      </c>
      <c r="F176" s="36"/>
      <c r="P176" s="33"/>
    </row>
    <row r="177" spans="1:16">
      <c r="A177" s="36"/>
      <c r="B177" s="35" t="s">
        <v>1070</v>
      </c>
      <c r="C177" s="35" t="s">
        <v>1044</v>
      </c>
      <c r="D177" s="35" t="s">
        <v>1044</v>
      </c>
      <c r="E177" s="30">
        <v>0</v>
      </c>
      <c r="F177" s="36"/>
      <c r="P177" s="33"/>
    </row>
    <row r="178" spans="1:16">
      <c r="A178" s="36"/>
      <c r="B178" s="35" t="s">
        <v>1071</v>
      </c>
      <c r="C178" s="35" t="s">
        <v>809</v>
      </c>
      <c r="D178" s="35" t="s">
        <v>809</v>
      </c>
      <c r="E178" s="30">
        <v>0</v>
      </c>
      <c r="F178" s="36"/>
      <c r="P178" s="33"/>
    </row>
    <row r="179" spans="1:16">
      <c r="A179" s="36"/>
      <c r="B179" s="35" t="s">
        <v>1072</v>
      </c>
      <c r="C179" s="35" t="s">
        <v>965</v>
      </c>
      <c r="D179" s="35" t="s">
        <v>965</v>
      </c>
      <c r="E179" s="30">
        <v>0</v>
      </c>
      <c r="F179" s="36"/>
      <c r="P179" s="33"/>
    </row>
    <row r="180" spans="1:16">
      <c r="A180" s="36"/>
      <c r="B180" s="35" t="s">
        <v>1073</v>
      </c>
      <c r="C180" s="35" t="s">
        <v>1074</v>
      </c>
      <c r="D180" s="35" t="s">
        <v>1074</v>
      </c>
      <c r="E180" s="30">
        <v>0</v>
      </c>
      <c r="F180" s="36"/>
      <c r="P180" s="33"/>
    </row>
    <row r="181" spans="1:16">
      <c r="A181" s="36"/>
      <c r="B181" s="35" t="s">
        <v>1075</v>
      </c>
      <c r="C181" s="35" t="s">
        <v>1076</v>
      </c>
      <c r="D181" s="35" t="s">
        <v>1076</v>
      </c>
      <c r="E181" s="30">
        <v>0</v>
      </c>
      <c r="F181" s="36"/>
      <c r="P181" s="33"/>
    </row>
    <row r="182" spans="1:16">
      <c r="A182" s="36"/>
      <c r="B182" s="35" t="s">
        <v>1077</v>
      </c>
      <c r="C182" s="35" t="s">
        <v>989</v>
      </c>
      <c r="D182" s="35" t="s">
        <v>989</v>
      </c>
      <c r="E182" s="30">
        <v>0</v>
      </c>
      <c r="F182" s="36"/>
      <c r="P182" s="33"/>
    </row>
    <row r="183" spans="1:16">
      <c r="A183" s="36"/>
      <c r="B183" s="35" t="s">
        <v>1078</v>
      </c>
      <c r="C183" s="35" t="s">
        <v>989</v>
      </c>
      <c r="D183" s="35" t="s">
        <v>989</v>
      </c>
      <c r="E183" s="30">
        <v>0</v>
      </c>
      <c r="F183" s="36"/>
      <c r="P183" s="33"/>
    </row>
    <row r="184" spans="1:16">
      <c r="A184" s="36"/>
      <c r="B184" s="35" t="s">
        <v>1079</v>
      </c>
      <c r="C184" s="35" t="s">
        <v>1002</v>
      </c>
      <c r="D184" s="35" t="s">
        <v>1002</v>
      </c>
      <c r="E184" s="30">
        <v>-0.31818181818181801</v>
      </c>
      <c r="F184" s="36"/>
      <c r="P184" s="33"/>
    </row>
    <row r="185" spans="1:16">
      <c r="A185" s="36"/>
      <c r="B185" s="35" t="s">
        <v>1080</v>
      </c>
      <c r="C185" s="35" t="s">
        <v>1081</v>
      </c>
      <c r="D185" s="35" t="s">
        <v>1082</v>
      </c>
      <c r="E185" s="30">
        <v>-0.31818181818181801</v>
      </c>
      <c r="F185" s="36"/>
      <c r="P185" s="33"/>
    </row>
    <row r="186" spans="1:16">
      <c r="A186" s="36"/>
      <c r="B186" s="35" t="s">
        <v>1083</v>
      </c>
      <c r="C186" s="35" t="s">
        <v>1081</v>
      </c>
      <c r="D186" s="35" t="s">
        <v>1082</v>
      </c>
      <c r="E186" s="30">
        <v>-0.99429086538461497</v>
      </c>
      <c r="F186" s="36"/>
      <c r="P186" s="33"/>
    </row>
    <row r="187" spans="1:16">
      <c r="A187" s="36"/>
      <c r="B187" s="35" t="s">
        <v>1084</v>
      </c>
      <c r="C187" s="35" t="s">
        <v>865</v>
      </c>
      <c r="D187" s="35" t="s">
        <v>1014</v>
      </c>
      <c r="E187" s="30">
        <v>-0.99399038461538503</v>
      </c>
      <c r="F187" s="36"/>
      <c r="K187" s="33"/>
      <c r="P187" s="33"/>
    </row>
    <row r="188" spans="1:16">
      <c r="A188" s="36"/>
      <c r="B188" s="35" t="s">
        <v>1085</v>
      </c>
      <c r="C188" s="35" t="s">
        <v>900</v>
      </c>
      <c r="D188" s="35" t="s">
        <v>1014</v>
      </c>
      <c r="E188" s="30">
        <v>-0.13043478260869601</v>
      </c>
      <c r="F188" s="36"/>
      <c r="K188" s="33"/>
      <c r="P188" s="33"/>
    </row>
    <row r="189" spans="1:16">
      <c r="A189" s="36"/>
      <c r="B189" s="35" t="s">
        <v>1086</v>
      </c>
      <c r="C189" s="35" t="s">
        <v>1087</v>
      </c>
      <c r="D189" s="35" t="s">
        <v>1088</v>
      </c>
      <c r="E189" s="30">
        <v>0</v>
      </c>
      <c r="F189" s="36"/>
      <c r="P189" s="33"/>
    </row>
    <row r="190" spans="1:16">
      <c r="A190" s="36"/>
      <c r="B190" s="35" t="s">
        <v>1089</v>
      </c>
      <c r="C190" s="35" t="s">
        <v>1090</v>
      </c>
      <c r="D190" s="35" t="s">
        <v>1090</v>
      </c>
      <c r="E190" s="30">
        <v>0</v>
      </c>
      <c r="F190" s="36"/>
      <c r="P190" s="33"/>
    </row>
    <row r="191" spans="1:16">
      <c r="A191" s="36"/>
      <c r="B191" s="35" t="s">
        <v>1091</v>
      </c>
      <c r="C191" s="35" t="s">
        <v>1090</v>
      </c>
      <c r="D191" s="35" t="s">
        <v>1090</v>
      </c>
      <c r="E191" s="30">
        <v>0</v>
      </c>
      <c r="F191" s="36"/>
      <c r="P191" s="33"/>
    </row>
    <row r="192" spans="1:16">
      <c r="A192" s="36"/>
      <c r="B192" s="35" t="s">
        <v>1092</v>
      </c>
      <c r="C192" s="35" t="s">
        <v>1020</v>
      </c>
      <c r="D192" s="35" t="s">
        <v>1020</v>
      </c>
      <c r="E192" s="30">
        <v>0</v>
      </c>
      <c r="F192" s="36"/>
      <c r="P192" s="33"/>
    </row>
    <row r="193" spans="1:16">
      <c r="A193" s="36"/>
      <c r="B193" s="35" t="s">
        <v>1093</v>
      </c>
      <c r="C193" s="35" t="s">
        <v>1020</v>
      </c>
      <c r="D193" s="35" t="s">
        <v>1020</v>
      </c>
      <c r="E193" s="30">
        <v>0</v>
      </c>
      <c r="F193" s="36"/>
      <c r="P193" s="33"/>
    </row>
    <row r="194" spans="1:16">
      <c r="A194" s="36"/>
      <c r="B194" s="35" t="s">
        <v>1094</v>
      </c>
      <c r="C194" s="35" t="s">
        <v>1095</v>
      </c>
      <c r="D194" s="35" t="s">
        <v>1095</v>
      </c>
      <c r="E194" s="30">
        <v>0</v>
      </c>
      <c r="F194" s="36"/>
      <c r="P194" s="33"/>
    </row>
    <row r="195" spans="1:16">
      <c r="A195" s="36"/>
      <c r="B195" s="35" t="s">
        <v>1096</v>
      </c>
      <c r="C195" s="35" t="s">
        <v>1090</v>
      </c>
      <c r="D195" s="35" t="s">
        <v>1090</v>
      </c>
      <c r="E195" s="30">
        <v>0</v>
      </c>
      <c r="F195" s="36"/>
      <c r="P195" s="33"/>
    </row>
    <row r="196" spans="1:16">
      <c r="A196" s="36"/>
      <c r="B196" s="35" t="s">
        <v>1097</v>
      </c>
      <c r="C196" s="35" t="s">
        <v>1090</v>
      </c>
      <c r="D196" s="35" t="s">
        <v>1090</v>
      </c>
      <c r="E196" s="30">
        <v>0</v>
      </c>
      <c r="F196" s="36"/>
      <c r="P196" s="33"/>
    </row>
    <row r="197" spans="1:16">
      <c r="A197" s="36"/>
      <c r="B197" s="35" t="s">
        <v>1098</v>
      </c>
      <c r="C197" s="35" t="s">
        <v>1020</v>
      </c>
      <c r="D197" s="35" t="s">
        <v>1020</v>
      </c>
      <c r="E197" s="30">
        <v>0</v>
      </c>
      <c r="F197" s="36"/>
      <c r="P197" s="33"/>
    </row>
    <row r="198" spans="1:16">
      <c r="A198" s="36"/>
      <c r="B198" s="35" t="s">
        <v>1099</v>
      </c>
      <c r="C198" s="35" t="s">
        <v>1020</v>
      </c>
      <c r="D198" s="35" t="s">
        <v>1020</v>
      </c>
      <c r="E198" s="30">
        <v>0</v>
      </c>
      <c r="F198" s="36"/>
      <c r="P198" s="33"/>
    </row>
    <row r="199" spans="1:16">
      <c r="A199" s="36"/>
      <c r="B199" s="35" t="s">
        <v>1100</v>
      </c>
      <c r="C199" s="35" t="s">
        <v>1095</v>
      </c>
      <c r="D199" s="35" t="s">
        <v>1095</v>
      </c>
      <c r="E199" s="30">
        <v>0</v>
      </c>
      <c r="F199" s="36"/>
      <c r="P199" s="33"/>
    </row>
    <row r="200" spans="1:16">
      <c r="A200" s="36"/>
      <c r="B200" s="35" t="s">
        <v>1101</v>
      </c>
      <c r="C200" s="35" t="s">
        <v>1074</v>
      </c>
      <c r="D200" s="35" t="s">
        <v>1074</v>
      </c>
      <c r="E200" s="30">
        <v>0</v>
      </c>
      <c r="F200" s="36"/>
      <c r="P200" s="33"/>
    </row>
    <row r="201" spans="1:16">
      <c r="A201" s="36"/>
      <c r="B201" s="35" t="s">
        <v>1102</v>
      </c>
      <c r="C201" s="35" t="s">
        <v>1076</v>
      </c>
      <c r="D201" s="35" t="s">
        <v>1076</v>
      </c>
      <c r="E201" s="30">
        <v>0</v>
      </c>
      <c r="F201" s="36"/>
      <c r="P201" s="33"/>
    </row>
    <row r="202" spans="1:16">
      <c r="A202" s="36"/>
      <c r="B202" s="35" t="s">
        <v>1103</v>
      </c>
      <c r="C202" s="35" t="s">
        <v>912</v>
      </c>
      <c r="D202" s="35" t="s">
        <v>912</v>
      </c>
      <c r="E202" s="30">
        <v>0</v>
      </c>
      <c r="F202" s="36"/>
      <c r="P202" s="33"/>
    </row>
    <row r="203" spans="1:16">
      <c r="A203" s="36"/>
      <c r="B203" s="35" t="s">
        <v>1104</v>
      </c>
      <c r="C203" s="35" t="s">
        <v>912</v>
      </c>
      <c r="D203" s="35" t="s">
        <v>912</v>
      </c>
      <c r="E203" s="30">
        <v>0</v>
      </c>
      <c r="F203" s="36"/>
      <c r="P203" s="33"/>
    </row>
    <row r="204" spans="1:16">
      <c r="A204" s="36"/>
      <c r="B204" s="35" t="s">
        <v>1105</v>
      </c>
      <c r="C204" s="35" t="s">
        <v>1106</v>
      </c>
      <c r="D204" s="35" t="s">
        <v>1106</v>
      </c>
      <c r="E204" s="30">
        <v>0</v>
      </c>
      <c r="F204" s="36"/>
      <c r="P204" s="33"/>
    </row>
    <row r="205" spans="1:16">
      <c r="A205" s="36"/>
      <c r="B205" s="35" t="s">
        <v>1107</v>
      </c>
      <c r="C205" s="35" t="s">
        <v>907</v>
      </c>
      <c r="D205" s="35" t="s">
        <v>907</v>
      </c>
      <c r="E205" s="30">
        <v>0</v>
      </c>
      <c r="F205" s="36"/>
      <c r="P205" s="33"/>
    </row>
    <row r="206" spans="1:16">
      <c r="A206" s="36"/>
      <c r="B206" s="35" t="s">
        <v>1108</v>
      </c>
      <c r="C206" s="35" t="s">
        <v>874</v>
      </c>
      <c r="D206" s="35" t="s">
        <v>874</v>
      </c>
      <c r="E206" s="30">
        <v>0</v>
      </c>
      <c r="F206" s="36"/>
      <c r="P206" s="33"/>
    </row>
    <row r="207" spans="1:16">
      <c r="A207" s="36"/>
      <c r="B207" s="35" t="s">
        <v>1109</v>
      </c>
      <c r="C207" s="35" t="s">
        <v>1110</v>
      </c>
      <c r="D207" s="35" t="s">
        <v>1110</v>
      </c>
      <c r="E207" s="30">
        <v>0</v>
      </c>
      <c r="F207" s="36"/>
      <c r="P207" s="33"/>
    </row>
    <row r="208" spans="1:16">
      <c r="A208" s="36"/>
      <c r="B208" s="35" t="s">
        <v>1111</v>
      </c>
      <c r="C208" s="35" t="s">
        <v>882</v>
      </c>
      <c r="D208" s="35" t="s">
        <v>882</v>
      </c>
      <c r="E208" s="30">
        <v>0</v>
      </c>
      <c r="F208" s="36"/>
      <c r="P208" s="33"/>
    </row>
    <row r="209" spans="1:16">
      <c r="A209" s="36"/>
      <c r="B209" s="35" t="s">
        <v>1112</v>
      </c>
      <c r="C209" s="35" t="s">
        <v>836</v>
      </c>
      <c r="D209" s="35" t="s">
        <v>836</v>
      </c>
      <c r="E209" s="30">
        <v>0</v>
      </c>
      <c r="F209" s="36"/>
      <c r="P209" s="33"/>
    </row>
    <row r="210" spans="1:16">
      <c r="A210" s="36"/>
      <c r="B210" s="35" t="s">
        <v>1113</v>
      </c>
      <c r="C210" s="35" t="s">
        <v>1114</v>
      </c>
      <c r="D210" s="35" t="s">
        <v>1114</v>
      </c>
      <c r="E210" s="30">
        <v>0</v>
      </c>
      <c r="F210" s="36"/>
      <c r="P210" s="33"/>
    </row>
    <row r="211" spans="1:16">
      <c r="A211" s="36"/>
      <c r="B211" s="35" t="s">
        <v>1115</v>
      </c>
      <c r="C211" s="35" t="s">
        <v>1044</v>
      </c>
      <c r="D211" s="35" t="s">
        <v>1044</v>
      </c>
      <c r="E211" s="30">
        <v>0</v>
      </c>
      <c r="F211" s="36"/>
      <c r="P211" s="33"/>
    </row>
    <row r="212" spans="1:16">
      <c r="A212" s="36"/>
      <c r="B212" s="35" t="s">
        <v>1116</v>
      </c>
      <c r="C212" s="35" t="s">
        <v>809</v>
      </c>
      <c r="D212" s="35" t="s">
        <v>809</v>
      </c>
      <c r="E212" s="30">
        <v>0</v>
      </c>
      <c r="F212" s="36"/>
      <c r="P212" s="33"/>
    </row>
    <row r="213" spans="1:16">
      <c r="A213" s="36"/>
      <c r="B213" s="35" t="s">
        <v>1117</v>
      </c>
      <c r="C213" s="35" t="s">
        <v>900</v>
      </c>
      <c r="D213" s="35" t="s">
        <v>900</v>
      </c>
      <c r="E213" s="30">
        <v>0</v>
      </c>
      <c r="F213" s="36"/>
      <c r="P213" s="33"/>
    </row>
    <row r="214" spans="1:16">
      <c r="A214" s="36"/>
      <c r="B214" s="35" t="s">
        <v>1118</v>
      </c>
      <c r="C214" s="35" t="s">
        <v>834</v>
      </c>
      <c r="D214" s="35" t="s">
        <v>834</v>
      </c>
      <c r="E214" s="30">
        <v>0</v>
      </c>
      <c r="F214" s="36"/>
      <c r="P214" s="33"/>
    </row>
    <row r="215" spans="1:16">
      <c r="A215" s="36"/>
      <c r="B215" s="35" t="s">
        <v>1119</v>
      </c>
      <c r="C215" s="35" t="s">
        <v>1044</v>
      </c>
      <c r="D215" s="35" t="s">
        <v>1044</v>
      </c>
      <c r="E215" s="30">
        <v>0</v>
      </c>
      <c r="F215" s="36"/>
      <c r="P215" s="33"/>
    </row>
    <row r="216" spans="1:16">
      <c r="A216" s="36"/>
      <c r="B216" s="35" t="s">
        <v>1120</v>
      </c>
      <c r="C216" s="35" t="s">
        <v>900</v>
      </c>
      <c r="D216" s="35" t="s">
        <v>900</v>
      </c>
      <c r="E216" s="30">
        <v>0</v>
      </c>
      <c r="F216" s="36"/>
      <c r="P216" s="33"/>
    </row>
    <row r="217" spans="1:16">
      <c r="A217" s="36"/>
      <c r="B217" s="35" t="s">
        <v>1121</v>
      </c>
      <c r="C217" s="35" t="s">
        <v>1122</v>
      </c>
      <c r="D217" s="35" t="s">
        <v>1122</v>
      </c>
      <c r="E217" s="30">
        <v>0</v>
      </c>
      <c r="F217" s="36"/>
      <c r="P217" s="33"/>
    </row>
    <row r="218" spans="1:16">
      <c r="A218" s="36"/>
      <c r="B218" s="35" t="s">
        <v>1123</v>
      </c>
      <c r="C218" s="35" t="s">
        <v>1122</v>
      </c>
      <c r="D218" s="35" t="s">
        <v>1122</v>
      </c>
      <c r="E218" s="30">
        <v>0</v>
      </c>
      <c r="F218" s="36"/>
      <c r="P218" s="33"/>
    </row>
    <row r="219" spans="1:16">
      <c r="A219" s="36"/>
      <c r="B219" s="35" t="s">
        <v>1124</v>
      </c>
      <c r="C219" s="35" t="s">
        <v>1125</v>
      </c>
      <c r="D219" s="35" t="s">
        <v>1125</v>
      </c>
      <c r="E219" s="30">
        <v>0</v>
      </c>
      <c r="F219" s="36"/>
      <c r="P219" s="33"/>
    </row>
    <row r="220" spans="1:16">
      <c r="A220" s="36"/>
      <c r="B220" s="35" t="s">
        <v>1126</v>
      </c>
      <c r="C220" s="35" t="s">
        <v>1127</v>
      </c>
      <c r="D220" s="35" t="s">
        <v>1127</v>
      </c>
      <c r="E220" s="30">
        <v>0</v>
      </c>
      <c r="F220" s="36"/>
      <c r="P220" s="33"/>
    </row>
    <row r="221" spans="1:16">
      <c r="A221" s="36"/>
      <c r="B221" s="35" t="s">
        <v>1128</v>
      </c>
      <c r="C221" s="35" t="s">
        <v>1129</v>
      </c>
      <c r="D221" s="35" t="s">
        <v>1129</v>
      </c>
      <c r="E221" s="30">
        <v>0</v>
      </c>
      <c r="F221" s="36"/>
      <c r="P221" s="33"/>
    </row>
    <row r="222" spans="1:16">
      <c r="A222" s="36"/>
      <c r="B222" s="35" t="s">
        <v>1130</v>
      </c>
      <c r="C222" s="35" t="s">
        <v>1129</v>
      </c>
      <c r="D222" s="35" t="s">
        <v>1129</v>
      </c>
      <c r="E222" s="30">
        <v>0</v>
      </c>
      <c r="F222" s="36"/>
      <c r="P222" s="33"/>
    </row>
    <row r="223" spans="1:16">
      <c r="A223" s="36"/>
      <c r="B223" s="35" t="s">
        <v>1131</v>
      </c>
      <c r="C223" s="35" t="s">
        <v>1132</v>
      </c>
      <c r="D223" s="35" t="s">
        <v>1132</v>
      </c>
      <c r="E223" s="30">
        <v>0</v>
      </c>
      <c r="F223" s="36"/>
      <c r="P223" s="33"/>
    </row>
    <row r="224" spans="1:16">
      <c r="A224" s="36"/>
      <c r="B224" s="35" t="s">
        <v>1133</v>
      </c>
      <c r="C224" s="35" t="s">
        <v>1134</v>
      </c>
      <c r="D224" s="35" t="s">
        <v>1134</v>
      </c>
      <c r="E224" s="30">
        <v>0</v>
      </c>
      <c r="F224" s="36"/>
      <c r="P224" s="33"/>
    </row>
    <row r="225" spans="1:16">
      <c r="A225" s="36"/>
      <c r="B225" s="35" t="s">
        <v>1135</v>
      </c>
      <c r="C225" s="35" t="s">
        <v>1134</v>
      </c>
      <c r="D225" s="35" t="s">
        <v>1134</v>
      </c>
      <c r="E225" s="30">
        <v>0</v>
      </c>
      <c r="F225" s="36"/>
      <c r="P225" s="33"/>
    </row>
    <row r="226" spans="1:16">
      <c r="A226" s="36"/>
      <c r="B226" s="35" t="s">
        <v>1136</v>
      </c>
      <c r="C226" s="35" t="s">
        <v>1020</v>
      </c>
      <c r="D226" s="35" t="s">
        <v>1020</v>
      </c>
      <c r="E226" s="30">
        <v>0</v>
      </c>
      <c r="F226" s="36"/>
      <c r="P226" s="33"/>
    </row>
    <row r="227" spans="1:16">
      <c r="A227" s="36"/>
      <c r="B227" s="35" t="s">
        <v>1137</v>
      </c>
      <c r="C227" s="35" t="s">
        <v>1138</v>
      </c>
      <c r="D227" s="35" t="s">
        <v>1138</v>
      </c>
      <c r="E227" s="30">
        <v>0</v>
      </c>
      <c r="F227" s="36"/>
      <c r="P227" s="33"/>
    </row>
    <row r="228" spans="1:16">
      <c r="A228" s="36"/>
      <c r="B228" s="35" t="s">
        <v>1139</v>
      </c>
      <c r="C228" s="35" t="s">
        <v>1138</v>
      </c>
      <c r="D228" s="35" t="s">
        <v>1138</v>
      </c>
      <c r="E228" s="30">
        <v>0</v>
      </c>
      <c r="F228" s="36"/>
      <c r="P228" s="33"/>
    </row>
    <row r="229" spans="1:16">
      <c r="A229" s="36"/>
      <c r="B229" s="35" t="s">
        <v>1140</v>
      </c>
      <c r="C229" s="35" t="s">
        <v>1141</v>
      </c>
      <c r="D229" s="35" t="s">
        <v>1141</v>
      </c>
      <c r="E229" s="30">
        <v>0</v>
      </c>
      <c r="F229" s="36"/>
      <c r="P229" s="33"/>
    </row>
    <row r="230" spans="1:16">
      <c r="A230" s="36"/>
      <c r="B230" s="35" t="s">
        <v>1142</v>
      </c>
      <c r="C230" s="35" t="s">
        <v>1143</v>
      </c>
      <c r="D230" s="35" t="s">
        <v>1143</v>
      </c>
      <c r="E230" s="30">
        <v>0</v>
      </c>
      <c r="F230" s="36"/>
      <c r="P230" s="33"/>
    </row>
    <row r="231" spans="1:16">
      <c r="A231" s="36"/>
      <c r="B231" s="35" t="s">
        <v>1144</v>
      </c>
      <c r="C231" s="35" t="s">
        <v>1143</v>
      </c>
      <c r="D231" s="35" t="s">
        <v>1143</v>
      </c>
      <c r="E231" s="30">
        <v>0</v>
      </c>
      <c r="F231" s="36"/>
      <c r="P231" s="33"/>
    </row>
    <row r="232" spans="1:16">
      <c r="A232" s="36"/>
      <c r="B232" s="35" t="s">
        <v>1145</v>
      </c>
      <c r="C232" s="35" t="s">
        <v>1146</v>
      </c>
      <c r="D232" s="35" t="s">
        <v>1146</v>
      </c>
      <c r="E232" s="30">
        <v>0</v>
      </c>
      <c r="F232" s="36"/>
      <c r="P232" s="33"/>
    </row>
    <row r="233" spans="1:16">
      <c r="A233" s="36"/>
      <c r="B233" s="35" t="s">
        <v>1147</v>
      </c>
      <c r="C233" s="35" t="s">
        <v>912</v>
      </c>
      <c r="D233" s="35" t="s">
        <v>912</v>
      </c>
      <c r="E233" s="30">
        <v>0</v>
      </c>
      <c r="F233" s="36"/>
      <c r="P233" s="33"/>
    </row>
    <row r="234" spans="1:16">
      <c r="A234" s="36"/>
      <c r="B234" s="35" t="s">
        <v>1148</v>
      </c>
      <c r="C234" s="35" t="s">
        <v>912</v>
      </c>
      <c r="D234" s="35" t="s">
        <v>912</v>
      </c>
      <c r="E234" s="30">
        <v>0</v>
      </c>
      <c r="F234" s="36"/>
      <c r="P234" s="33"/>
    </row>
    <row r="235" spans="1:16">
      <c r="A235" s="36"/>
      <c r="B235" s="35" t="s">
        <v>1149</v>
      </c>
      <c r="C235" s="35" t="s">
        <v>1033</v>
      </c>
      <c r="D235" s="35" t="s">
        <v>1033</v>
      </c>
      <c r="E235" s="30">
        <v>0</v>
      </c>
      <c r="F235" s="36"/>
      <c r="P235" s="33"/>
    </row>
    <row r="236" spans="1:16">
      <c r="A236" s="36"/>
      <c r="B236" s="35" t="s">
        <v>1150</v>
      </c>
      <c r="C236" s="35" t="s">
        <v>805</v>
      </c>
      <c r="D236" s="35" t="s">
        <v>805</v>
      </c>
      <c r="E236" s="30">
        <v>0</v>
      </c>
      <c r="F236" s="36"/>
      <c r="P236" s="33"/>
    </row>
    <row r="237" spans="1:16">
      <c r="A237" s="36"/>
      <c r="B237" s="35" t="s">
        <v>1151</v>
      </c>
      <c r="C237" s="35" t="s">
        <v>834</v>
      </c>
      <c r="D237" s="35" t="s">
        <v>834</v>
      </c>
      <c r="E237" s="30">
        <v>0</v>
      </c>
      <c r="F237" s="36"/>
      <c r="P237" s="33"/>
    </row>
    <row r="238" spans="1:16">
      <c r="A238" s="36"/>
      <c r="B238" s="35" t="s">
        <v>1152</v>
      </c>
      <c r="C238" s="35" t="s">
        <v>1153</v>
      </c>
      <c r="D238" s="35" t="s">
        <v>1153</v>
      </c>
      <c r="E238" s="30">
        <v>0</v>
      </c>
      <c r="F238" s="36"/>
      <c r="P238" s="33"/>
    </row>
    <row r="239" spans="1:16">
      <c r="A239" s="36"/>
      <c r="B239" s="35" t="s">
        <v>1154</v>
      </c>
      <c r="C239" s="35" t="s">
        <v>1033</v>
      </c>
      <c r="D239" s="35" t="s">
        <v>1033</v>
      </c>
      <c r="E239" s="30">
        <v>0</v>
      </c>
      <c r="F239" s="36"/>
      <c r="P239" s="33"/>
    </row>
    <row r="240" spans="1:16">
      <c r="A240" s="36"/>
      <c r="B240" s="35" t="s">
        <v>1155</v>
      </c>
      <c r="C240" s="35" t="s">
        <v>1033</v>
      </c>
      <c r="D240" s="35" t="s">
        <v>1033</v>
      </c>
      <c r="E240" s="30">
        <v>0</v>
      </c>
      <c r="F240" s="36"/>
      <c r="P240" s="33"/>
    </row>
    <row r="241" spans="1:16">
      <c r="A241" s="36"/>
      <c r="B241" s="35" t="s">
        <v>1156</v>
      </c>
      <c r="C241" s="35" t="s">
        <v>1020</v>
      </c>
      <c r="D241" s="35" t="s">
        <v>1020</v>
      </c>
      <c r="E241" s="30">
        <v>0</v>
      </c>
      <c r="F241" s="36"/>
      <c r="P241" s="33"/>
    </row>
    <row r="242" spans="1:16">
      <c r="A242" s="36"/>
      <c r="B242" s="35" t="s">
        <v>1157</v>
      </c>
      <c r="C242" s="35" t="s">
        <v>1158</v>
      </c>
      <c r="D242" s="35" t="s">
        <v>1158</v>
      </c>
      <c r="E242" s="30">
        <v>0</v>
      </c>
      <c r="F242" s="36"/>
      <c r="P242" s="33"/>
    </row>
    <row r="243" spans="1:16">
      <c r="A243" s="36"/>
      <c r="B243" s="35" t="s">
        <v>1159</v>
      </c>
      <c r="C243" s="35" t="s">
        <v>1160</v>
      </c>
      <c r="D243" s="35" t="s">
        <v>1160</v>
      </c>
      <c r="E243" s="30">
        <v>0</v>
      </c>
      <c r="F243" s="36"/>
      <c r="P243" s="33"/>
    </row>
    <row r="244" spans="1:16">
      <c r="A244" s="36"/>
      <c r="B244" s="35" t="s">
        <v>1161</v>
      </c>
      <c r="C244" s="35" t="s">
        <v>1162</v>
      </c>
      <c r="D244" s="35" t="s">
        <v>1162</v>
      </c>
      <c r="E244" s="30">
        <v>0</v>
      </c>
      <c r="F244" s="36"/>
      <c r="P244" s="33"/>
    </row>
    <row r="245" spans="1:16">
      <c r="A245" s="36"/>
      <c r="B245" s="35" t="s">
        <v>1163</v>
      </c>
      <c r="C245" s="35" t="s">
        <v>1164</v>
      </c>
      <c r="D245" s="35" t="s">
        <v>1164</v>
      </c>
      <c r="E245" s="30">
        <v>0</v>
      </c>
      <c r="F245" s="36"/>
      <c r="P245" s="33"/>
    </row>
    <row r="246" spans="1:16">
      <c r="A246" s="36"/>
      <c r="B246" s="35" t="s">
        <v>1165</v>
      </c>
      <c r="C246" s="35" t="s">
        <v>1164</v>
      </c>
      <c r="D246" s="35" t="s">
        <v>1164</v>
      </c>
      <c r="E246" s="30">
        <v>0</v>
      </c>
      <c r="F246" s="36"/>
      <c r="P246" s="33"/>
    </row>
    <row r="247" spans="1:16">
      <c r="A247" s="36"/>
      <c r="B247" s="35" t="s">
        <v>1166</v>
      </c>
      <c r="C247" s="35" t="s">
        <v>813</v>
      </c>
      <c r="D247" s="35" t="s">
        <v>813</v>
      </c>
      <c r="E247" s="30">
        <v>0</v>
      </c>
      <c r="F247" s="36"/>
      <c r="P247" s="33"/>
    </row>
    <row r="248" spans="1:16">
      <c r="A248" s="36"/>
      <c r="B248" s="35" t="s">
        <v>1167</v>
      </c>
      <c r="C248" s="35" t="s">
        <v>813</v>
      </c>
      <c r="D248" s="35" t="s">
        <v>813</v>
      </c>
      <c r="E248" s="30">
        <v>0</v>
      </c>
      <c r="F248" s="36"/>
      <c r="P248" s="33"/>
    </row>
    <row r="249" spans="1:16">
      <c r="A249" s="36"/>
      <c r="B249" s="35" t="s">
        <v>1168</v>
      </c>
      <c r="C249" s="35" t="s">
        <v>1169</v>
      </c>
      <c r="D249" s="35" t="s">
        <v>1169</v>
      </c>
      <c r="E249" s="30">
        <v>0</v>
      </c>
      <c r="F249" s="36"/>
      <c r="P249" s="33"/>
    </row>
    <row r="250" spans="1:16">
      <c r="A250" s="36"/>
      <c r="B250" s="35" t="s">
        <v>1170</v>
      </c>
      <c r="C250" s="35" t="s">
        <v>1171</v>
      </c>
      <c r="D250" s="35" t="s">
        <v>1171</v>
      </c>
      <c r="E250" s="30">
        <v>0</v>
      </c>
      <c r="F250" s="36"/>
      <c r="P250" s="33"/>
    </row>
    <row r="251" spans="1:16">
      <c r="A251" s="36"/>
      <c r="B251" s="35" t="s">
        <v>1172</v>
      </c>
      <c r="C251" s="35" t="s">
        <v>1171</v>
      </c>
      <c r="D251" s="35" t="s">
        <v>1171</v>
      </c>
      <c r="E251" s="30">
        <v>0</v>
      </c>
      <c r="F251" s="36"/>
      <c r="P251" s="33"/>
    </row>
    <row r="252" spans="1:16">
      <c r="A252" s="36"/>
      <c r="B252" s="35" t="s">
        <v>1173</v>
      </c>
      <c r="C252" s="35" t="s">
        <v>865</v>
      </c>
      <c r="D252" s="35" t="s">
        <v>865</v>
      </c>
      <c r="E252" s="30">
        <v>0</v>
      </c>
      <c r="F252" s="36"/>
      <c r="P252" s="33"/>
    </row>
    <row r="253" spans="1:16">
      <c r="A253" s="36"/>
      <c r="B253" s="35" t="s">
        <v>1174</v>
      </c>
      <c r="C253" s="35" t="s">
        <v>900</v>
      </c>
      <c r="D253" s="35" t="s">
        <v>900</v>
      </c>
      <c r="E253" s="30">
        <v>0</v>
      </c>
      <c r="F253" s="36"/>
      <c r="P253" s="33"/>
    </row>
    <row r="254" spans="1:16">
      <c r="A254" s="36"/>
      <c r="B254" s="35" t="s">
        <v>1175</v>
      </c>
      <c r="C254" s="35" t="s">
        <v>1176</v>
      </c>
      <c r="D254" s="35" t="s">
        <v>1176</v>
      </c>
      <c r="E254" s="30">
        <v>0</v>
      </c>
      <c r="F254" s="36"/>
      <c r="P254" s="33"/>
    </row>
    <row r="255" spans="1:16">
      <c r="A255" s="36"/>
      <c r="B255" s="35" t="s">
        <v>1177</v>
      </c>
      <c r="C255" s="35" t="s">
        <v>1178</v>
      </c>
      <c r="D255" s="35" t="s">
        <v>1178</v>
      </c>
      <c r="E255" s="30">
        <v>0</v>
      </c>
      <c r="F255" s="36"/>
      <c r="P255" s="33"/>
    </row>
    <row r="256" spans="1:16">
      <c r="A256" s="36"/>
      <c r="B256" s="35" t="s">
        <v>1179</v>
      </c>
      <c r="C256" s="35" t="s">
        <v>1178</v>
      </c>
      <c r="D256" s="35" t="s">
        <v>1178</v>
      </c>
      <c r="E256" s="30">
        <v>0</v>
      </c>
      <c r="F256" s="36"/>
      <c r="P256" s="33"/>
    </row>
    <row r="257" spans="1:16">
      <c r="A257" s="36"/>
      <c r="B257" s="35" t="s">
        <v>1180</v>
      </c>
      <c r="C257" s="35" t="s">
        <v>1181</v>
      </c>
      <c r="D257" s="35" t="s">
        <v>1181</v>
      </c>
      <c r="E257" s="30">
        <v>0</v>
      </c>
      <c r="F257" s="36"/>
      <c r="P257" s="33"/>
    </row>
    <row r="258" spans="1:16">
      <c r="A258" s="36"/>
      <c r="B258" s="35" t="s">
        <v>1182</v>
      </c>
      <c r="C258" s="35" t="s">
        <v>1181</v>
      </c>
      <c r="D258" s="35" t="s">
        <v>1181</v>
      </c>
      <c r="E258" s="30">
        <v>0</v>
      </c>
      <c r="F258" s="36"/>
      <c r="P258" s="33"/>
    </row>
    <row r="259" spans="1:16">
      <c r="A259" s="36"/>
      <c r="B259" s="35" t="s">
        <v>1183</v>
      </c>
      <c r="C259" s="35" t="s">
        <v>1184</v>
      </c>
      <c r="D259" s="35" t="s">
        <v>1184</v>
      </c>
      <c r="E259" s="30">
        <v>0</v>
      </c>
      <c r="F259" s="36"/>
      <c r="P259" s="33"/>
    </row>
    <row r="260" spans="1:16">
      <c r="A260" s="36"/>
      <c r="B260" s="35" t="s">
        <v>1185</v>
      </c>
      <c r="C260" s="35" t="s">
        <v>1186</v>
      </c>
      <c r="D260" s="35" t="s">
        <v>1186</v>
      </c>
      <c r="E260" s="30">
        <v>0</v>
      </c>
      <c r="F260" s="36"/>
      <c r="P260" s="33"/>
    </row>
    <row r="261" spans="1:16">
      <c r="A261" s="36"/>
      <c r="B261" s="35" t="s">
        <v>1187</v>
      </c>
      <c r="C261" s="35" t="s">
        <v>1186</v>
      </c>
      <c r="D261" s="35" t="s">
        <v>1186</v>
      </c>
      <c r="E261" s="30">
        <v>0</v>
      </c>
      <c r="F261" s="36"/>
      <c r="P261" s="33"/>
    </row>
    <row r="262" spans="1:16">
      <c r="A262" s="36"/>
      <c r="B262" s="35" t="s">
        <v>1188</v>
      </c>
      <c r="C262" s="35" t="s">
        <v>1141</v>
      </c>
      <c r="D262" s="35" t="s">
        <v>1141</v>
      </c>
      <c r="E262" s="30">
        <v>0</v>
      </c>
      <c r="F262" s="36"/>
      <c r="P262" s="33"/>
    </row>
    <row r="263" spans="1:16">
      <c r="A263" s="36"/>
      <c r="B263" s="35" t="s">
        <v>1189</v>
      </c>
      <c r="C263" s="35" t="s">
        <v>979</v>
      </c>
      <c r="D263" s="35" t="s">
        <v>979</v>
      </c>
      <c r="E263" s="30">
        <v>0</v>
      </c>
      <c r="F263" s="36"/>
      <c r="P263" s="33"/>
    </row>
    <row r="264" spans="1:16">
      <c r="A264" s="36"/>
      <c r="B264" s="35" t="s">
        <v>1190</v>
      </c>
      <c r="C264" s="35" t="s">
        <v>941</v>
      </c>
      <c r="D264" s="35" t="s">
        <v>941</v>
      </c>
      <c r="E264" s="30">
        <v>0</v>
      </c>
      <c r="F264" s="36"/>
      <c r="P264" s="33"/>
    </row>
    <row r="265" spans="1:16">
      <c r="A265" s="36"/>
      <c r="B265" s="35" t="s">
        <v>1191</v>
      </c>
      <c r="C265" s="35" t="s">
        <v>1192</v>
      </c>
      <c r="D265" s="35" t="s">
        <v>1192</v>
      </c>
      <c r="E265" s="30">
        <v>0</v>
      </c>
      <c r="F265" s="36"/>
      <c r="P265" s="33"/>
    </row>
    <row r="266" spans="1:16">
      <c r="A266" s="36"/>
      <c r="B266" s="35" t="s">
        <v>1193</v>
      </c>
      <c r="C266" s="35" t="s">
        <v>1194</v>
      </c>
      <c r="D266" s="35" t="s">
        <v>1194</v>
      </c>
      <c r="E266" s="30">
        <v>0</v>
      </c>
      <c r="F266" s="36"/>
      <c r="P266" s="33"/>
    </row>
    <row r="267" spans="1:16">
      <c r="A267" s="36"/>
      <c r="B267" s="35" t="s">
        <v>1195</v>
      </c>
      <c r="C267" s="35" t="s">
        <v>1196</v>
      </c>
      <c r="D267" s="35" t="s">
        <v>1196</v>
      </c>
      <c r="E267" s="30">
        <v>0</v>
      </c>
      <c r="F267" s="36"/>
      <c r="P267" s="33"/>
    </row>
    <row r="268" spans="1:16">
      <c r="A268" s="36"/>
      <c r="B268" s="35" t="s">
        <v>1197</v>
      </c>
      <c r="C268" s="35" t="s">
        <v>1198</v>
      </c>
      <c r="D268" s="35" t="s">
        <v>1198</v>
      </c>
      <c r="E268" s="30">
        <v>0</v>
      </c>
      <c r="F268" s="36"/>
      <c r="P268" s="33"/>
    </row>
    <row r="269" spans="1:16">
      <c r="A269" s="36"/>
      <c r="B269" s="35" t="s">
        <v>1199</v>
      </c>
      <c r="C269" s="37" t="s">
        <v>1200</v>
      </c>
      <c r="D269" s="37" t="s">
        <v>1200</v>
      </c>
      <c r="E269" s="30">
        <v>0</v>
      </c>
      <c r="F269" s="36"/>
      <c r="P269" s="33"/>
    </row>
    <row r="270" spans="1:16">
      <c r="A270" s="36"/>
      <c r="B270" s="35" t="s">
        <v>1201</v>
      </c>
      <c r="C270" s="37" t="s">
        <v>1200</v>
      </c>
      <c r="D270" s="37" t="s">
        <v>1200</v>
      </c>
      <c r="E270" s="30">
        <v>0</v>
      </c>
      <c r="F270" s="36"/>
      <c r="P270" s="33"/>
    </row>
    <row r="271" spans="1:16">
      <c r="A271" s="36"/>
      <c r="B271" s="35" t="s">
        <v>1202</v>
      </c>
      <c r="C271" s="35" t="s">
        <v>1203</v>
      </c>
      <c r="D271" s="35" t="s">
        <v>1203</v>
      </c>
      <c r="E271" s="30">
        <v>0</v>
      </c>
      <c r="F271" s="36"/>
      <c r="P271" s="33"/>
    </row>
    <row r="272" spans="1:16">
      <c r="A272" s="36"/>
      <c r="B272" s="35" t="s">
        <v>1204</v>
      </c>
      <c r="C272" s="35" t="s">
        <v>1203</v>
      </c>
      <c r="D272" s="35" t="s">
        <v>1203</v>
      </c>
      <c r="E272" s="30">
        <v>0</v>
      </c>
      <c r="F272" s="36"/>
      <c r="P272" s="33"/>
    </row>
    <row r="273" spans="1:16">
      <c r="A273" s="36"/>
      <c r="B273" s="35" t="s">
        <v>1205</v>
      </c>
      <c r="C273" s="35" t="s">
        <v>1206</v>
      </c>
      <c r="D273" s="35" t="s">
        <v>1206</v>
      </c>
      <c r="E273" s="30">
        <v>0</v>
      </c>
      <c r="F273" s="36"/>
      <c r="P273" s="33"/>
    </row>
    <row r="274" spans="1:16">
      <c r="A274" s="36"/>
      <c r="B274" s="35" t="s">
        <v>1207</v>
      </c>
      <c r="C274" s="35" t="s">
        <v>1198</v>
      </c>
      <c r="D274" s="35" t="s">
        <v>1198</v>
      </c>
      <c r="E274" s="30">
        <v>0</v>
      </c>
      <c r="F274" s="36"/>
      <c r="P274" s="33"/>
    </row>
    <row r="275" spans="1:16">
      <c r="A275" s="36"/>
      <c r="B275" s="35" t="s">
        <v>1208</v>
      </c>
      <c r="C275" s="35" t="s">
        <v>1198</v>
      </c>
      <c r="D275" s="35" t="s">
        <v>1198</v>
      </c>
      <c r="E275" s="30">
        <v>0</v>
      </c>
      <c r="F275" s="36"/>
      <c r="P275" s="33"/>
    </row>
    <row r="276" spans="1:16">
      <c r="A276" s="36"/>
      <c r="B276" s="35" t="s">
        <v>1209</v>
      </c>
      <c r="C276" s="35" t="s">
        <v>902</v>
      </c>
      <c r="D276" s="35" t="s">
        <v>902</v>
      </c>
      <c r="E276" s="30">
        <v>0</v>
      </c>
      <c r="F276" s="36"/>
      <c r="P276" s="33"/>
    </row>
    <row r="277" spans="1:16">
      <c r="A277" s="36"/>
      <c r="B277" s="35" t="s">
        <v>1210</v>
      </c>
      <c r="C277" s="35" t="s">
        <v>1211</v>
      </c>
      <c r="D277" s="35" t="s">
        <v>1211</v>
      </c>
      <c r="E277" s="30">
        <v>0</v>
      </c>
      <c r="F277" s="36"/>
      <c r="P277" s="33"/>
    </row>
    <row r="278" spans="1:16">
      <c r="A278" s="36"/>
      <c r="B278" s="35" t="s">
        <v>1212</v>
      </c>
      <c r="C278" s="35" t="s">
        <v>1213</v>
      </c>
      <c r="D278" s="35" t="s">
        <v>1213</v>
      </c>
      <c r="E278" s="30">
        <v>0</v>
      </c>
      <c r="F278" s="36"/>
      <c r="P278" s="33"/>
    </row>
    <row r="279" spans="1:16">
      <c r="A279" s="36"/>
      <c r="B279" s="35" t="s">
        <v>1214</v>
      </c>
      <c r="C279" s="35" t="s">
        <v>1067</v>
      </c>
      <c r="D279" s="35" t="s">
        <v>1067</v>
      </c>
      <c r="E279" s="30">
        <v>0</v>
      </c>
      <c r="F279" s="36"/>
      <c r="P279" s="33"/>
    </row>
    <row r="280" spans="1:16">
      <c r="A280" s="36"/>
      <c r="B280" s="35" t="s">
        <v>1215</v>
      </c>
      <c r="C280" s="35" t="s">
        <v>1067</v>
      </c>
      <c r="D280" s="35" t="s">
        <v>1067</v>
      </c>
      <c r="E280" s="30">
        <v>0</v>
      </c>
      <c r="F280" s="36"/>
      <c r="P280" s="33"/>
    </row>
    <row r="281" spans="1:16">
      <c r="A281" s="36"/>
      <c r="B281" s="35" t="s">
        <v>1216</v>
      </c>
      <c r="C281" s="35" t="s">
        <v>1217</v>
      </c>
      <c r="D281" s="35" t="s">
        <v>1217</v>
      </c>
      <c r="E281" s="30">
        <v>0</v>
      </c>
      <c r="F281" s="36"/>
      <c r="P281" s="33"/>
    </row>
    <row r="282" spans="1:16">
      <c r="A282" s="36"/>
      <c r="B282" s="35" t="s">
        <v>1218</v>
      </c>
      <c r="C282" s="35" t="s">
        <v>1219</v>
      </c>
      <c r="D282" s="35" t="s">
        <v>1219</v>
      </c>
      <c r="E282" s="30">
        <v>0</v>
      </c>
      <c r="F282" s="36"/>
      <c r="P282" s="33"/>
    </row>
    <row r="283" spans="1:16">
      <c r="A283" s="36"/>
      <c r="B283" s="35" t="s">
        <v>1220</v>
      </c>
      <c r="C283" s="35" t="s">
        <v>1221</v>
      </c>
      <c r="D283" s="35" t="s">
        <v>1221</v>
      </c>
      <c r="E283" s="30">
        <v>0</v>
      </c>
      <c r="F283" s="36"/>
      <c r="P283" s="33"/>
    </row>
    <row r="284" spans="1:16">
      <c r="A284" s="36"/>
      <c r="B284" s="35" t="s">
        <v>1222</v>
      </c>
      <c r="C284" s="35" t="s">
        <v>1223</v>
      </c>
      <c r="D284" s="35" t="s">
        <v>1223</v>
      </c>
      <c r="E284" s="30">
        <v>0</v>
      </c>
      <c r="F284" s="36"/>
      <c r="P284" s="33"/>
    </row>
    <row r="285" spans="1:16">
      <c r="A285" s="36"/>
      <c r="B285" s="35" t="s">
        <v>1224</v>
      </c>
      <c r="C285" s="35" t="s">
        <v>857</v>
      </c>
      <c r="D285" s="35" t="s">
        <v>857</v>
      </c>
      <c r="E285" s="30">
        <v>0</v>
      </c>
      <c r="F285" s="36"/>
      <c r="P285" s="33"/>
    </row>
    <row r="286" spans="1:16">
      <c r="A286" s="36"/>
      <c r="B286" s="35" t="s">
        <v>1225</v>
      </c>
      <c r="C286" s="35" t="s">
        <v>843</v>
      </c>
      <c r="D286" s="35" t="s">
        <v>843</v>
      </c>
      <c r="E286" s="30">
        <v>0</v>
      </c>
      <c r="F286" s="36"/>
      <c r="P286" s="33"/>
    </row>
    <row r="287" spans="1:16">
      <c r="A287" s="36"/>
      <c r="B287" s="35" t="s">
        <v>1226</v>
      </c>
      <c r="C287" s="35" t="s">
        <v>834</v>
      </c>
      <c r="D287" s="35" t="s">
        <v>834</v>
      </c>
      <c r="E287" s="30">
        <v>0</v>
      </c>
      <c r="F287" s="36"/>
      <c r="P287" s="33"/>
    </row>
    <row r="288" spans="1:16">
      <c r="A288" s="36"/>
      <c r="B288" s="35" t="s">
        <v>1227</v>
      </c>
      <c r="C288" s="35" t="s">
        <v>1228</v>
      </c>
      <c r="D288" s="35" t="s">
        <v>1228</v>
      </c>
      <c r="E288" s="30">
        <v>0</v>
      </c>
      <c r="F288" s="36"/>
      <c r="P288" s="33"/>
    </row>
    <row r="289" spans="1:16">
      <c r="A289" s="36"/>
      <c r="B289" s="35" t="s">
        <v>1229</v>
      </c>
      <c r="C289" s="35" t="s">
        <v>912</v>
      </c>
      <c r="D289" s="35" t="s">
        <v>912</v>
      </c>
      <c r="E289" s="30">
        <v>0</v>
      </c>
      <c r="F289" s="36"/>
      <c r="P289" s="33"/>
    </row>
    <row r="290" spans="1:16">
      <c r="A290" s="36"/>
      <c r="B290" s="35" t="s">
        <v>1230</v>
      </c>
      <c r="C290" s="35" t="s">
        <v>874</v>
      </c>
      <c r="D290" s="35" t="s">
        <v>874</v>
      </c>
      <c r="E290" s="30">
        <v>0</v>
      </c>
      <c r="F290" s="36"/>
      <c r="P290" s="33"/>
    </row>
    <row r="291" spans="1:16">
      <c r="A291" s="36"/>
      <c r="B291" s="35" t="s">
        <v>1231</v>
      </c>
      <c r="C291" s="35" t="s">
        <v>882</v>
      </c>
      <c r="D291" s="35" t="s">
        <v>882</v>
      </c>
      <c r="E291" s="30">
        <v>0</v>
      </c>
      <c r="F291" s="36"/>
      <c r="P291" s="33"/>
    </row>
    <row r="292" spans="1:16">
      <c r="A292" s="36"/>
      <c r="B292" s="35" t="s">
        <v>1232</v>
      </c>
      <c r="C292" s="35" t="s">
        <v>1014</v>
      </c>
      <c r="D292" s="35" t="s">
        <v>1014</v>
      </c>
      <c r="E292" s="30">
        <v>0</v>
      </c>
      <c r="F292" s="36"/>
      <c r="P292" s="33"/>
    </row>
    <row r="293" spans="1:16">
      <c r="A293" s="36"/>
      <c r="B293" s="35" t="s">
        <v>1233</v>
      </c>
      <c r="C293" s="35" t="s">
        <v>1234</v>
      </c>
      <c r="D293" s="35" t="s">
        <v>1234</v>
      </c>
      <c r="E293" s="30">
        <v>0</v>
      </c>
      <c r="F293" s="36"/>
      <c r="P293" s="33"/>
    </row>
    <row r="294" spans="1:16">
      <c r="A294" s="36"/>
      <c r="B294" s="35" t="s">
        <v>1235</v>
      </c>
      <c r="C294" s="35" t="s">
        <v>1236</v>
      </c>
      <c r="D294" s="35" t="s">
        <v>1236</v>
      </c>
      <c r="E294" s="30">
        <v>0</v>
      </c>
      <c r="F294" s="36"/>
      <c r="P294" s="33"/>
    </row>
    <row r="295" spans="1:16">
      <c r="A295" s="36"/>
      <c r="B295" s="35" t="s">
        <v>1237</v>
      </c>
      <c r="C295" s="35" t="s">
        <v>948</v>
      </c>
      <c r="D295" s="35" t="s">
        <v>948</v>
      </c>
      <c r="E295" s="30">
        <v>0</v>
      </c>
      <c r="F295" s="36"/>
      <c r="P295" s="33"/>
    </row>
    <row r="296" spans="1:16">
      <c r="A296" s="36"/>
      <c r="B296" s="35" t="s">
        <v>1238</v>
      </c>
      <c r="C296" s="35" t="s">
        <v>948</v>
      </c>
      <c r="D296" s="35" t="s">
        <v>948</v>
      </c>
      <c r="E296" s="30">
        <v>0</v>
      </c>
      <c r="F296" s="36"/>
      <c r="P296" s="33"/>
    </row>
    <row r="297" spans="1:16">
      <c r="A297" s="36"/>
      <c r="B297" s="35" t="s">
        <v>1239</v>
      </c>
      <c r="C297" s="35" t="s">
        <v>994</v>
      </c>
      <c r="D297" s="35" t="s">
        <v>994</v>
      </c>
      <c r="E297" s="30">
        <v>0</v>
      </c>
      <c r="F297" s="36"/>
      <c r="P297" s="33"/>
    </row>
    <row r="298" spans="1:16">
      <c r="A298" s="36"/>
      <c r="B298" s="35" t="s">
        <v>1240</v>
      </c>
      <c r="C298" s="35" t="s">
        <v>1134</v>
      </c>
      <c r="D298" s="35" t="s">
        <v>1134</v>
      </c>
      <c r="E298" s="30">
        <v>0</v>
      </c>
      <c r="F298" s="36"/>
      <c r="P298" s="33"/>
    </row>
    <row r="299" spans="1:16">
      <c r="A299" s="36"/>
      <c r="B299" s="35" t="s">
        <v>1241</v>
      </c>
      <c r="C299" s="35" t="s">
        <v>1134</v>
      </c>
      <c r="D299" s="35" t="s">
        <v>1134</v>
      </c>
      <c r="E299" s="30">
        <v>0</v>
      </c>
      <c r="F299" s="36"/>
      <c r="P299" s="33"/>
    </row>
    <row r="300" spans="1:16">
      <c r="A300" s="36"/>
      <c r="B300" s="35" t="s">
        <v>1242</v>
      </c>
      <c r="C300" s="35" t="s">
        <v>1243</v>
      </c>
      <c r="D300" s="35" t="s">
        <v>1243</v>
      </c>
      <c r="E300" s="30">
        <v>0</v>
      </c>
      <c r="F300" s="36"/>
      <c r="P300" s="33"/>
    </row>
    <row r="301" spans="1:16">
      <c r="A301" s="36"/>
      <c r="B301" s="35" t="s">
        <v>1244</v>
      </c>
      <c r="C301" s="35" t="s">
        <v>1243</v>
      </c>
      <c r="D301" s="35" t="s">
        <v>1243</v>
      </c>
      <c r="E301" s="30">
        <v>0</v>
      </c>
      <c r="F301" s="36"/>
      <c r="P301" s="33"/>
    </row>
    <row r="302" spans="1:16">
      <c r="A302" s="36"/>
      <c r="B302" s="35" t="s">
        <v>1245</v>
      </c>
      <c r="C302" s="35" t="s">
        <v>1132</v>
      </c>
      <c r="D302" s="35" t="s">
        <v>1132</v>
      </c>
      <c r="E302" s="30">
        <v>0</v>
      </c>
      <c r="F302" s="36"/>
      <c r="P302" s="33"/>
    </row>
    <row r="303" spans="1:16">
      <c r="A303" s="36"/>
      <c r="B303" s="35" t="s">
        <v>1246</v>
      </c>
      <c r="C303" s="35" t="s">
        <v>1247</v>
      </c>
      <c r="D303" s="35" t="s">
        <v>1247</v>
      </c>
      <c r="E303" s="30">
        <v>0</v>
      </c>
      <c r="F303" s="36"/>
      <c r="P303" s="33"/>
    </row>
    <row r="304" spans="1:16">
      <c r="A304" s="36"/>
      <c r="B304" s="35" t="s">
        <v>1248</v>
      </c>
      <c r="C304" s="35" t="s">
        <v>1247</v>
      </c>
      <c r="D304" s="35" t="s">
        <v>1247</v>
      </c>
      <c r="E304" s="30">
        <v>0</v>
      </c>
      <c r="F304" s="36"/>
      <c r="P304" s="33"/>
    </row>
    <row r="305" spans="1:16">
      <c r="A305" s="36"/>
      <c r="B305" s="35" t="s">
        <v>1249</v>
      </c>
      <c r="C305" s="35" t="s">
        <v>1250</v>
      </c>
      <c r="D305" s="35" t="s">
        <v>1250</v>
      </c>
      <c r="E305" s="30">
        <v>0</v>
      </c>
      <c r="F305" s="36"/>
      <c r="P305" s="33"/>
    </row>
    <row r="306" spans="1:16">
      <c r="A306" s="36"/>
      <c r="B306" s="35" t="s">
        <v>1251</v>
      </c>
      <c r="C306" s="35" t="s">
        <v>1252</v>
      </c>
      <c r="D306" s="35" t="s">
        <v>1252</v>
      </c>
      <c r="E306" s="30">
        <v>0</v>
      </c>
      <c r="F306" s="36"/>
      <c r="K306" s="33"/>
      <c r="P306" s="33"/>
    </row>
    <row r="307" spans="1:16">
      <c r="A307" s="36"/>
      <c r="B307" s="35" t="s">
        <v>1253</v>
      </c>
      <c r="C307" s="35" t="s">
        <v>1252</v>
      </c>
      <c r="D307" s="35" t="s">
        <v>1252</v>
      </c>
      <c r="E307" s="30">
        <v>0</v>
      </c>
      <c r="F307" s="36"/>
      <c r="K307" s="33"/>
      <c r="P307" s="33"/>
    </row>
    <row r="308" spans="1:16">
      <c r="A308" s="36"/>
      <c r="B308" s="35" t="s">
        <v>1254</v>
      </c>
      <c r="C308" s="35" t="s">
        <v>1081</v>
      </c>
      <c r="D308" s="35" t="s">
        <v>1081</v>
      </c>
      <c r="E308" s="30">
        <v>0</v>
      </c>
      <c r="F308" s="36"/>
      <c r="P308" s="33"/>
    </row>
    <row r="309" spans="1:16">
      <c r="A309" s="36"/>
      <c r="B309" s="35" t="s">
        <v>1255</v>
      </c>
      <c r="C309" s="35" t="s">
        <v>1067</v>
      </c>
      <c r="D309" s="35" t="s">
        <v>1067</v>
      </c>
      <c r="E309" s="30">
        <v>0</v>
      </c>
      <c r="F309" s="36"/>
      <c r="P309" s="33"/>
    </row>
    <row r="310" spans="1:16">
      <c r="A310" s="36"/>
      <c r="B310" s="35" t="s">
        <v>1256</v>
      </c>
      <c r="C310" s="35" t="s">
        <v>1067</v>
      </c>
      <c r="D310" s="35" t="s">
        <v>1067</v>
      </c>
      <c r="E310" s="30">
        <v>0</v>
      </c>
      <c r="F310" s="36"/>
      <c r="P310" s="33"/>
    </row>
    <row r="311" spans="1:16">
      <c r="A311" s="36"/>
      <c r="B311" s="35" t="s">
        <v>1257</v>
      </c>
      <c r="C311" s="35" t="s">
        <v>1258</v>
      </c>
      <c r="D311" s="35" t="s">
        <v>1258</v>
      </c>
      <c r="E311" s="30">
        <v>0</v>
      </c>
      <c r="F311" s="36"/>
      <c r="P311" s="33"/>
    </row>
    <row r="312" spans="1:16">
      <c r="A312" s="36"/>
      <c r="B312" s="35" t="s">
        <v>1259</v>
      </c>
      <c r="C312" s="35" t="s">
        <v>859</v>
      </c>
      <c r="D312" s="35" t="s">
        <v>859</v>
      </c>
      <c r="E312" s="30">
        <v>0</v>
      </c>
      <c r="F312" s="36"/>
      <c r="P312" s="33"/>
    </row>
    <row r="313" spans="1:16">
      <c r="A313" s="36"/>
      <c r="B313" s="35" t="s">
        <v>1260</v>
      </c>
      <c r="C313" s="35" t="s">
        <v>861</v>
      </c>
      <c r="D313" s="35" t="s">
        <v>861</v>
      </c>
      <c r="E313" s="30">
        <v>0</v>
      </c>
      <c r="F313" s="36"/>
      <c r="P313" s="33"/>
    </row>
    <row r="314" spans="1:16">
      <c r="A314" s="36"/>
      <c r="B314" s="35" t="s">
        <v>1261</v>
      </c>
      <c r="C314" s="35" t="s">
        <v>1262</v>
      </c>
      <c r="D314" s="35" t="s">
        <v>1262</v>
      </c>
      <c r="E314" s="30">
        <v>0</v>
      </c>
      <c r="F314" s="36"/>
      <c r="P314" s="33"/>
    </row>
    <row r="315" spans="1:16">
      <c r="A315" s="36"/>
      <c r="B315" s="35" t="s">
        <v>1263</v>
      </c>
      <c r="C315" s="35" t="s">
        <v>1262</v>
      </c>
      <c r="D315" s="35" t="s">
        <v>1262</v>
      </c>
      <c r="E315" s="30">
        <v>0</v>
      </c>
      <c r="F315" s="36"/>
      <c r="P315" s="33"/>
    </row>
    <row r="316" spans="1:16">
      <c r="A316" s="36"/>
      <c r="B316" s="35" t="s">
        <v>1264</v>
      </c>
      <c r="C316" s="35" t="s">
        <v>1265</v>
      </c>
      <c r="D316" s="35" t="s">
        <v>1265</v>
      </c>
      <c r="E316" s="30">
        <v>0</v>
      </c>
      <c r="F316" s="36"/>
      <c r="P316" s="33"/>
    </row>
    <row r="317" spans="1:16">
      <c r="A317" s="36"/>
      <c r="B317" s="35" t="s">
        <v>1266</v>
      </c>
      <c r="C317" s="35" t="s">
        <v>1267</v>
      </c>
      <c r="D317" s="35" t="s">
        <v>1267</v>
      </c>
      <c r="E317" s="30">
        <v>0</v>
      </c>
      <c r="F317" s="36"/>
      <c r="P317" s="33"/>
    </row>
    <row r="318" spans="1:16">
      <c r="A318" s="36"/>
      <c r="B318" s="35" t="s">
        <v>1268</v>
      </c>
      <c r="C318" s="35" t="s">
        <v>1267</v>
      </c>
      <c r="D318" s="35" t="s">
        <v>1267</v>
      </c>
      <c r="E318" s="30">
        <v>0</v>
      </c>
      <c r="F318" s="36"/>
      <c r="P318" s="33"/>
    </row>
    <row r="319" spans="1:16">
      <c r="A319" s="36"/>
      <c r="B319" s="35" t="s">
        <v>1269</v>
      </c>
      <c r="C319" s="35" t="s">
        <v>1132</v>
      </c>
      <c r="D319" s="35" t="s">
        <v>1132</v>
      </c>
      <c r="E319" s="30">
        <v>0</v>
      </c>
      <c r="F319" s="36"/>
      <c r="P319" s="33"/>
    </row>
    <row r="320" spans="1:16">
      <c r="A320" s="36"/>
      <c r="B320" s="35" t="s">
        <v>1270</v>
      </c>
      <c r="C320" s="35" t="s">
        <v>843</v>
      </c>
      <c r="D320" s="35" t="s">
        <v>843</v>
      </c>
      <c r="E320" s="30">
        <v>0</v>
      </c>
      <c r="F320" s="36"/>
      <c r="P320" s="33"/>
    </row>
    <row r="321" spans="1:16">
      <c r="A321" s="36"/>
      <c r="B321" s="35" t="s">
        <v>1271</v>
      </c>
      <c r="C321" s="35" t="s">
        <v>802</v>
      </c>
      <c r="D321" s="35" t="s">
        <v>802</v>
      </c>
      <c r="E321" s="30">
        <v>0</v>
      </c>
      <c r="F321" s="36"/>
      <c r="P321" s="33"/>
    </row>
    <row r="322" spans="1:16">
      <c r="A322" s="36"/>
      <c r="B322" s="35" t="s">
        <v>1272</v>
      </c>
      <c r="C322" s="35" t="s">
        <v>907</v>
      </c>
      <c r="D322" s="35" t="s">
        <v>907</v>
      </c>
      <c r="E322" s="30">
        <v>0</v>
      </c>
      <c r="F322" s="36"/>
      <c r="P322" s="33"/>
    </row>
    <row r="323" spans="1:16">
      <c r="A323" s="36"/>
      <c r="B323" s="35" t="s">
        <v>1273</v>
      </c>
      <c r="C323" s="35" t="s">
        <v>1274</v>
      </c>
      <c r="D323" s="35" t="s">
        <v>1274</v>
      </c>
      <c r="E323" s="30">
        <v>0</v>
      </c>
      <c r="F323" s="36"/>
      <c r="P323" s="33"/>
    </row>
    <row r="324" spans="1:16">
      <c r="A324" s="36"/>
      <c r="B324" s="35" t="s">
        <v>1275</v>
      </c>
      <c r="C324" s="35" t="s">
        <v>1276</v>
      </c>
      <c r="D324" s="35" t="s">
        <v>1276</v>
      </c>
      <c r="E324" s="30">
        <v>0</v>
      </c>
      <c r="F324" s="36"/>
      <c r="P324" s="33"/>
    </row>
    <row r="325" spans="1:16">
      <c r="A325" s="36"/>
      <c r="B325" s="35" t="s">
        <v>1277</v>
      </c>
      <c r="C325" s="35" t="s">
        <v>1278</v>
      </c>
      <c r="D325" s="35" t="s">
        <v>1278</v>
      </c>
      <c r="E325" s="30">
        <v>0</v>
      </c>
      <c r="F325" s="36"/>
      <c r="P325" s="33"/>
    </row>
    <row r="326" spans="1:16">
      <c r="A326" s="36"/>
      <c r="B326" s="35" t="s">
        <v>1279</v>
      </c>
      <c r="C326" s="38" t="s">
        <v>1280</v>
      </c>
      <c r="D326" s="38" t="s">
        <v>1280</v>
      </c>
      <c r="E326" s="30">
        <v>0</v>
      </c>
      <c r="F326" s="36"/>
      <c r="P326" s="33"/>
    </row>
    <row r="327" spans="1:16">
      <c r="A327" s="36"/>
      <c r="B327" s="35" t="s">
        <v>1281</v>
      </c>
      <c r="C327" s="38" t="s">
        <v>1280</v>
      </c>
      <c r="D327" s="38" t="s">
        <v>1280</v>
      </c>
      <c r="E327" s="30">
        <v>0</v>
      </c>
      <c r="F327" s="36"/>
      <c r="P327" s="33"/>
    </row>
    <row r="328" spans="1:16">
      <c r="A328" s="36"/>
      <c r="B328" s="35" t="s">
        <v>1282</v>
      </c>
      <c r="C328" s="38" t="s">
        <v>813</v>
      </c>
      <c r="D328" s="38" t="s">
        <v>813</v>
      </c>
      <c r="E328" s="30">
        <v>0</v>
      </c>
      <c r="F328" s="36"/>
      <c r="P328" s="33"/>
    </row>
    <row r="329" spans="1:16">
      <c r="A329" s="36"/>
      <c r="B329" s="35" t="s">
        <v>1283</v>
      </c>
      <c r="C329" s="38" t="s">
        <v>813</v>
      </c>
      <c r="D329" s="38" t="s">
        <v>813</v>
      </c>
      <c r="E329" s="30">
        <v>0</v>
      </c>
      <c r="F329" s="36"/>
      <c r="P329" s="33"/>
    </row>
    <row r="330" spans="1:16">
      <c r="A330" s="36"/>
      <c r="B330" s="35" t="s">
        <v>1284</v>
      </c>
      <c r="C330" s="38" t="s">
        <v>1285</v>
      </c>
      <c r="D330" s="38" t="s">
        <v>1285</v>
      </c>
      <c r="E330" s="30">
        <v>0</v>
      </c>
      <c r="F330" s="36"/>
      <c r="P330" s="33"/>
    </row>
    <row r="331" spans="1:16">
      <c r="A331" s="36"/>
      <c r="B331" s="35" t="s">
        <v>1286</v>
      </c>
      <c r="C331" s="35" t="s">
        <v>907</v>
      </c>
      <c r="D331" s="35" t="s">
        <v>907</v>
      </c>
      <c r="E331" s="30">
        <v>0</v>
      </c>
      <c r="F331" s="36"/>
      <c r="P331" s="33"/>
    </row>
    <row r="332" spans="1:16">
      <c r="A332" s="36"/>
      <c r="B332" s="35" t="s">
        <v>1287</v>
      </c>
      <c r="C332" s="35" t="s">
        <v>874</v>
      </c>
      <c r="D332" s="35" t="s">
        <v>874</v>
      </c>
      <c r="E332" s="30">
        <v>0</v>
      </c>
      <c r="F332" s="36"/>
      <c r="P332" s="33"/>
    </row>
    <row r="333" spans="1:16">
      <c r="A333" s="36"/>
      <c r="B333" s="35" t="s">
        <v>1288</v>
      </c>
      <c r="C333" s="35" t="s">
        <v>1289</v>
      </c>
      <c r="D333" s="35" t="s">
        <v>1289</v>
      </c>
      <c r="E333" s="30">
        <v>0</v>
      </c>
      <c r="F333" s="36"/>
      <c r="P333" s="33"/>
    </row>
    <row r="334" spans="1:16">
      <c r="A334" s="36"/>
      <c r="B334" s="35" t="s">
        <v>1290</v>
      </c>
      <c r="C334" s="35" t="s">
        <v>1291</v>
      </c>
      <c r="D334" s="35" t="s">
        <v>1291</v>
      </c>
      <c r="E334" s="30">
        <v>0</v>
      </c>
      <c r="F334" s="36"/>
      <c r="P334" s="33"/>
    </row>
    <row r="335" spans="1:16">
      <c r="A335" s="36"/>
      <c r="B335" s="35" t="s">
        <v>1292</v>
      </c>
      <c r="C335" s="35" t="s">
        <v>1291</v>
      </c>
      <c r="D335" s="35" t="s">
        <v>1291</v>
      </c>
      <c r="E335" s="30">
        <v>0</v>
      </c>
      <c r="F335" s="36"/>
      <c r="P335" s="33"/>
    </row>
    <row r="336" spans="1:16">
      <c r="A336" s="36"/>
      <c r="B336" s="35" t="s">
        <v>1293</v>
      </c>
      <c r="C336" s="35" t="s">
        <v>1122</v>
      </c>
      <c r="D336" s="35" t="s">
        <v>1122</v>
      </c>
      <c r="E336" s="30">
        <v>0</v>
      </c>
      <c r="F336" s="36"/>
      <c r="P336" s="33"/>
    </row>
    <row r="337" spans="1:16">
      <c r="A337" s="36"/>
      <c r="B337" s="35" t="s">
        <v>1294</v>
      </c>
      <c r="C337" s="35" t="s">
        <v>1295</v>
      </c>
      <c r="D337" s="35" t="s">
        <v>1295</v>
      </c>
      <c r="E337" s="30">
        <v>0</v>
      </c>
      <c r="F337" s="36"/>
      <c r="P337" s="33"/>
    </row>
    <row r="338" spans="1:16">
      <c r="A338" s="36"/>
      <c r="B338" s="35" t="s">
        <v>1296</v>
      </c>
      <c r="C338" s="35" t="s">
        <v>1297</v>
      </c>
      <c r="D338" s="35" t="s">
        <v>1297</v>
      </c>
      <c r="E338" s="30">
        <v>0</v>
      </c>
      <c r="F338" s="36"/>
      <c r="P338" s="33"/>
    </row>
    <row r="339" spans="1:16">
      <c r="A339" s="36"/>
      <c r="B339" s="35" t="s">
        <v>1298</v>
      </c>
      <c r="C339" s="35" t="s">
        <v>989</v>
      </c>
      <c r="D339" s="35" t="s">
        <v>989</v>
      </c>
      <c r="E339" s="30">
        <v>0</v>
      </c>
      <c r="F339" s="36"/>
      <c r="P339" s="33"/>
    </row>
    <row r="340" spans="1:16">
      <c r="A340" s="36"/>
      <c r="B340" s="35" t="s">
        <v>1299</v>
      </c>
      <c r="C340" s="35" t="s">
        <v>989</v>
      </c>
      <c r="D340" s="35" t="s">
        <v>989</v>
      </c>
      <c r="E340" s="30">
        <v>0</v>
      </c>
      <c r="F340" s="36"/>
      <c r="P340" s="33"/>
    </row>
    <row r="341" spans="1:16">
      <c r="A341" s="36"/>
      <c r="B341" s="35" t="s">
        <v>1300</v>
      </c>
      <c r="C341" s="35" t="s">
        <v>1169</v>
      </c>
      <c r="D341" s="35" t="s">
        <v>1169</v>
      </c>
      <c r="E341" s="30">
        <v>0</v>
      </c>
      <c r="F341" s="36"/>
      <c r="P341" s="33"/>
    </row>
    <row r="342" spans="1:16">
      <c r="A342" s="36"/>
      <c r="B342" s="35" t="s">
        <v>1301</v>
      </c>
      <c r="C342" s="35" t="s">
        <v>1164</v>
      </c>
      <c r="D342" s="35" t="s">
        <v>1164</v>
      </c>
      <c r="E342" s="30">
        <v>0</v>
      </c>
      <c r="F342" s="36"/>
      <c r="P342" s="33"/>
    </row>
    <row r="343" spans="1:16">
      <c r="A343" s="36"/>
      <c r="B343" s="35" t="s">
        <v>1302</v>
      </c>
      <c r="C343" s="35" t="s">
        <v>1164</v>
      </c>
      <c r="D343" s="35" t="s">
        <v>1164</v>
      </c>
      <c r="E343" s="30">
        <v>0</v>
      </c>
      <c r="F343" s="36"/>
      <c r="P343" s="33"/>
    </row>
    <row r="344" spans="1:16">
      <c r="A344" s="36"/>
      <c r="B344" s="35" t="s">
        <v>1303</v>
      </c>
      <c r="C344" s="35" t="s">
        <v>1247</v>
      </c>
      <c r="D344" s="35" t="s">
        <v>1247</v>
      </c>
      <c r="E344" s="30">
        <v>0</v>
      </c>
      <c r="F344" s="36"/>
      <c r="P344" s="33"/>
    </row>
    <row r="345" spans="1:16">
      <c r="A345" s="36"/>
      <c r="B345" s="35" t="s">
        <v>1304</v>
      </c>
      <c r="C345" s="35" t="s">
        <v>1074</v>
      </c>
      <c r="D345" s="35" t="s">
        <v>1074</v>
      </c>
      <c r="E345" s="30">
        <v>0</v>
      </c>
      <c r="F345" s="36"/>
      <c r="P345" s="33"/>
    </row>
    <row r="346" spans="1:16">
      <c r="A346" s="36"/>
      <c r="B346" s="35" t="s">
        <v>1305</v>
      </c>
      <c r="C346" s="35" t="s">
        <v>1076</v>
      </c>
      <c r="D346" s="35" t="s">
        <v>1076</v>
      </c>
      <c r="E346" s="30">
        <v>0</v>
      </c>
      <c r="F346" s="36"/>
      <c r="P346" s="33"/>
    </row>
    <row r="347" spans="1:16">
      <c r="A347" s="36"/>
      <c r="B347" s="35" t="s">
        <v>1306</v>
      </c>
      <c r="C347" s="35" t="s">
        <v>1090</v>
      </c>
      <c r="D347" s="35" t="s">
        <v>1090</v>
      </c>
      <c r="E347" s="30">
        <v>0</v>
      </c>
      <c r="F347" s="36"/>
      <c r="P347" s="33"/>
    </row>
    <row r="348" spans="1:16">
      <c r="A348" s="36"/>
      <c r="B348" s="35" t="s">
        <v>1307</v>
      </c>
      <c r="C348" s="35" t="s">
        <v>1090</v>
      </c>
      <c r="D348" s="35" t="s">
        <v>1090</v>
      </c>
      <c r="E348" s="30">
        <v>0</v>
      </c>
      <c r="F348" s="36"/>
      <c r="P348" s="33"/>
    </row>
    <row r="349" spans="1:16">
      <c r="A349" s="36"/>
      <c r="B349" s="35" t="s">
        <v>1308</v>
      </c>
      <c r="C349" s="35" t="s">
        <v>1021</v>
      </c>
      <c r="D349" s="35" t="s">
        <v>1021</v>
      </c>
      <c r="E349" s="30">
        <v>0</v>
      </c>
      <c r="F349" s="36"/>
      <c r="P349" s="33"/>
    </row>
    <row r="350" spans="1:16">
      <c r="A350" s="36"/>
      <c r="B350" s="35" t="s">
        <v>1309</v>
      </c>
      <c r="C350" s="35" t="s">
        <v>859</v>
      </c>
      <c r="D350" s="35" t="s">
        <v>859</v>
      </c>
      <c r="E350" s="30">
        <v>0</v>
      </c>
      <c r="F350" s="36"/>
      <c r="P350" s="33"/>
    </row>
    <row r="351" spans="1:16">
      <c r="A351" s="36"/>
      <c r="B351" s="35" t="s">
        <v>1310</v>
      </c>
      <c r="C351" s="35" t="s">
        <v>861</v>
      </c>
      <c r="D351" s="35" t="s">
        <v>861</v>
      </c>
      <c r="E351" s="30">
        <v>0</v>
      </c>
      <c r="F351" s="36"/>
      <c r="P351" s="33"/>
    </row>
    <row r="352" spans="1:16">
      <c r="A352" s="36"/>
      <c r="B352" s="35" t="s">
        <v>1311</v>
      </c>
      <c r="C352" s="35" t="s">
        <v>1312</v>
      </c>
      <c r="D352" s="35" t="s">
        <v>1312</v>
      </c>
      <c r="E352" s="30">
        <v>0</v>
      </c>
      <c r="F352" s="36"/>
      <c r="P352" s="33"/>
    </row>
    <row r="353" spans="1:16">
      <c r="A353" s="36"/>
      <c r="B353" s="35" t="s">
        <v>1313</v>
      </c>
      <c r="C353" s="35" t="s">
        <v>1314</v>
      </c>
      <c r="D353" s="35" t="s">
        <v>1314</v>
      </c>
      <c r="E353" s="30">
        <v>0</v>
      </c>
      <c r="F353" s="36"/>
      <c r="P353" s="33"/>
    </row>
    <row r="354" spans="1:16">
      <c r="A354" s="36"/>
      <c r="B354" s="35" t="s">
        <v>1315</v>
      </c>
      <c r="C354" s="35" t="s">
        <v>1291</v>
      </c>
      <c r="D354" s="35" t="s">
        <v>1291</v>
      </c>
      <c r="E354" s="30">
        <v>0</v>
      </c>
      <c r="F354" s="36"/>
      <c r="P354" s="33"/>
    </row>
    <row r="355" spans="1:16">
      <c r="A355" s="36"/>
      <c r="B355" s="35" t="s">
        <v>1316</v>
      </c>
      <c r="C355" s="35" t="s">
        <v>859</v>
      </c>
      <c r="D355" s="35" t="s">
        <v>859</v>
      </c>
      <c r="E355" s="30">
        <v>0</v>
      </c>
      <c r="F355" s="36"/>
      <c r="P355" s="33"/>
    </row>
    <row r="356" spans="1:16">
      <c r="A356" s="36"/>
      <c r="B356" s="35" t="s">
        <v>1317</v>
      </c>
      <c r="C356" s="35" t="s">
        <v>861</v>
      </c>
      <c r="D356" s="35" t="s">
        <v>861</v>
      </c>
      <c r="E356" s="30">
        <v>0</v>
      </c>
      <c r="F356" s="36"/>
      <c r="P356" s="33"/>
    </row>
    <row r="357" spans="1:16">
      <c r="A357" s="36"/>
      <c r="B357" s="35" t="s">
        <v>1318</v>
      </c>
      <c r="C357" s="35" t="s">
        <v>802</v>
      </c>
      <c r="D357" s="35" t="s">
        <v>802</v>
      </c>
      <c r="E357" s="30">
        <v>0</v>
      </c>
      <c r="F357" s="36"/>
      <c r="P357" s="33"/>
    </row>
    <row r="358" spans="1:16">
      <c r="A358" s="36"/>
      <c r="B358" s="35" t="s">
        <v>1319</v>
      </c>
      <c r="C358" s="35" t="s">
        <v>805</v>
      </c>
      <c r="D358" s="35" t="s">
        <v>805</v>
      </c>
      <c r="E358" s="30">
        <v>0</v>
      </c>
      <c r="F358" s="36"/>
      <c r="P358" s="33"/>
    </row>
    <row r="359" spans="1:16">
      <c r="A359" s="36"/>
      <c r="B359" s="35" t="s">
        <v>1320</v>
      </c>
      <c r="C359" s="35" t="s">
        <v>907</v>
      </c>
      <c r="D359" s="35" t="s">
        <v>907</v>
      </c>
      <c r="E359" s="30">
        <v>0</v>
      </c>
      <c r="F359" s="36"/>
      <c r="P359" s="33"/>
    </row>
    <row r="360" spans="1:16">
      <c r="A360" s="36"/>
      <c r="B360" s="35" t="s">
        <v>1321</v>
      </c>
      <c r="C360" s="35" t="s">
        <v>1322</v>
      </c>
      <c r="D360" s="35" t="s">
        <v>1322</v>
      </c>
      <c r="E360" s="30">
        <v>0</v>
      </c>
      <c r="F360" s="36"/>
      <c r="P360" s="33"/>
    </row>
    <row r="361" spans="1:16">
      <c r="A361" s="36"/>
      <c r="B361" s="35" t="s">
        <v>1323</v>
      </c>
      <c r="C361" s="35" t="s">
        <v>1322</v>
      </c>
      <c r="D361" s="35" t="s">
        <v>1322</v>
      </c>
      <c r="E361" s="30">
        <v>0</v>
      </c>
      <c r="F361" s="36"/>
      <c r="P361" s="33"/>
    </row>
    <row r="362" spans="1:16">
      <c r="A362" s="36"/>
      <c r="B362" s="35" t="s">
        <v>1324</v>
      </c>
      <c r="C362" s="35" t="s">
        <v>1280</v>
      </c>
      <c r="D362" s="35" t="s">
        <v>1280</v>
      </c>
      <c r="E362" s="30">
        <v>0</v>
      </c>
      <c r="F362" s="36"/>
      <c r="P362" s="33"/>
    </row>
    <row r="363" spans="1:16">
      <c r="A363" s="36"/>
      <c r="B363" s="35" t="s">
        <v>1325</v>
      </c>
      <c r="C363" s="35" t="s">
        <v>1326</v>
      </c>
      <c r="D363" s="35" t="s">
        <v>1326</v>
      </c>
      <c r="E363" s="30">
        <v>0</v>
      </c>
      <c r="F363" s="36"/>
      <c r="P363" s="33"/>
    </row>
    <row r="364" spans="1:16">
      <c r="A364" s="36"/>
      <c r="B364" s="35" t="s">
        <v>1327</v>
      </c>
      <c r="C364" s="35" t="s">
        <v>902</v>
      </c>
      <c r="D364" s="35" t="s">
        <v>902</v>
      </c>
      <c r="E364" s="30">
        <v>0</v>
      </c>
      <c r="F364" s="36"/>
      <c r="P364" s="33"/>
    </row>
    <row r="365" spans="1:16">
      <c r="A365" s="36"/>
      <c r="B365" s="35" t="s">
        <v>1328</v>
      </c>
      <c r="C365" s="35" t="s">
        <v>819</v>
      </c>
      <c r="D365" s="35" t="s">
        <v>819</v>
      </c>
      <c r="E365" s="30">
        <v>0</v>
      </c>
      <c r="F365" s="36"/>
      <c r="P365" s="33"/>
    </row>
    <row r="366" spans="1:16">
      <c r="A366" s="36"/>
      <c r="B366" s="35" t="s">
        <v>1329</v>
      </c>
      <c r="C366" s="35" t="s">
        <v>1247</v>
      </c>
      <c r="D366" s="35" t="s">
        <v>1247</v>
      </c>
      <c r="E366" s="30">
        <v>0</v>
      </c>
      <c r="F366" s="36"/>
      <c r="P366" s="33"/>
    </row>
    <row r="367" spans="1:16">
      <c r="A367" s="36"/>
      <c r="B367" s="35" t="s">
        <v>1330</v>
      </c>
      <c r="C367" s="35" t="s">
        <v>1247</v>
      </c>
      <c r="D367" s="35" t="s">
        <v>1247</v>
      </c>
      <c r="E367" s="30">
        <v>0</v>
      </c>
      <c r="F367" s="36"/>
      <c r="P367" s="33"/>
    </row>
    <row r="368" spans="1:16">
      <c r="A368" s="36"/>
      <c r="B368" s="35" t="s">
        <v>1331</v>
      </c>
      <c r="C368" s="35" t="s">
        <v>1332</v>
      </c>
      <c r="D368" s="35" t="s">
        <v>1332</v>
      </c>
      <c r="E368" s="30">
        <v>0</v>
      </c>
      <c r="F368" s="36"/>
      <c r="P368" s="33"/>
    </row>
    <row r="369" spans="1:16">
      <c r="A369" s="36"/>
      <c r="B369" s="35" t="s">
        <v>1333</v>
      </c>
      <c r="C369" s="35" t="s">
        <v>802</v>
      </c>
      <c r="D369" s="35" t="s">
        <v>802</v>
      </c>
      <c r="E369" s="30">
        <v>0</v>
      </c>
      <c r="F369" s="36"/>
      <c r="P369" s="33"/>
    </row>
    <row r="370" spans="1:16">
      <c r="A370" s="36"/>
      <c r="B370" s="35" t="s">
        <v>1334</v>
      </c>
      <c r="C370" s="35" t="s">
        <v>805</v>
      </c>
      <c r="D370" s="35" t="s">
        <v>805</v>
      </c>
      <c r="E370" s="30">
        <v>0</v>
      </c>
      <c r="F370" s="36"/>
      <c r="P370" s="33"/>
    </row>
    <row r="371" spans="1:16">
      <c r="A371" s="36"/>
      <c r="B371" s="35" t="s">
        <v>1335</v>
      </c>
      <c r="C371" s="35" t="s">
        <v>809</v>
      </c>
      <c r="D371" s="35" t="s">
        <v>809</v>
      </c>
      <c r="E371" s="30">
        <v>0</v>
      </c>
      <c r="F371" s="36"/>
      <c r="P371" s="33"/>
    </row>
    <row r="372" spans="1:16">
      <c r="A372" s="36"/>
      <c r="B372" s="35" t="s">
        <v>1336</v>
      </c>
      <c r="C372" s="35" t="s">
        <v>1337</v>
      </c>
      <c r="D372" s="35" t="s">
        <v>1337</v>
      </c>
      <c r="E372" s="30">
        <v>0</v>
      </c>
      <c r="F372" s="36"/>
      <c r="P372" s="33"/>
    </row>
    <row r="373" spans="1:16">
      <c r="A373" s="36"/>
      <c r="B373" s="35" t="s">
        <v>1338</v>
      </c>
      <c r="C373" s="35" t="s">
        <v>1339</v>
      </c>
      <c r="D373" s="35" t="s">
        <v>1339</v>
      </c>
      <c r="E373" s="30">
        <v>0</v>
      </c>
      <c r="F373" s="36"/>
      <c r="P373" s="33"/>
    </row>
    <row r="374" spans="1:16">
      <c r="A374" s="36"/>
      <c r="B374" s="35" t="s">
        <v>1340</v>
      </c>
      <c r="C374" s="35" t="s">
        <v>853</v>
      </c>
      <c r="D374" s="35" t="s">
        <v>853</v>
      </c>
      <c r="E374" s="30">
        <v>0</v>
      </c>
      <c r="F374" s="36"/>
      <c r="P374" s="33"/>
    </row>
    <row r="375" spans="1:16">
      <c r="A375" s="36"/>
      <c r="B375" s="35" t="s">
        <v>1341</v>
      </c>
      <c r="C375" s="35" t="s">
        <v>1342</v>
      </c>
      <c r="D375" s="35" t="s">
        <v>1342</v>
      </c>
      <c r="E375" s="30">
        <v>0</v>
      </c>
      <c r="F375" s="36"/>
      <c r="P375" s="33"/>
    </row>
    <row r="376" spans="1:16">
      <c r="A376" s="36"/>
      <c r="B376" s="35" t="s">
        <v>1343</v>
      </c>
      <c r="C376" s="35" t="s">
        <v>1342</v>
      </c>
      <c r="D376" s="35" t="s">
        <v>1342</v>
      </c>
      <c r="E376" s="30">
        <v>0</v>
      </c>
      <c r="F376" s="36"/>
      <c r="P376" s="33"/>
    </row>
    <row r="377" spans="1:16">
      <c r="A377" s="36"/>
      <c r="B377" s="35" t="s">
        <v>1344</v>
      </c>
      <c r="C377" s="35" t="s">
        <v>1345</v>
      </c>
      <c r="D377" s="35" t="s">
        <v>1345</v>
      </c>
      <c r="E377" s="30">
        <v>0</v>
      </c>
      <c r="F377" s="36"/>
      <c r="P377" s="33"/>
    </row>
    <row r="378" spans="1:16">
      <c r="A378" s="36"/>
      <c r="B378" s="35" t="s">
        <v>1346</v>
      </c>
      <c r="C378" s="35" t="s">
        <v>1143</v>
      </c>
      <c r="D378" s="35" t="s">
        <v>1143</v>
      </c>
      <c r="E378" s="30">
        <v>0</v>
      </c>
      <c r="F378" s="36"/>
      <c r="P378" s="33"/>
    </row>
    <row r="379" spans="1:16">
      <c r="A379" s="36"/>
      <c r="B379" s="35" t="s">
        <v>1347</v>
      </c>
      <c r="C379" s="35" t="s">
        <v>1143</v>
      </c>
      <c r="D379" s="35" t="s">
        <v>1143</v>
      </c>
      <c r="E379" s="30">
        <v>0</v>
      </c>
      <c r="F379" s="36"/>
      <c r="P379" s="33"/>
    </row>
    <row r="380" spans="1:16">
      <c r="A380" s="36"/>
      <c r="B380" s="35" t="s">
        <v>1348</v>
      </c>
      <c r="C380" s="35" t="s">
        <v>1332</v>
      </c>
      <c r="D380" s="35" t="s">
        <v>1332</v>
      </c>
      <c r="E380" s="30">
        <v>0</v>
      </c>
      <c r="F380" s="36"/>
      <c r="P380" s="33"/>
    </row>
    <row r="381" spans="1:16">
      <c r="A381" s="36"/>
      <c r="B381" s="35" t="s">
        <v>1349</v>
      </c>
      <c r="C381" s="35" t="s">
        <v>912</v>
      </c>
      <c r="D381" s="35" t="s">
        <v>912</v>
      </c>
      <c r="E381" s="30">
        <v>0</v>
      </c>
      <c r="F381" s="36"/>
      <c r="P381" s="33"/>
    </row>
    <row r="382" spans="1:16">
      <c r="A382" s="36"/>
      <c r="B382" s="35" t="s">
        <v>1350</v>
      </c>
      <c r="C382" s="35" t="s">
        <v>912</v>
      </c>
      <c r="D382" s="35" t="s">
        <v>912</v>
      </c>
      <c r="E382" s="30">
        <v>0</v>
      </c>
      <c r="F382" s="36"/>
      <c r="P382" s="33"/>
    </row>
    <row r="383" spans="1:16">
      <c r="A383" s="36"/>
      <c r="B383" s="35" t="s">
        <v>1351</v>
      </c>
      <c r="C383" s="35" t="s">
        <v>1352</v>
      </c>
      <c r="D383" s="35" t="s">
        <v>1352</v>
      </c>
      <c r="E383" s="30">
        <v>0</v>
      </c>
      <c r="F383" s="36"/>
      <c r="P383" s="33"/>
    </row>
    <row r="384" spans="1:16">
      <c r="A384" s="36"/>
      <c r="B384" s="35" t="s">
        <v>1353</v>
      </c>
      <c r="C384" s="35" t="s">
        <v>1267</v>
      </c>
      <c r="D384" s="35" t="s">
        <v>1267</v>
      </c>
      <c r="E384" s="30">
        <v>0</v>
      </c>
      <c r="F384" s="36"/>
      <c r="P384" s="33"/>
    </row>
    <row r="385" spans="1:16">
      <c r="A385" s="36"/>
      <c r="B385" s="35" t="s">
        <v>1354</v>
      </c>
      <c r="C385" s="35" t="s">
        <v>1267</v>
      </c>
      <c r="D385" s="35" t="s">
        <v>1267</v>
      </c>
      <c r="E385" s="30">
        <v>0</v>
      </c>
      <c r="F385" s="36"/>
      <c r="P385" s="33"/>
    </row>
    <row r="386" spans="1:16">
      <c r="A386" s="36"/>
      <c r="B386" s="35" t="s">
        <v>1355</v>
      </c>
      <c r="C386" s="35" t="s">
        <v>1356</v>
      </c>
      <c r="D386" s="35" t="s">
        <v>1356</v>
      </c>
      <c r="E386" s="30">
        <v>0</v>
      </c>
      <c r="F386" s="36"/>
      <c r="P386" s="33"/>
    </row>
    <row r="387" spans="1:16">
      <c r="A387" s="36"/>
      <c r="B387" s="35" t="s">
        <v>1357</v>
      </c>
      <c r="C387" s="35" t="s">
        <v>1358</v>
      </c>
      <c r="D387" s="35" t="s">
        <v>1358</v>
      </c>
      <c r="E387" s="30">
        <v>0</v>
      </c>
      <c r="F387" s="36"/>
      <c r="P387" s="33"/>
    </row>
    <row r="388" spans="1:16">
      <c r="A388" s="36"/>
      <c r="B388" s="35" t="s">
        <v>1359</v>
      </c>
      <c r="C388" s="35" t="s">
        <v>1358</v>
      </c>
      <c r="D388" s="35" t="s">
        <v>1358</v>
      </c>
      <c r="E388" s="30">
        <v>0</v>
      </c>
      <c r="F388" s="36"/>
      <c r="P388" s="33"/>
    </row>
    <row r="389" spans="1:16">
      <c r="A389" s="36"/>
      <c r="B389" s="35" t="s">
        <v>1360</v>
      </c>
      <c r="C389" s="35" t="s">
        <v>1361</v>
      </c>
      <c r="D389" s="35" t="s">
        <v>1361</v>
      </c>
      <c r="E389" s="30">
        <v>0</v>
      </c>
      <c r="F389" s="36"/>
      <c r="P389" s="33"/>
    </row>
    <row r="390" spans="1:16">
      <c r="A390" s="36"/>
      <c r="B390" s="35" t="s">
        <v>1362</v>
      </c>
      <c r="C390" s="35" t="s">
        <v>1164</v>
      </c>
      <c r="D390" s="35" t="s">
        <v>1164</v>
      </c>
      <c r="E390" s="30">
        <v>0</v>
      </c>
      <c r="F390" s="36"/>
      <c r="P390" s="33"/>
    </row>
    <row r="391" spans="1:16">
      <c r="A391" s="36"/>
      <c r="B391" s="35" t="s">
        <v>1363</v>
      </c>
      <c r="C391" s="35" t="s">
        <v>1164</v>
      </c>
      <c r="D391" s="35" t="s">
        <v>1164</v>
      </c>
      <c r="E391" s="30">
        <v>0</v>
      </c>
      <c r="F391" s="36"/>
      <c r="P391" s="33"/>
    </row>
    <row r="392" spans="1:16">
      <c r="A392" s="36"/>
      <c r="B392" s="35" t="s">
        <v>1364</v>
      </c>
      <c r="C392" s="35" t="s">
        <v>1217</v>
      </c>
      <c r="D392" s="35" t="s">
        <v>1217</v>
      </c>
      <c r="E392" s="30">
        <v>0</v>
      </c>
      <c r="F392" s="36"/>
      <c r="P392" s="33"/>
    </row>
    <row r="393" spans="1:16">
      <c r="A393" s="36"/>
      <c r="B393" s="35" t="s">
        <v>1365</v>
      </c>
      <c r="C393" s="38" t="s">
        <v>1164</v>
      </c>
      <c r="D393" s="38" t="s">
        <v>1164</v>
      </c>
      <c r="E393" s="30">
        <v>0</v>
      </c>
      <c r="F393" s="36"/>
      <c r="P393" s="33"/>
    </row>
    <row r="394" spans="1:16">
      <c r="A394" s="36"/>
      <c r="B394" s="35" t="s">
        <v>1366</v>
      </c>
      <c r="C394" s="38" t="s">
        <v>1164</v>
      </c>
      <c r="D394" s="38" t="s">
        <v>1164</v>
      </c>
      <c r="E394" s="30">
        <v>0</v>
      </c>
      <c r="F394" s="36"/>
      <c r="P394" s="33"/>
    </row>
    <row r="395" spans="1:16">
      <c r="A395" s="36"/>
      <c r="B395" s="35" t="s">
        <v>1367</v>
      </c>
      <c r="C395" s="35" t="s">
        <v>1164</v>
      </c>
      <c r="D395" s="35" t="s">
        <v>1164</v>
      </c>
      <c r="E395" s="30">
        <v>0</v>
      </c>
      <c r="F395" s="36"/>
      <c r="P395" s="33"/>
    </row>
    <row r="396" spans="1:16">
      <c r="A396" s="36"/>
      <c r="B396" s="35" t="s">
        <v>1368</v>
      </c>
      <c r="C396" s="35" t="s">
        <v>1164</v>
      </c>
      <c r="D396" s="35" t="s">
        <v>1164</v>
      </c>
      <c r="E396" s="30">
        <v>0</v>
      </c>
      <c r="F396" s="36"/>
      <c r="P396" s="33"/>
    </row>
    <row r="397" spans="1:16">
      <c r="A397" s="36"/>
      <c r="B397" s="35" t="s">
        <v>1369</v>
      </c>
      <c r="C397" s="35" t="s">
        <v>1370</v>
      </c>
      <c r="D397" s="35" t="s">
        <v>1370</v>
      </c>
      <c r="E397" s="30">
        <v>0</v>
      </c>
      <c r="F397" s="36"/>
      <c r="P397" s="33"/>
    </row>
    <row r="398" spans="1:16">
      <c r="A398" s="36"/>
      <c r="B398" s="35" t="s">
        <v>1371</v>
      </c>
      <c r="C398" s="38" t="s">
        <v>1372</v>
      </c>
      <c r="D398" s="38" t="s">
        <v>1372</v>
      </c>
      <c r="E398" s="30">
        <v>0</v>
      </c>
      <c r="F398" s="36"/>
      <c r="P398" s="33"/>
    </row>
    <row r="399" spans="1:16">
      <c r="A399" s="36"/>
      <c r="B399" s="35" t="s">
        <v>1373</v>
      </c>
      <c r="C399" s="38" t="s">
        <v>1372</v>
      </c>
      <c r="D399" s="38" t="s">
        <v>1372</v>
      </c>
      <c r="E399" s="30">
        <v>0</v>
      </c>
      <c r="F399" s="36"/>
      <c r="P399" s="33"/>
    </row>
    <row r="400" spans="1:16">
      <c r="A400" s="36"/>
      <c r="B400" s="35" t="s">
        <v>1374</v>
      </c>
      <c r="C400" s="35" t="s">
        <v>1375</v>
      </c>
      <c r="D400" s="35" t="s">
        <v>1375</v>
      </c>
      <c r="E400" s="30">
        <v>0</v>
      </c>
      <c r="F400" s="36"/>
      <c r="P400" s="33"/>
    </row>
    <row r="401" spans="1:16">
      <c r="A401" s="36"/>
      <c r="B401" s="35" t="s">
        <v>1376</v>
      </c>
      <c r="C401" s="35" t="s">
        <v>1375</v>
      </c>
      <c r="D401" s="35" t="s">
        <v>1375</v>
      </c>
      <c r="E401" s="30">
        <v>0</v>
      </c>
      <c r="F401" s="36"/>
      <c r="P401" s="33"/>
    </row>
    <row r="402" spans="1:16">
      <c r="A402" s="36"/>
      <c r="B402" s="35" t="s">
        <v>1377</v>
      </c>
      <c r="C402" s="35" t="s">
        <v>1378</v>
      </c>
      <c r="D402" s="35" t="s">
        <v>1378</v>
      </c>
      <c r="E402" s="30">
        <v>0</v>
      </c>
      <c r="F402" s="36"/>
      <c r="P402" s="33"/>
    </row>
    <row r="403" spans="1:16">
      <c r="A403" s="36"/>
      <c r="B403" s="35" t="s">
        <v>1379</v>
      </c>
      <c r="C403" s="35" t="s">
        <v>1380</v>
      </c>
      <c r="D403" s="35" t="s">
        <v>1380</v>
      </c>
      <c r="E403" s="30">
        <v>0</v>
      </c>
      <c r="F403" s="36"/>
      <c r="P403" s="33"/>
    </row>
    <row r="404" spans="1:16">
      <c r="A404" s="36"/>
      <c r="B404" s="35" t="s">
        <v>1381</v>
      </c>
      <c r="C404" s="35" t="s">
        <v>1382</v>
      </c>
      <c r="D404" s="35" t="s">
        <v>1382</v>
      </c>
      <c r="E404" s="30">
        <v>0</v>
      </c>
      <c r="F404" s="36"/>
      <c r="P404" s="33"/>
    </row>
    <row r="405" spans="1:16">
      <c r="A405" s="36"/>
      <c r="B405" s="35" t="s">
        <v>1383</v>
      </c>
      <c r="C405" s="35" t="s">
        <v>912</v>
      </c>
      <c r="D405" s="35" t="s">
        <v>912</v>
      </c>
      <c r="E405" s="30">
        <v>0</v>
      </c>
      <c r="F405" s="36"/>
      <c r="P405" s="33"/>
    </row>
    <row r="406" spans="1:16">
      <c r="A406" s="36"/>
      <c r="B406" s="35" t="s">
        <v>1384</v>
      </c>
      <c r="C406" s="35" t="s">
        <v>912</v>
      </c>
      <c r="D406" s="35" t="s">
        <v>912</v>
      </c>
      <c r="E406" s="30">
        <v>0</v>
      </c>
      <c r="F406" s="36"/>
      <c r="P406" s="33"/>
    </row>
    <row r="407" spans="1:16">
      <c r="A407" s="36"/>
      <c r="B407" s="35" t="s">
        <v>1385</v>
      </c>
      <c r="C407" s="35" t="s">
        <v>1082</v>
      </c>
      <c r="D407" s="35" t="s">
        <v>1082</v>
      </c>
      <c r="E407" s="30">
        <v>0</v>
      </c>
      <c r="F407" s="36"/>
      <c r="P407" s="33"/>
    </row>
    <row r="408" spans="1:16">
      <c r="A408" s="36"/>
      <c r="B408" s="35" t="s">
        <v>1386</v>
      </c>
      <c r="C408" s="35" t="s">
        <v>1387</v>
      </c>
      <c r="D408" s="35" t="s">
        <v>1387</v>
      </c>
      <c r="E408" s="30">
        <v>0</v>
      </c>
      <c r="F408" s="36"/>
      <c r="P408" s="33"/>
    </row>
    <row r="409" spans="1:16">
      <c r="A409" s="36"/>
      <c r="B409" s="35" t="s">
        <v>1388</v>
      </c>
      <c r="C409" s="35" t="s">
        <v>1387</v>
      </c>
      <c r="D409" s="35" t="s">
        <v>1387</v>
      </c>
      <c r="E409" s="30">
        <v>0</v>
      </c>
      <c r="F409" s="36"/>
      <c r="P409" s="33"/>
    </row>
    <row r="410" spans="1:16">
      <c r="A410" s="36"/>
      <c r="B410" s="35" t="s">
        <v>1389</v>
      </c>
      <c r="C410" s="35" t="s">
        <v>1390</v>
      </c>
      <c r="D410" s="35" t="s">
        <v>1390</v>
      </c>
      <c r="E410" s="30">
        <v>0</v>
      </c>
      <c r="F410" s="36"/>
      <c r="P410" s="33"/>
    </row>
    <row r="411" spans="1:16">
      <c r="A411" s="36"/>
      <c r="B411" s="35" t="s">
        <v>1391</v>
      </c>
      <c r="C411" s="35" t="s">
        <v>1211</v>
      </c>
      <c r="D411" s="35" t="s">
        <v>1211</v>
      </c>
      <c r="E411" s="30">
        <v>0</v>
      </c>
      <c r="F411" s="36"/>
      <c r="P411" s="33"/>
    </row>
    <row r="412" spans="1:16">
      <c r="A412" s="36"/>
      <c r="B412" s="35" t="s">
        <v>1392</v>
      </c>
      <c r="C412" s="35" t="s">
        <v>1393</v>
      </c>
      <c r="D412" s="35" t="s">
        <v>1393</v>
      </c>
      <c r="E412" s="30">
        <v>0</v>
      </c>
      <c r="F412" s="36"/>
      <c r="P412" s="33"/>
    </row>
    <row r="413" spans="1:16">
      <c r="A413" s="36"/>
      <c r="B413" s="35" t="s">
        <v>1394</v>
      </c>
      <c r="C413" s="35" t="s">
        <v>1040</v>
      </c>
      <c r="D413" s="35" t="s">
        <v>1040</v>
      </c>
      <c r="E413" s="30">
        <v>0</v>
      </c>
      <c r="F413" s="36"/>
      <c r="P413" s="33"/>
    </row>
    <row r="414" spans="1:16">
      <c r="A414" s="36"/>
      <c r="B414" s="35" t="s">
        <v>1395</v>
      </c>
      <c r="C414" s="38" t="s">
        <v>1387</v>
      </c>
      <c r="D414" s="38" t="s">
        <v>1387</v>
      </c>
      <c r="E414" s="30">
        <v>0</v>
      </c>
      <c r="F414" s="36"/>
      <c r="P414" s="33"/>
    </row>
    <row r="415" spans="1:16">
      <c r="A415" s="36"/>
      <c r="B415" s="35" t="s">
        <v>1396</v>
      </c>
      <c r="C415" s="38" t="s">
        <v>1387</v>
      </c>
      <c r="D415" s="38" t="s">
        <v>1387</v>
      </c>
      <c r="E415" s="30">
        <v>0</v>
      </c>
      <c r="F415" s="36"/>
      <c r="P415" s="33"/>
    </row>
    <row r="416" spans="1:16">
      <c r="A416" s="36"/>
      <c r="B416" s="35" t="s">
        <v>1397</v>
      </c>
      <c r="C416" s="38" t="s">
        <v>1398</v>
      </c>
      <c r="D416" s="38" t="s">
        <v>1398</v>
      </c>
      <c r="E416" s="30">
        <v>0</v>
      </c>
      <c r="F416" s="36"/>
      <c r="P416" s="33"/>
    </row>
    <row r="417" spans="1:16">
      <c r="A417" s="36"/>
      <c r="B417" s="35" t="s">
        <v>1399</v>
      </c>
      <c r="C417" s="35" t="s">
        <v>1213</v>
      </c>
      <c r="D417" s="35" t="s">
        <v>1213</v>
      </c>
      <c r="E417" s="30">
        <v>0</v>
      </c>
      <c r="F417" s="36"/>
      <c r="P417" s="33"/>
    </row>
    <row r="418" spans="1:16">
      <c r="A418" s="36"/>
      <c r="B418" s="35" t="s">
        <v>1400</v>
      </c>
      <c r="C418" s="35" t="s">
        <v>1213</v>
      </c>
      <c r="D418" s="35" t="s">
        <v>1213</v>
      </c>
      <c r="E418" s="30">
        <v>0</v>
      </c>
      <c r="F418" s="36"/>
      <c r="P418" s="33"/>
    </row>
    <row r="419" spans="1:16">
      <c r="A419" s="36"/>
      <c r="B419" s="35" t="s">
        <v>1401</v>
      </c>
      <c r="C419" s="35" t="s">
        <v>910</v>
      </c>
      <c r="D419" s="35" t="s">
        <v>910</v>
      </c>
      <c r="E419" s="30">
        <v>0</v>
      </c>
      <c r="F419" s="36"/>
      <c r="P419" s="33"/>
    </row>
    <row r="420" spans="1:16">
      <c r="A420" s="36"/>
      <c r="B420" s="35" t="s">
        <v>1402</v>
      </c>
      <c r="C420" s="35" t="s">
        <v>1403</v>
      </c>
      <c r="D420" s="35" t="s">
        <v>1403</v>
      </c>
      <c r="E420" s="30">
        <v>0</v>
      </c>
      <c r="F420" s="36"/>
      <c r="P420" s="33"/>
    </row>
    <row r="421" spans="1:16">
      <c r="A421" s="36"/>
      <c r="B421" s="35" t="s">
        <v>1404</v>
      </c>
      <c r="C421" s="35" t="s">
        <v>1405</v>
      </c>
      <c r="D421" s="35" t="s">
        <v>1405</v>
      </c>
      <c r="E421" s="30">
        <v>0</v>
      </c>
      <c r="F421" s="36"/>
      <c r="P421" s="33"/>
    </row>
    <row r="422" spans="1:16">
      <c r="A422" s="36"/>
      <c r="B422" s="35" t="s">
        <v>1406</v>
      </c>
      <c r="C422" s="38" t="s">
        <v>1387</v>
      </c>
      <c r="D422" s="38" t="s">
        <v>1387</v>
      </c>
      <c r="E422" s="30">
        <v>0</v>
      </c>
      <c r="F422" s="36"/>
      <c r="P422" s="33"/>
    </row>
    <row r="423" spans="1:16">
      <c r="A423" s="36"/>
      <c r="B423" s="35" t="s">
        <v>1407</v>
      </c>
      <c r="C423" s="38" t="s">
        <v>1387</v>
      </c>
      <c r="D423" s="38" t="s">
        <v>1387</v>
      </c>
      <c r="E423" s="30">
        <v>0</v>
      </c>
      <c r="F423" s="36"/>
      <c r="P423" s="33"/>
    </row>
    <row r="424" spans="1:16">
      <c r="A424" s="36"/>
      <c r="B424" s="35" t="s">
        <v>1408</v>
      </c>
      <c r="C424" s="38" t="s">
        <v>1409</v>
      </c>
      <c r="D424" s="38" t="s">
        <v>1409</v>
      </c>
      <c r="E424" s="30">
        <v>0</v>
      </c>
      <c r="F424" s="36"/>
      <c r="P424" s="33"/>
    </row>
    <row r="425" spans="1:16">
      <c r="A425" s="36"/>
      <c r="B425" s="35" t="s">
        <v>1410</v>
      </c>
      <c r="C425" s="35" t="s">
        <v>834</v>
      </c>
      <c r="D425" s="35" t="s">
        <v>834</v>
      </c>
      <c r="E425" s="30">
        <v>0</v>
      </c>
      <c r="F425" s="36"/>
      <c r="P425" s="33"/>
    </row>
    <row r="426" spans="1:16">
      <c r="A426" s="36"/>
      <c r="B426" s="35" t="s">
        <v>1411</v>
      </c>
      <c r="C426" s="35" t="s">
        <v>1044</v>
      </c>
      <c r="D426" s="35" t="s">
        <v>1044</v>
      </c>
      <c r="E426" s="30">
        <v>0</v>
      </c>
      <c r="F426" s="36"/>
      <c r="P426" s="33"/>
    </row>
    <row r="427" spans="1:16">
      <c r="A427" s="36"/>
      <c r="B427" s="35" t="s">
        <v>1412</v>
      </c>
      <c r="C427" s="35" t="s">
        <v>900</v>
      </c>
      <c r="D427" s="35" t="s">
        <v>900</v>
      </c>
      <c r="E427" s="30">
        <v>0</v>
      </c>
      <c r="F427" s="36"/>
      <c r="P427" s="33"/>
    </row>
    <row r="428" spans="1:16">
      <c r="A428" s="36"/>
      <c r="B428" s="35" t="s">
        <v>1413</v>
      </c>
      <c r="C428" s="35" t="s">
        <v>1414</v>
      </c>
      <c r="D428" s="35" t="s">
        <v>1414</v>
      </c>
      <c r="E428" s="30">
        <v>0</v>
      </c>
      <c r="F428" s="36"/>
      <c r="P428" s="33"/>
    </row>
    <row r="429" spans="1:16">
      <c r="A429" s="36"/>
      <c r="B429" s="35" t="s">
        <v>1415</v>
      </c>
      <c r="C429" s="35" t="s">
        <v>1414</v>
      </c>
      <c r="D429" s="35" t="s">
        <v>1414</v>
      </c>
      <c r="E429" s="30">
        <v>0</v>
      </c>
      <c r="F429" s="36"/>
      <c r="P429" s="33"/>
    </row>
    <row r="430" spans="1:16">
      <c r="A430" s="36"/>
      <c r="B430" s="35" t="s">
        <v>1416</v>
      </c>
      <c r="C430" s="35" t="s">
        <v>1417</v>
      </c>
      <c r="D430" s="35" t="s">
        <v>1417</v>
      </c>
      <c r="E430" s="30">
        <v>0</v>
      </c>
      <c r="F430" s="36"/>
      <c r="P430" s="33"/>
    </row>
    <row r="431" spans="1:16">
      <c r="A431" s="36"/>
      <c r="B431" s="35" t="s">
        <v>1418</v>
      </c>
      <c r="C431" s="35" t="s">
        <v>1419</v>
      </c>
      <c r="D431" s="35" t="s">
        <v>1419</v>
      </c>
      <c r="E431" s="30">
        <v>0</v>
      </c>
      <c r="F431" s="36"/>
      <c r="P431" s="33"/>
    </row>
    <row r="432" spans="1:16">
      <c r="A432" s="36"/>
      <c r="B432" s="35" t="s">
        <v>1420</v>
      </c>
      <c r="C432" s="35" t="s">
        <v>1419</v>
      </c>
      <c r="D432" s="35" t="s">
        <v>1419</v>
      </c>
      <c r="E432" s="30">
        <v>0</v>
      </c>
      <c r="F432" s="36"/>
      <c r="P432" s="33"/>
    </row>
    <row r="433" spans="1:16">
      <c r="A433" s="36"/>
      <c r="B433" s="35" t="s">
        <v>1421</v>
      </c>
      <c r="C433" s="35" t="s">
        <v>1422</v>
      </c>
      <c r="D433" s="35" t="s">
        <v>1422</v>
      </c>
      <c r="E433" s="30">
        <v>-3.03030303030302E-2</v>
      </c>
      <c r="F433" s="36"/>
      <c r="P433" s="33"/>
    </row>
    <row r="434" spans="1:16">
      <c r="A434" s="36"/>
      <c r="B434" s="35" t="s">
        <v>1423</v>
      </c>
      <c r="C434" s="38" t="s">
        <v>1067</v>
      </c>
      <c r="D434" s="38" t="s">
        <v>1424</v>
      </c>
      <c r="E434" s="30">
        <v>0</v>
      </c>
      <c r="F434" s="36"/>
      <c r="P434" s="33"/>
    </row>
    <row r="435" spans="1:16">
      <c r="A435" s="36"/>
      <c r="B435" s="35" t="s">
        <v>1425</v>
      </c>
      <c r="C435" s="38" t="s">
        <v>1424</v>
      </c>
      <c r="D435" s="38" t="s">
        <v>1424</v>
      </c>
      <c r="E435" s="30">
        <v>0</v>
      </c>
      <c r="F435" s="36"/>
      <c r="P435" s="33"/>
    </row>
    <row r="436" spans="1:16">
      <c r="A436" s="36"/>
      <c r="B436" s="35" t="s">
        <v>1426</v>
      </c>
      <c r="C436" s="35" t="s">
        <v>1352</v>
      </c>
      <c r="D436" s="35" t="s">
        <v>1352</v>
      </c>
      <c r="E436" s="30">
        <v>0</v>
      </c>
      <c r="F436" s="36"/>
      <c r="P436" s="33"/>
    </row>
    <row r="437" spans="1:16">
      <c r="A437" s="36"/>
      <c r="B437" s="35" t="s">
        <v>1427</v>
      </c>
      <c r="C437" s="35" t="s">
        <v>1352</v>
      </c>
      <c r="D437" s="35" t="s">
        <v>1352</v>
      </c>
      <c r="E437" s="30">
        <v>0</v>
      </c>
      <c r="F437" s="36"/>
      <c r="P437" s="33"/>
    </row>
    <row r="438" spans="1:16">
      <c r="A438" s="36"/>
      <c r="B438" s="35" t="s">
        <v>1428</v>
      </c>
      <c r="C438" s="35" t="s">
        <v>1356</v>
      </c>
      <c r="D438" s="35" t="s">
        <v>1356</v>
      </c>
      <c r="E438" s="30">
        <v>0</v>
      </c>
      <c r="F438" s="36"/>
      <c r="P438" s="33"/>
    </row>
    <row r="439" spans="1:16">
      <c r="A439" s="36"/>
      <c r="B439" s="35" t="s">
        <v>1429</v>
      </c>
      <c r="C439" s="35" t="s">
        <v>1122</v>
      </c>
      <c r="D439" s="35" t="s">
        <v>1122</v>
      </c>
      <c r="E439" s="30">
        <v>0</v>
      </c>
      <c r="F439" s="36"/>
      <c r="P439" s="33"/>
    </row>
    <row r="440" spans="1:16">
      <c r="A440" s="36"/>
      <c r="B440" s="35" t="s">
        <v>1430</v>
      </c>
      <c r="C440" s="35" t="s">
        <v>1122</v>
      </c>
      <c r="D440" s="35" t="s">
        <v>1122</v>
      </c>
      <c r="E440" s="30">
        <v>0</v>
      </c>
      <c r="F440" s="36"/>
      <c r="P440" s="33"/>
    </row>
    <row r="441" spans="1:16">
      <c r="A441" s="36"/>
      <c r="B441" s="35" t="s">
        <v>1431</v>
      </c>
      <c r="C441" s="35" t="s">
        <v>1432</v>
      </c>
      <c r="D441" s="35" t="s">
        <v>1432</v>
      </c>
      <c r="E441" s="30">
        <v>0</v>
      </c>
      <c r="F441" s="36"/>
      <c r="P441" s="33"/>
    </row>
    <row r="442" spans="1:16">
      <c r="A442" s="36"/>
      <c r="B442" s="35" t="s">
        <v>1433</v>
      </c>
      <c r="C442" s="35" t="s">
        <v>874</v>
      </c>
      <c r="D442" s="35" t="s">
        <v>874</v>
      </c>
      <c r="E442" s="30">
        <v>0</v>
      </c>
      <c r="F442" s="36"/>
      <c r="P442" s="33"/>
    </row>
    <row r="443" spans="1:16">
      <c r="A443" s="36"/>
      <c r="B443" s="35" t="s">
        <v>1434</v>
      </c>
      <c r="C443" s="35" t="s">
        <v>882</v>
      </c>
      <c r="D443" s="35" t="s">
        <v>882</v>
      </c>
      <c r="E443" s="30">
        <v>0</v>
      </c>
      <c r="F443" s="36"/>
      <c r="P443" s="33"/>
    </row>
    <row r="444" spans="1:16">
      <c r="A444" s="36"/>
      <c r="B444" s="35" t="s">
        <v>1435</v>
      </c>
      <c r="C444" s="35" t="s">
        <v>943</v>
      </c>
      <c r="D444" s="35" t="s">
        <v>943</v>
      </c>
      <c r="E444" s="30">
        <v>0</v>
      </c>
      <c r="F444" s="36"/>
      <c r="P444" s="33"/>
    </row>
    <row r="445" spans="1:16">
      <c r="A445" s="36"/>
      <c r="B445" s="35" t="s">
        <v>1436</v>
      </c>
      <c r="C445" s="35" t="s">
        <v>802</v>
      </c>
      <c r="D445" s="35" t="s">
        <v>802</v>
      </c>
      <c r="E445" s="30">
        <v>0</v>
      </c>
      <c r="F445" s="36"/>
      <c r="P445" s="33"/>
    </row>
    <row r="446" spans="1:16">
      <c r="A446" s="36"/>
      <c r="B446" s="35" t="s">
        <v>1437</v>
      </c>
      <c r="C446" s="35" t="s">
        <v>805</v>
      </c>
      <c r="D446" s="35" t="s">
        <v>805</v>
      </c>
      <c r="E446" s="30">
        <v>0</v>
      </c>
      <c r="F446" s="36"/>
      <c r="P446" s="33"/>
    </row>
    <row r="447" spans="1:16">
      <c r="A447" s="36"/>
      <c r="B447" s="35" t="s">
        <v>1438</v>
      </c>
      <c r="C447" s="35" t="s">
        <v>811</v>
      </c>
      <c r="D447" s="35" t="s">
        <v>811</v>
      </c>
      <c r="E447" s="30">
        <v>0</v>
      </c>
      <c r="F447" s="36"/>
      <c r="P447" s="33"/>
    </row>
    <row r="448" spans="1:16">
      <c r="A448" s="36"/>
      <c r="B448" s="35" t="s">
        <v>1439</v>
      </c>
      <c r="C448" s="35" t="s">
        <v>1044</v>
      </c>
      <c r="D448" s="35" t="s">
        <v>1044</v>
      </c>
      <c r="E448" s="30">
        <v>0</v>
      </c>
      <c r="F448" s="36"/>
      <c r="P448" s="33"/>
    </row>
    <row r="449" spans="1:16">
      <c r="A449" s="36"/>
      <c r="B449" s="35" t="s">
        <v>1440</v>
      </c>
      <c r="C449" s="35" t="s">
        <v>809</v>
      </c>
      <c r="D449" s="35" t="s">
        <v>809</v>
      </c>
      <c r="E449" s="30">
        <v>0</v>
      </c>
      <c r="F449" s="36"/>
      <c r="P449" s="33"/>
    </row>
    <row r="450" spans="1:16">
      <c r="A450" s="36"/>
      <c r="B450" s="35" t="s">
        <v>1441</v>
      </c>
      <c r="C450" s="35" t="s">
        <v>1211</v>
      </c>
      <c r="D450" s="35" t="s">
        <v>1211</v>
      </c>
      <c r="E450" s="30">
        <v>0</v>
      </c>
      <c r="F450" s="36"/>
      <c r="P450" s="33"/>
    </row>
    <row r="451" spans="1:16">
      <c r="A451" s="36"/>
      <c r="B451" s="35" t="s">
        <v>1442</v>
      </c>
      <c r="C451" s="35" t="s">
        <v>1044</v>
      </c>
      <c r="D451" s="35" t="s">
        <v>1044</v>
      </c>
      <c r="E451" s="30">
        <v>0</v>
      </c>
      <c r="F451" s="36"/>
      <c r="P451" s="33"/>
    </row>
    <row r="452" spans="1:16">
      <c r="A452" s="36"/>
      <c r="B452" s="35" t="s">
        <v>1443</v>
      </c>
      <c r="C452" s="35" t="s">
        <v>809</v>
      </c>
      <c r="D452" s="35" t="s">
        <v>809</v>
      </c>
      <c r="E452" s="30">
        <v>0</v>
      </c>
      <c r="F452" s="36"/>
      <c r="P452" s="33"/>
    </row>
    <row r="453" spans="1:16">
      <c r="A453" s="36"/>
      <c r="B453" s="35" t="s">
        <v>1444</v>
      </c>
      <c r="C453" s="35" t="s">
        <v>836</v>
      </c>
      <c r="D453" s="35" t="s">
        <v>836</v>
      </c>
      <c r="E453" s="30">
        <v>0</v>
      </c>
      <c r="F453" s="36"/>
      <c r="P453" s="33"/>
    </row>
    <row r="454" spans="1:16">
      <c r="A454" s="36"/>
      <c r="B454" s="35" t="s">
        <v>1445</v>
      </c>
      <c r="C454" s="35" t="s">
        <v>1332</v>
      </c>
      <c r="D454" s="35" t="s">
        <v>1332</v>
      </c>
      <c r="E454" s="30">
        <v>0</v>
      </c>
      <c r="F454" s="36"/>
      <c r="P454" s="33"/>
    </row>
    <row r="455" spans="1:16">
      <c r="A455" s="36"/>
      <c r="B455" s="35" t="s">
        <v>1446</v>
      </c>
      <c r="C455" s="35" t="s">
        <v>1332</v>
      </c>
      <c r="D455" s="35" t="s">
        <v>1332</v>
      </c>
      <c r="E455" s="30">
        <v>0</v>
      </c>
      <c r="F455" s="36"/>
      <c r="P455" s="33"/>
    </row>
    <row r="456" spans="1:16">
      <c r="A456" s="36"/>
      <c r="B456" s="35" t="s">
        <v>1447</v>
      </c>
      <c r="C456" s="35" t="s">
        <v>1352</v>
      </c>
      <c r="D456" s="35" t="s">
        <v>1352</v>
      </c>
      <c r="E456" s="30">
        <v>0</v>
      </c>
      <c r="F456" s="36"/>
      <c r="P456" s="33"/>
    </row>
    <row r="457" spans="1:16">
      <c r="A457" s="36"/>
      <c r="B457" s="35" t="s">
        <v>1448</v>
      </c>
      <c r="C457" s="35" t="s">
        <v>1352</v>
      </c>
      <c r="D457" s="35" t="s">
        <v>1352</v>
      </c>
      <c r="E457" s="30">
        <v>0</v>
      </c>
      <c r="F457" s="36"/>
      <c r="P457" s="33"/>
    </row>
    <row r="458" spans="1:16">
      <c r="A458" s="36"/>
      <c r="B458" s="35" t="s">
        <v>1449</v>
      </c>
      <c r="C458" s="35" t="s">
        <v>1450</v>
      </c>
      <c r="D458" s="35" t="s">
        <v>1450</v>
      </c>
      <c r="E458" s="30">
        <v>0</v>
      </c>
      <c r="F458" s="36"/>
      <c r="P458" s="33"/>
    </row>
    <row r="459" spans="1:16">
      <c r="A459" s="36"/>
      <c r="B459" s="35" t="s">
        <v>1451</v>
      </c>
      <c r="C459" s="35" t="s">
        <v>1452</v>
      </c>
      <c r="D459" s="35" t="s">
        <v>1452</v>
      </c>
      <c r="E459" s="30">
        <v>0</v>
      </c>
      <c r="F459" s="36"/>
      <c r="P459" s="33"/>
    </row>
    <row r="460" spans="1:16">
      <c r="A460" s="36"/>
      <c r="B460" s="35" t="s">
        <v>1453</v>
      </c>
      <c r="C460" s="35" t="s">
        <v>1452</v>
      </c>
      <c r="D460" s="35" t="s">
        <v>1452</v>
      </c>
      <c r="E460" s="30">
        <v>0</v>
      </c>
      <c r="F460" s="36"/>
      <c r="P460" s="33"/>
    </row>
    <row r="461" spans="1:16">
      <c r="A461" s="36"/>
      <c r="B461" s="35" t="s">
        <v>1454</v>
      </c>
      <c r="C461" s="35" t="s">
        <v>1455</v>
      </c>
      <c r="D461" s="35" t="s">
        <v>1455</v>
      </c>
      <c r="E461" s="30">
        <v>0</v>
      </c>
      <c r="F461" s="36"/>
      <c r="P461" s="33"/>
    </row>
    <row r="462" spans="1:16">
      <c r="A462" s="36"/>
      <c r="B462" s="35" t="s">
        <v>1456</v>
      </c>
      <c r="C462" s="35" t="s">
        <v>1457</v>
      </c>
      <c r="D462" s="35" t="s">
        <v>1457</v>
      </c>
      <c r="E462" s="30">
        <v>0</v>
      </c>
      <c r="F462" s="36"/>
      <c r="P462" s="33"/>
    </row>
    <row r="463" spans="1:16">
      <c r="A463" s="36"/>
      <c r="B463" s="35" t="s">
        <v>1458</v>
      </c>
      <c r="C463" s="35" t="s">
        <v>1457</v>
      </c>
      <c r="D463" s="35" t="s">
        <v>1457</v>
      </c>
      <c r="E463" s="30">
        <v>0</v>
      </c>
      <c r="F463" s="36"/>
      <c r="P463" s="33"/>
    </row>
    <row r="464" spans="1:16">
      <c r="A464" s="36"/>
      <c r="B464" s="35" t="s">
        <v>1459</v>
      </c>
      <c r="C464" s="35" t="s">
        <v>1460</v>
      </c>
      <c r="D464" s="35" t="s">
        <v>1460</v>
      </c>
      <c r="E464" s="30">
        <v>0</v>
      </c>
      <c r="F464" s="36"/>
      <c r="P464" s="33"/>
    </row>
    <row r="465" spans="1:16">
      <c r="A465" s="36"/>
      <c r="B465" s="35" t="s">
        <v>1461</v>
      </c>
      <c r="C465" s="35" t="s">
        <v>1462</v>
      </c>
      <c r="D465" s="35" t="s">
        <v>1462</v>
      </c>
      <c r="E465" s="30">
        <v>0</v>
      </c>
      <c r="F465" s="36"/>
      <c r="P465" s="33"/>
    </row>
    <row r="466" spans="1:16">
      <c r="A466" s="36"/>
      <c r="B466" s="35" t="s">
        <v>1463</v>
      </c>
      <c r="C466" s="35" t="s">
        <v>910</v>
      </c>
      <c r="D466" s="35" t="s">
        <v>910</v>
      </c>
      <c r="E466" s="30">
        <v>0</v>
      </c>
      <c r="F466" s="36"/>
      <c r="P466" s="33"/>
    </row>
    <row r="467" spans="1:16">
      <c r="A467" s="36"/>
      <c r="B467" s="35" t="s">
        <v>1464</v>
      </c>
      <c r="C467" s="35" t="s">
        <v>902</v>
      </c>
      <c r="D467" s="35" t="s">
        <v>902</v>
      </c>
      <c r="E467" s="30">
        <v>0</v>
      </c>
      <c r="F467" s="36"/>
      <c r="P467" s="33"/>
    </row>
    <row r="468" spans="1:16">
      <c r="A468" s="36"/>
      <c r="B468" s="35" t="s">
        <v>1465</v>
      </c>
      <c r="C468" s="35" t="s">
        <v>900</v>
      </c>
      <c r="D468" s="35" t="s">
        <v>900</v>
      </c>
      <c r="E468" s="30">
        <v>0</v>
      </c>
      <c r="F468" s="36"/>
      <c r="P468" s="33"/>
    </row>
    <row r="469" spans="1:16">
      <c r="A469" s="36"/>
      <c r="B469" s="35" t="s">
        <v>1466</v>
      </c>
      <c r="C469" s="35" t="s">
        <v>1462</v>
      </c>
      <c r="D469" s="35" t="s">
        <v>1462</v>
      </c>
      <c r="E469" s="30">
        <v>0</v>
      </c>
      <c r="F469" s="36"/>
      <c r="P469" s="33"/>
    </row>
    <row r="470" spans="1:16">
      <c r="A470" s="36"/>
      <c r="B470" s="35" t="s">
        <v>1467</v>
      </c>
      <c r="C470" s="35" t="s">
        <v>1468</v>
      </c>
      <c r="D470" s="35" t="s">
        <v>1468</v>
      </c>
      <c r="E470" s="30">
        <v>0</v>
      </c>
      <c r="F470" s="36"/>
      <c r="P470" s="33"/>
    </row>
    <row r="471" spans="1:16">
      <c r="A471" s="36"/>
      <c r="B471" s="35" t="s">
        <v>1469</v>
      </c>
      <c r="C471" s="35" t="s">
        <v>1228</v>
      </c>
      <c r="D471" s="35" t="s">
        <v>1228</v>
      </c>
      <c r="E471" s="30">
        <v>0</v>
      </c>
      <c r="F471" s="36"/>
      <c r="P471" s="33"/>
    </row>
    <row r="472" spans="1:16">
      <c r="A472" s="36"/>
      <c r="B472" s="35" t="s">
        <v>1470</v>
      </c>
      <c r="C472" s="35" t="s">
        <v>1228</v>
      </c>
      <c r="D472" s="35" t="s">
        <v>1228</v>
      </c>
      <c r="E472" s="30">
        <v>0</v>
      </c>
      <c r="F472" s="36"/>
      <c r="P472" s="33"/>
    </row>
    <row r="473" spans="1:16">
      <c r="A473" s="36"/>
      <c r="B473" s="35" t="s">
        <v>1471</v>
      </c>
      <c r="C473" s="35" t="s">
        <v>1422</v>
      </c>
      <c r="D473" s="35" t="s">
        <v>1422</v>
      </c>
      <c r="E473" s="30">
        <v>0</v>
      </c>
      <c r="F473" s="36"/>
      <c r="P473" s="33"/>
    </row>
    <row r="474" spans="1:16">
      <c r="A474" s="36"/>
      <c r="B474" s="35" t="s">
        <v>1472</v>
      </c>
      <c r="C474" s="35" t="s">
        <v>1473</v>
      </c>
      <c r="D474" s="35" t="s">
        <v>1473</v>
      </c>
      <c r="E474" s="30">
        <v>0</v>
      </c>
      <c r="F474" s="36"/>
      <c r="P474" s="33"/>
    </row>
    <row r="475" spans="1:16">
      <c r="A475" s="34" t="s">
        <v>1474</v>
      </c>
      <c r="B475" s="35" t="s">
        <v>1475</v>
      </c>
      <c r="C475" s="35" t="s">
        <v>1382</v>
      </c>
      <c r="D475" s="35" t="s">
        <v>1382</v>
      </c>
      <c r="E475" s="30">
        <v>0</v>
      </c>
      <c r="F475" s="36" t="s">
        <v>1002</v>
      </c>
      <c r="P475" s="33"/>
    </row>
    <row r="476" spans="1:16">
      <c r="A476" s="36"/>
      <c r="B476" s="35" t="s">
        <v>1476</v>
      </c>
      <c r="C476" s="35" t="s">
        <v>1477</v>
      </c>
      <c r="D476" s="35" t="s">
        <v>1477</v>
      </c>
      <c r="E476" s="30">
        <v>0</v>
      </c>
      <c r="F476" s="36"/>
      <c r="P476" s="33"/>
    </row>
    <row r="477" spans="1:16">
      <c r="A477" s="39"/>
      <c r="B477" s="35" t="s">
        <v>1478</v>
      </c>
      <c r="C477" s="35" t="s">
        <v>1252</v>
      </c>
      <c r="D477" s="35" t="s">
        <v>1252</v>
      </c>
      <c r="E477" s="30">
        <v>0</v>
      </c>
      <c r="F477" s="39"/>
      <c r="P477" s="33"/>
    </row>
    <row r="478" spans="1:16">
      <c r="A478" s="34" t="s">
        <v>1474</v>
      </c>
      <c r="B478" s="35" t="s">
        <v>1479</v>
      </c>
      <c r="C478" s="35" t="s">
        <v>834</v>
      </c>
      <c r="D478" s="35" t="s">
        <v>834</v>
      </c>
      <c r="E478" s="30">
        <v>0</v>
      </c>
      <c r="F478" s="36" t="s">
        <v>1002</v>
      </c>
      <c r="P478" s="33"/>
    </row>
    <row r="479" spans="1:16">
      <c r="A479" s="36"/>
      <c r="B479" s="35" t="s">
        <v>1480</v>
      </c>
      <c r="C479" s="35" t="s">
        <v>1044</v>
      </c>
      <c r="D479" s="35" t="s">
        <v>1044</v>
      </c>
      <c r="E479" s="30">
        <v>0</v>
      </c>
      <c r="F479" s="36"/>
      <c r="P479" s="33"/>
    </row>
    <row r="480" spans="1:16">
      <c r="A480" s="36"/>
      <c r="B480" s="35" t="s">
        <v>1481</v>
      </c>
      <c r="C480" s="35" t="s">
        <v>946</v>
      </c>
      <c r="D480" s="35" t="s">
        <v>946</v>
      </c>
      <c r="E480" s="30">
        <v>0</v>
      </c>
      <c r="F480" s="36"/>
      <c r="P480" s="33"/>
    </row>
    <row r="481" spans="1:16">
      <c r="A481" s="36"/>
      <c r="B481" s="35" t="s">
        <v>1482</v>
      </c>
      <c r="C481" s="35" t="s">
        <v>1129</v>
      </c>
      <c r="D481" s="35" t="s">
        <v>1129</v>
      </c>
      <c r="E481" s="30">
        <v>0</v>
      </c>
      <c r="F481" s="36"/>
      <c r="P481" s="33"/>
    </row>
    <row r="482" spans="1:16">
      <c r="A482" s="36"/>
      <c r="B482" s="35" t="s">
        <v>1483</v>
      </c>
      <c r="C482" s="35" t="s">
        <v>1129</v>
      </c>
      <c r="D482" s="35" t="s">
        <v>1129</v>
      </c>
      <c r="E482" s="30">
        <v>0</v>
      </c>
      <c r="F482" s="36"/>
      <c r="P482" s="33"/>
    </row>
    <row r="483" spans="1:16">
      <c r="A483" s="36"/>
      <c r="B483" s="35" t="s">
        <v>1484</v>
      </c>
      <c r="C483" s="35" t="s">
        <v>1485</v>
      </c>
      <c r="D483" s="35" t="s">
        <v>1485</v>
      </c>
      <c r="E483" s="30">
        <v>0</v>
      </c>
      <c r="F483" s="36"/>
      <c r="P483" s="33"/>
    </row>
    <row r="484" spans="1:16">
      <c r="A484" s="36"/>
      <c r="B484" s="35" t="s">
        <v>1486</v>
      </c>
      <c r="C484" s="35" t="s">
        <v>989</v>
      </c>
      <c r="D484" s="35" t="s">
        <v>989</v>
      </c>
      <c r="E484" s="30">
        <v>0</v>
      </c>
      <c r="F484" s="36"/>
      <c r="P484" s="33"/>
    </row>
    <row r="485" spans="1:16">
      <c r="A485" s="36"/>
      <c r="B485" s="35" t="s">
        <v>1487</v>
      </c>
      <c r="C485" s="35" t="s">
        <v>989</v>
      </c>
      <c r="D485" s="35" t="s">
        <v>989</v>
      </c>
      <c r="E485" s="30">
        <v>0</v>
      </c>
      <c r="F485" s="36"/>
      <c r="P485" s="33"/>
    </row>
    <row r="486" spans="1:16">
      <c r="A486" s="36"/>
      <c r="B486" s="35" t="s">
        <v>1488</v>
      </c>
      <c r="C486" s="35" t="s">
        <v>1452</v>
      </c>
      <c r="D486" s="35" t="s">
        <v>1452</v>
      </c>
      <c r="E486" s="30">
        <v>0</v>
      </c>
      <c r="F486" s="36"/>
      <c r="P486" s="33"/>
    </row>
    <row r="487" spans="1:16">
      <c r="A487" s="36"/>
      <c r="B487" s="35" t="s">
        <v>1489</v>
      </c>
      <c r="C487" s="35" t="s">
        <v>1403</v>
      </c>
      <c r="D487" s="35" t="s">
        <v>1403</v>
      </c>
      <c r="E487" s="30">
        <v>0</v>
      </c>
      <c r="F487" s="36"/>
      <c r="P487" s="33"/>
    </row>
    <row r="488" spans="1:16">
      <c r="A488" s="36"/>
      <c r="B488" s="35" t="s">
        <v>1490</v>
      </c>
      <c r="C488" s="35" t="s">
        <v>943</v>
      </c>
      <c r="D488" s="35" t="s">
        <v>943</v>
      </c>
      <c r="E488" s="30">
        <v>0</v>
      </c>
      <c r="F488" s="36"/>
      <c r="P488" s="33"/>
    </row>
    <row r="489" spans="1:16">
      <c r="A489" s="36"/>
      <c r="B489" s="35" t="s">
        <v>1491</v>
      </c>
      <c r="C489" s="35" t="s">
        <v>1492</v>
      </c>
      <c r="D489" s="35" t="s">
        <v>1492</v>
      </c>
      <c r="E489" s="30">
        <v>0</v>
      </c>
      <c r="F489" s="36"/>
      <c r="P489" s="33"/>
    </row>
    <row r="490" spans="1:16">
      <c r="A490" s="36"/>
      <c r="B490" s="35" t="s">
        <v>1493</v>
      </c>
      <c r="C490" s="35" t="s">
        <v>813</v>
      </c>
      <c r="D490" s="35" t="s">
        <v>813</v>
      </c>
      <c r="E490" s="30">
        <v>0</v>
      </c>
      <c r="F490" s="36"/>
      <c r="P490" s="33"/>
    </row>
    <row r="491" spans="1:16">
      <c r="A491" s="36"/>
      <c r="B491" s="35" t="s">
        <v>1494</v>
      </c>
      <c r="C491" s="35" t="s">
        <v>813</v>
      </c>
      <c r="D491" s="35" t="s">
        <v>813</v>
      </c>
      <c r="E491" s="30">
        <v>0</v>
      </c>
      <c r="F491" s="36"/>
      <c r="P491" s="33"/>
    </row>
    <row r="492" spans="1:16">
      <c r="A492" s="36"/>
      <c r="B492" s="35" t="s">
        <v>1495</v>
      </c>
      <c r="C492" s="35" t="s">
        <v>1496</v>
      </c>
      <c r="D492" s="35" t="s">
        <v>1496</v>
      </c>
      <c r="E492" s="30">
        <v>0</v>
      </c>
      <c r="F492" s="36"/>
      <c r="P492" s="33"/>
    </row>
    <row r="493" spans="1:16">
      <c r="A493" s="36"/>
      <c r="B493" s="35" t="s">
        <v>1497</v>
      </c>
      <c r="C493" s="35" t="s">
        <v>859</v>
      </c>
      <c r="D493" s="35" t="s">
        <v>859</v>
      </c>
      <c r="E493" s="30">
        <v>0</v>
      </c>
      <c r="F493" s="36"/>
      <c r="P493" s="33"/>
    </row>
    <row r="494" spans="1:16">
      <c r="A494" s="36"/>
      <c r="B494" s="35" t="s">
        <v>1498</v>
      </c>
      <c r="C494" s="35" t="s">
        <v>861</v>
      </c>
      <c r="D494" s="35" t="s">
        <v>861</v>
      </c>
      <c r="E494" s="30">
        <v>0</v>
      </c>
      <c r="F494" s="36"/>
      <c r="P494" s="33"/>
    </row>
    <row r="495" spans="1:16">
      <c r="A495" s="36"/>
      <c r="B495" s="35" t="s">
        <v>1499</v>
      </c>
      <c r="C495" s="35" t="s">
        <v>823</v>
      </c>
      <c r="D495" s="35" t="s">
        <v>823</v>
      </c>
      <c r="E495" s="30">
        <v>0</v>
      </c>
      <c r="F495" s="36"/>
      <c r="P495" s="33"/>
    </row>
    <row r="496" spans="1:16">
      <c r="A496" s="36"/>
      <c r="B496" s="35" t="s">
        <v>1500</v>
      </c>
      <c r="C496" s="35" t="s">
        <v>1501</v>
      </c>
      <c r="D496" s="35" t="s">
        <v>1501</v>
      </c>
      <c r="E496" s="30">
        <v>0</v>
      </c>
      <c r="F496" s="36"/>
      <c r="P496" s="33"/>
    </row>
    <row r="497" spans="1:16">
      <c r="A497" s="36"/>
      <c r="B497" s="35" t="s">
        <v>1502</v>
      </c>
      <c r="C497" s="35" t="s">
        <v>948</v>
      </c>
      <c r="D497" s="35" t="s">
        <v>948</v>
      </c>
      <c r="E497" s="30">
        <v>0</v>
      </c>
      <c r="F497" s="36"/>
      <c r="P497" s="33"/>
    </row>
    <row r="498" spans="1:16">
      <c r="A498" s="36"/>
      <c r="B498" s="35" t="s">
        <v>1503</v>
      </c>
      <c r="C498" s="35" t="s">
        <v>900</v>
      </c>
      <c r="D498" s="35" t="s">
        <v>900</v>
      </c>
      <c r="E498" s="30">
        <v>0</v>
      </c>
      <c r="F498" s="36"/>
      <c r="P498" s="33"/>
    </row>
    <row r="499" spans="1:16">
      <c r="A499" s="36"/>
      <c r="B499" s="35" t="s">
        <v>1504</v>
      </c>
      <c r="C499" s="35" t="s">
        <v>1462</v>
      </c>
      <c r="D499" s="35" t="s">
        <v>1462</v>
      </c>
      <c r="E499" s="30">
        <v>0</v>
      </c>
      <c r="F499" s="36"/>
      <c r="P499" s="33"/>
    </row>
    <row r="500" spans="1:16">
      <c r="A500" s="36"/>
      <c r="B500" s="35" t="s">
        <v>1505</v>
      </c>
      <c r="C500" s="35" t="s">
        <v>841</v>
      </c>
      <c r="D500" s="35" t="s">
        <v>841</v>
      </c>
      <c r="E500" s="30">
        <v>0</v>
      </c>
      <c r="F500" s="36"/>
      <c r="P500" s="33"/>
    </row>
  </sheetData>
  <customSheetViews>
    <customSheetView guid="{54150765-A614-405C-A680-65CBB6EE45B3}" topLeftCell="A10">
      <selection activeCell="D22" sqref="D22"/>
      <pageMargins left="0.7" right="0.7" top="0.75" bottom="0.75" header="0.3" footer="0.3"/>
    </customSheetView>
    <customSheetView guid="{CC6025C8-7A64-4C09-A84E-946A4402F007}">
      <selection activeCell="G6" sqref="G6"/>
      <pageMargins left="0.7" right="0.7" top="0.75" bottom="0.75" header="0.3" footer="0.3"/>
    </customSheetView>
    <customSheetView guid="{81EB5D65-0CED-4585-BDFA-4BA3F3BB5FF9}" topLeftCell="A10">
      <selection activeCell="G6" sqref="G6"/>
      <pageMargins left="0.7" right="0.7" top="0.75" bottom="0.75" header="0.3" footer="0.3"/>
    </customSheetView>
    <customSheetView guid="{F5DD0477-A43C-4005-A9D5-44CCDD1CF9A0}" topLeftCell="A10">
      <selection activeCell="D22" sqref="D22"/>
      <pageMargins left="0.7" right="0.7" top="0.75" bottom="0.75" header="0.3" footer="0.3"/>
    </customSheetView>
    <customSheetView guid="{22FE5F02-D983-484E-9AE3-FCE2872650D3}" topLeftCell="A10">
      <selection activeCell="G6" sqref="G6"/>
      <pageMargins left="0.7" right="0.7" top="0.75" bottom="0.75" header="0.3" footer="0.3"/>
    </customSheetView>
    <customSheetView guid="{CEEB3A20-D10A-48A5-999A-4CD6664D8F91}" topLeftCell="A10">
      <selection activeCell="G6" sqref="G6"/>
      <pageMargins left="0.7" right="0.7" top="0.75" bottom="0.75" header="0.3" footer="0.3"/>
    </customSheetView>
    <customSheetView guid="{16D4DA91-8BB9-44DE-9202-7D436C3EB865}" topLeftCell="A10">
      <selection activeCell="G6" sqref="G6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D6" sqref="D6"/>
    </sheetView>
  </sheetViews>
  <sheetFormatPr defaultColWidth="9" defaultRowHeight="14.25"/>
  <cols>
    <col min="1" max="1" width="11" style="25" customWidth="1"/>
    <col min="2" max="2" width="37" style="25" customWidth="1"/>
    <col min="3" max="4" width="24.75" style="25" customWidth="1"/>
    <col min="5" max="5" width="24.375" style="25" customWidth="1"/>
    <col min="6" max="16384" width="9" style="25"/>
  </cols>
  <sheetData>
    <row r="1" spans="1:16">
      <c r="A1" s="26" t="s">
        <v>793</v>
      </c>
      <c r="B1" s="27"/>
    </row>
    <row r="2" spans="1:16">
      <c r="A2" s="28" t="s">
        <v>794</v>
      </c>
      <c r="B2" s="28" t="s">
        <v>795</v>
      </c>
      <c r="C2" s="28" t="s">
        <v>796</v>
      </c>
      <c r="D2" s="28" t="s">
        <v>797</v>
      </c>
      <c r="E2" s="28" t="s">
        <v>798</v>
      </c>
      <c r="F2" s="28" t="s">
        <v>799</v>
      </c>
    </row>
    <row r="3" spans="1:16">
      <c r="A3" s="28"/>
      <c r="B3" s="28"/>
      <c r="C3" s="28"/>
      <c r="D3" s="28"/>
      <c r="E3" s="28"/>
      <c r="F3" s="28"/>
    </row>
    <row r="4" spans="1:16" ht="14.25" customHeight="1">
      <c r="A4" s="29" t="s">
        <v>800</v>
      </c>
      <c r="B4" s="28" t="s">
        <v>801</v>
      </c>
      <c r="C4" s="28" t="s">
        <v>802</v>
      </c>
      <c r="D4" s="28" t="s">
        <v>802</v>
      </c>
      <c r="E4" s="30">
        <v>0</v>
      </c>
      <c r="F4" s="31" t="s">
        <v>803</v>
      </c>
      <c r="P4" s="33"/>
    </row>
    <row r="5" spans="1:16">
      <c r="A5" s="29"/>
      <c r="B5" s="28" t="s">
        <v>804</v>
      </c>
      <c r="C5" s="28" t="s">
        <v>805</v>
      </c>
      <c r="D5" s="28" t="s">
        <v>805</v>
      </c>
      <c r="E5" s="30">
        <v>0</v>
      </c>
      <c r="F5" s="32"/>
      <c r="P5" s="33"/>
    </row>
    <row r="6" spans="1:16">
      <c r="A6" s="29"/>
      <c r="B6" s="28" t="s">
        <v>806</v>
      </c>
      <c r="C6" s="28" t="s">
        <v>807</v>
      </c>
      <c r="D6" s="28" t="s">
        <v>807</v>
      </c>
      <c r="E6" s="30">
        <v>0</v>
      </c>
      <c r="F6" s="32"/>
      <c r="P6" s="33"/>
    </row>
    <row r="7" spans="1:16">
      <c r="A7" s="29"/>
      <c r="B7" s="28" t="s">
        <v>808</v>
      </c>
      <c r="C7" s="28" t="s">
        <v>809</v>
      </c>
      <c r="D7" s="28" t="s">
        <v>809</v>
      </c>
      <c r="E7" s="30">
        <v>0</v>
      </c>
      <c r="F7" s="32"/>
      <c r="P7" s="33"/>
    </row>
    <row r="8" spans="1:16">
      <c r="A8" s="29"/>
      <c r="B8" s="28" t="s">
        <v>810</v>
      </c>
      <c r="C8" s="28" t="s">
        <v>811</v>
      </c>
      <c r="D8" s="28" t="s">
        <v>811</v>
      </c>
      <c r="E8" s="30">
        <v>0</v>
      </c>
      <c r="F8" s="32"/>
      <c r="P8" s="33"/>
    </row>
    <row r="9" spans="1:16">
      <c r="A9" s="29"/>
      <c r="B9" s="28" t="s">
        <v>812</v>
      </c>
      <c r="C9" s="28" t="s">
        <v>813</v>
      </c>
      <c r="D9" s="28" t="s">
        <v>813</v>
      </c>
      <c r="E9" s="30">
        <v>0</v>
      </c>
      <c r="F9" s="32"/>
      <c r="P9" s="33"/>
    </row>
    <row r="10" spans="1:16">
      <c r="A10" s="29"/>
      <c r="B10" s="28" t="s">
        <v>814</v>
      </c>
      <c r="C10" s="28" t="s">
        <v>815</v>
      </c>
      <c r="D10" s="28" t="s">
        <v>815</v>
      </c>
      <c r="E10" s="30">
        <v>0</v>
      </c>
      <c r="F10" s="32"/>
      <c r="P10" s="33"/>
    </row>
    <row r="11" spans="1:16">
      <c r="A11" s="29"/>
      <c r="B11" s="28" t="s">
        <v>816</v>
      </c>
      <c r="C11" s="28" t="s">
        <v>817</v>
      </c>
      <c r="D11" s="28" t="s">
        <v>817</v>
      </c>
      <c r="E11" s="30">
        <v>0</v>
      </c>
      <c r="F11" s="32"/>
      <c r="P11" s="33"/>
    </row>
    <row r="12" spans="1:16">
      <c r="A12" s="29"/>
      <c r="B12" s="28" t="s">
        <v>818</v>
      </c>
      <c r="C12" s="28" t="s">
        <v>819</v>
      </c>
      <c r="D12" s="28" t="s">
        <v>819</v>
      </c>
      <c r="E12" s="30">
        <v>0</v>
      </c>
      <c r="F12" s="32"/>
      <c r="P12" s="33"/>
    </row>
    <row r="13" spans="1:16">
      <c r="A13" s="29"/>
      <c r="B13" s="28" t="s">
        <v>820</v>
      </c>
      <c r="C13" s="28" t="s">
        <v>821</v>
      </c>
      <c r="D13" s="28" t="s">
        <v>821</v>
      </c>
      <c r="E13" s="30">
        <v>0</v>
      </c>
      <c r="F13" s="32"/>
      <c r="P13" s="33"/>
    </row>
    <row r="14" spans="1:16">
      <c r="A14" s="29"/>
      <c r="B14" s="28" t="s">
        <v>822</v>
      </c>
      <c r="C14" s="28" t="s">
        <v>823</v>
      </c>
      <c r="D14" s="28" t="s">
        <v>823</v>
      </c>
      <c r="E14" s="30">
        <v>0</v>
      </c>
      <c r="F14" s="32"/>
      <c r="P14" s="33"/>
    </row>
    <row r="15" spans="1:16">
      <c r="A15" s="29"/>
      <c r="B15" s="28" t="s">
        <v>824</v>
      </c>
      <c r="C15" s="28" t="s">
        <v>825</v>
      </c>
      <c r="D15" s="28" t="s">
        <v>825</v>
      </c>
      <c r="E15" s="30">
        <v>0</v>
      </c>
      <c r="F15" s="32"/>
      <c r="P15" s="33"/>
    </row>
    <row r="16" spans="1:16">
      <c r="A16" s="29"/>
      <c r="B16" s="28" t="s">
        <v>826</v>
      </c>
      <c r="C16" s="28" t="s">
        <v>827</v>
      </c>
      <c r="D16" s="28" t="s">
        <v>827</v>
      </c>
      <c r="E16" s="30">
        <v>0</v>
      </c>
      <c r="F16" s="32"/>
      <c r="P16" s="33"/>
    </row>
    <row r="17" spans="1:16">
      <c r="A17" s="29"/>
      <c r="B17" s="28" t="s">
        <v>828</v>
      </c>
      <c r="C17" s="28" t="s">
        <v>829</v>
      </c>
      <c r="D17" s="28" t="s">
        <v>829</v>
      </c>
      <c r="E17" s="30">
        <v>0</v>
      </c>
      <c r="F17" s="32"/>
      <c r="P17" s="33"/>
    </row>
    <row r="18" spans="1:16">
      <c r="A18" s="29"/>
      <c r="B18" s="28" t="s">
        <v>830</v>
      </c>
      <c r="C18" s="28" t="s">
        <v>831</v>
      </c>
      <c r="D18" s="28" t="s">
        <v>831</v>
      </c>
      <c r="E18" s="30">
        <v>0</v>
      </c>
      <c r="F18" s="32"/>
      <c r="P18" s="33"/>
    </row>
    <row r="19" spans="1:16">
      <c r="A19" s="29"/>
      <c r="B19" s="28" t="s">
        <v>832</v>
      </c>
      <c r="C19" s="28" t="s">
        <v>805</v>
      </c>
      <c r="D19" s="28" t="s">
        <v>805</v>
      </c>
      <c r="E19" s="30">
        <v>0</v>
      </c>
      <c r="F19" s="32"/>
      <c r="P19" s="33"/>
    </row>
    <row r="20" spans="1:16">
      <c r="A20" s="29"/>
      <c r="B20" s="28" t="s">
        <v>833</v>
      </c>
      <c r="C20" s="28" t="s">
        <v>834</v>
      </c>
      <c r="D20" s="28" t="s">
        <v>834</v>
      </c>
      <c r="E20" s="30">
        <v>0</v>
      </c>
      <c r="F20" s="32"/>
      <c r="P20" s="33"/>
    </row>
    <row r="21" spans="1:16">
      <c r="A21" s="29"/>
      <c r="B21" s="28" t="s">
        <v>835</v>
      </c>
      <c r="C21" s="28" t="s">
        <v>836</v>
      </c>
      <c r="D21" s="28" t="s">
        <v>836</v>
      </c>
      <c r="E21" s="30">
        <v>0</v>
      </c>
      <c r="F21" s="32"/>
      <c r="P21" s="33"/>
    </row>
    <row r="22" spans="1:16">
      <c r="A22" s="29"/>
      <c r="B22" s="28" t="s">
        <v>837</v>
      </c>
      <c r="C22" s="28" t="s">
        <v>838</v>
      </c>
      <c r="D22" s="28" t="s">
        <v>838</v>
      </c>
      <c r="E22" s="30">
        <v>0</v>
      </c>
      <c r="F22" s="32"/>
      <c r="P22" s="33"/>
    </row>
    <row r="23" spans="1:16">
      <c r="A23" s="29"/>
      <c r="B23" s="28" t="s">
        <v>839</v>
      </c>
      <c r="C23" s="28" t="s">
        <v>838</v>
      </c>
      <c r="D23" s="28" t="s">
        <v>838</v>
      </c>
      <c r="E23" s="30">
        <v>0</v>
      </c>
      <c r="F23" s="32"/>
      <c r="P23" s="33"/>
    </row>
    <row r="24" spans="1:16">
      <c r="A24" s="29"/>
      <c r="B24" s="28" t="s">
        <v>840</v>
      </c>
      <c r="C24" s="28" t="s">
        <v>841</v>
      </c>
      <c r="D24" s="28" t="s">
        <v>841</v>
      </c>
      <c r="E24" s="30">
        <v>0</v>
      </c>
      <c r="F24" s="32"/>
      <c r="P24" s="33"/>
    </row>
    <row r="25" spans="1:16">
      <c r="A25" s="29"/>
      <c r="B25" s="28" t="s">
        <v>842</v>
      </c>
      <c r="C25" s="28" t="s">
        <v>843</v>
      </c>
      <c r="D25" s="28" t="s">
        <v>843</v>
      </c>
      <c r="E25" s="30">
        <v>0</v>
      </c>
      <c r="F25" s="32"/>
      <c r="P25" s="33"/>
    </row>
    <row r="26" spans="1:16">
      <c r="A26" s="29"/>
      <c r="B26" s="28" t="s">
        <v>844</v>
      </c>
      <c r="C26" s="28" t="s">
        <v>802</v>
      </c>
      <c r="D26" s="28" t="s">
        <v>802</v>
      </c>
      <c r="E26" s="30">
        <v>0</v>
      </c>
      <c r="F26" s="32"/>
      <c r="P26" s="33"/>
    </row>
    <row r="27" spans="1:16">
      <c r="A27" s="29"/>
      <c r="B27" s="28" t="s">
        <v>845</v>
      </c>
      <c r="C27" s="28" t="s">
        <v>846</v>
      </c>
      <c r="D27" s="28" t="s">
        <v>846</v>
      </c>
      <c r="E27" s="30">
        <v>0</v>
      </c>
      <c r="F27" s="32"/>
      <c r="P27" s="33"/>
    </row>
    <row r="28" spans="1:16">
      <c r="A28" s="29"/>
      <c r="B28" s="28" t="s">
        <v>847</v>
      </c>
      <c r="C28" s="28" t="s">
        <v>848</v>
      </c>
      <c r="D28" s="28" t="s">
        <v>848</v>
      </c>
      <c r="E28" s="30">
        <v>0</v>
      </c>
      <c r="F28" s="32"/>
      <c r="P28" s="33"/>
    </row>
    <row r="29" spans="1:16">
      <c r="A29" s="29"/>
      <c r="B29" s="28" t="s">
        <v>849</v>
      </c>
      <c r="C29" s="28" t="s">
        <v>848</v>
      </c>
      <c r="D29" s="28" t="s">
        <v>848</v>
      </c>
      <c r="E29" s="30">
        <v>0</v>
      </c>
      <c r="F29" s="32"/>
      <c r="P29" s="33"/>
    </row>
    <row r="30" spans="1:16">
      <c r="A30" s="29"/>
      <c r="B30" s="28" t="s">
        <v>850</v>
      </c>
      <c r="C30" s="28" t="s">
        <v>851</v>
      </c>
      <c r="D30" s="28" t="s">
        <v>851</v>
      </c>
      <c r="E30" s="30">
        <v>0</v>
      </c>
      <c r="F30" s="32"/>
      <c r="P30" s="33"/>
    </row>
    <row r="31" spans="1:16">
      <c r="A31" s="29"/>
      <c r="B31" s="28" t="s">
        <v>852</v>
      </c>
      <c r="C31" s="28" t="s">
        <v>853</v>
      </c>
      <c r="D31" s="28" t="s">
        <v>853</v>
      </c>
      <c r="E31" s="30">
        <v>0</v>
      </c>
      <c r="F31" s="32"/>
      <c r="P31" s="33"/>
    </row>
    <row r="32" spans="1:16">
      <c r="A32" s="29"/>
      <c r="B32" s="28" t="s">
        <v>854</v>
      </c>
      <c r="C32" s="28" t="s">
        <v>853</v>
      </c>
      <c r="D32" s="28" t="s">
        <v>853</v>
      </c>
      <c r="E32" s="30">
        <v>0</v>
      </c>
      <c r="F32" s="32"/>
      <c r="P32" s="33"/>
    </row>
    <row r="33" spans="1:16">
      <c r="A33" s="29"/>
      <c r="B33" s="28" t="s">
        <v>855</v>
      </c>
      <c r="C33" s="28" t="s">
        <v>848</v>
      </c>
      <c r="D33" s="28" t="s">
        <v>848</v>
      </c>
      <c r="E33" s="30">
        <v>0</v>
      </c>
      <c r="F33" s="32"/>
      <c r="P33" s="33"/>
    </row>
    <row r="34" spans="1:16">
      <c r="A34" s="29"/>
      <c r="B34" s="28" t="s">
        <v>856</v>
      </c>
      <c r="C34" s="28" t="s">
        <v>857</v>
      </c>
      <c r="D34" s="28" t="s">
        <v>857</v>
      </c>
      <c r="E34" s="30">
        <v>0</v>
      </c>
      <c r="F34" s="32"/>
      <c r="P34" s="33"/>
    </row>
    <row r="35" spans="1:16">
      <c r="A35" s="29"/>
      <c r="B35" s="28" t="s">
        <v>858</v>
      </c>
      <c r="C35" s="28" t="s">
        <v>859</v>
      </c>
      <c r="D35" s="28" t="s">
        <v>859</v>
      </c>
      <c r="E35" s="30">
        <v>0</v>
      </c>
      <c r="F35" s="32"/>
      <c r="P35" s="33"/>
    </row>
    <row r="36" spans="1:16">
      <c r="A36" s="29"/>
      <c r="B36" s="28" t="s">
        <v>860</v>
      </c>
      <c r="C36" s="28" t="s">
        <v>861</v>
      </c>
      <c r="D36" s="28" t="s">
        <v>861</v>
      </c>
      <c r="E36" s="30">
        <v>0</v>
      </c>
      <c r="F36" s="32"/>
      <c r="P36" s="33"/>
    </row>
    <row r="37" spans="1:16">
      <c r="A37" s="29"/>
      <c r="B37" s="28" t="s">
        <v>862</v>
      </c>
      <c r="C37" s="28" t="s">
        <v>802</v>
      </c>
      <c r="D37" s="28" t="s">
        <v>802</v>
      </c>
      <c r="E37" s="30">
        <v>0</v>
      </c>
      <c r="F37" s="32"/>
      <c r="P37" s="33"/>
    </row>
    <row r="38" spans="1:16">
      <c r="A38" s="29"/>
      <c r="B38" s="28" t="s">
        <v>863</v>
      </c>
      <c r="C38" s="28" t="s">
        <v>805</v>
      </c>
      <c r="D38" s="28" t="s">
        <v>805</v>
      </c>
      <c r="E38" s="30">
        <v>0</v>
      </c>
      <c r="F38" s="32"/>
      <c r="P38" s="33"/>
    </row>
    <row r="39" spans="1:16">
      <c r="A39" s="29"/>
      <c r="B39" s="28" t="s">
        <v>864</v>
      </c>
      <c r="C39" s="28" t="s">
        <v>865</v>
      </c>
      <c r="D39" s="28" t="s">
        <v>865</v>
      </c>
      <c r="E39" s="30">
        <v>0</v>
      </c>
      <c r="F39" s="32"/>
      <c r="P39" s="33"/>
    </row>
    <row r="40" spans="1:16">
      <c r="A40" s="29"/>
      <c r="B40" s="28" t="s">
        <v>866</v>
      </c>
      <c r="C40" s="28" t="s">
        <v>867</v>
      </c>
      <c r="D40" s="28" t="s">
        <v>867</v>
      </c>
      <c r="E40" s="30">
        <v>0</v>
      </c>
      <c r="F40" s="32"/>
      <c r="P40" s="33"/>
    </row>
    <row r="41" spans="1:16">
      <c r="A41" s="29"/>
      <c r="B41" s="28" t="s">
        <v>868</v>
      </c>
      <c r="C41" s="28" t="s">
        <v>869</v>
      </c>
      <c r="D41" s="28" t="s">
        <v>869</v>
      </c>
      <c r="E41" s="30">
        <v>0</v>
      </c>
      <c r="F41" s="32"/>
      <c r="P41" s="33"/>
    </row>
    <row r="42" spans="1:16">
      <c r="A42" s="29"/>
      <c r="B42" s="28" t="s">
        <v>870</v>
      </c>
      <c r="C42" s="28" t="s">
        <v>853</v>
      </c>
      <c r="D42" s="28" t="s">
        <v>853</v>
      </c>
      <c r="E42" s="30">
        <v>0</v>
      </c>
      <c r="F42" s="32"/>
      <c r="P42" s="33"/>
    </row>
    <row r="43" spans="1:16">
      <c r="A43" s="29"/>
      <c r="B43" s="28" t="s">
        <v>871</v>
      </c>
      <c r="C43" s="28" t="s">
        <v>805</v>
      </c>
      <c r="D43" s="28" t="s">
        <v>805</v>
      </c>
      <c r="E43" s="30">
        <v>0</v>
      </c>
      <c r="F43" s="32"/>
      <c r="P43" s="33"/>
    </row>
    <row r="44" spans="1:16">
      <c r="A44" s="29"/>
      <c r="B44" s="28" t="s">
        <v>872</v>
      </c>
      <c r="C44" s="28" t="s">
        <v>834</v>
      </c>
      <c r="D44" s="28" t="s">
        <v>834</v>
      </c>
      <c r="E44" s="30">
        <v>0</v>
      </c>
      <c r="F44" s="32"/>
      <c r="P44" s="33"/>
    </row>
    <row r="45" spans="1:16">
      <c r="A45" s="29"/>
      <c r="B45" s="28" t="s">
        <v>873</v>
      </c>
      <c r="C45" s="28" t="s">
        <v>874</v>
      </c>
      <c r="D45" s="28" t="s">
        <v>874</v>
      </c>
      <c r="E45" s="30">
        <v>0</v>
      </c>
      <c r="F45" s="32"/>
      <c r="P45" s="33"/>
    </row>
    <row r="46" spans="1:16">
      <c r="A46" s="29"/>
      <c r="B46" s="28" t="s">
        <v>875</v>
      </c>
      <c r="C46" s="28" t="s">
        <v>809</v>
      </c>
      <c r="D46" s="28" t="s">
        <v>809</v>
      </c>
      <c r="E46" s="30">
        <v>0</v>
      </c>
      <c r="F46" s="32"/>
      <c r="P46" s="33"/>
    </row>
    <row r="47" spans="1:16">
      <c r="A47" s="29"/>
      <c r="B47" s="28" t="s">
        <v>876</v>
      </c>
      <c r="C47" s="28" t="s">
        <v>811</v>
      </c>
      <c r="D47" s="28" t="s">
        <v>811</v>
      </c>
      <c r="E47" s="30">
        <v>0</v>
      </c>
      <c r="F47" s="32"/>
      <c r="P47" s="33"/>
    </row>
    <row r="48" spans="1:16">
      <c r="A48" s="29"/>
      <c r="B48" s="28" t="s">
        <v>877</v>
      </c>
      <c r="C48" s="28" t="s">
        <v>878</v>
      </c>
      <c r="D48" s="28" t="s">
        <v>878</v>
      </c>
      <c r="E48" s="30">
        <v>0</v>
      </c>
      <c r="F48" s="32"/>
      <c r="P48" s="33"/>
    </row>
    <row r="49" spans="1:16">
      <c r="A49" s="29"/>
      <c r="B49" s="28" t="s">
        <v>879</v>
      </c>
      <c r="C49" s="28" t="s">
        <v>802</v>
      </c>
      <c r="D49" s="28" t="s">
        <v>802</v>
      </c>
      <c r="E49" s="30">
        <v>0</v>
      </c>
      <c r="F49" s="32"/>
      <c r="P49" s="33"/>
    </row>
    <row r="50" spans="1:16">
      <c r="A50" s="29"/>
      <c r="B50" s="28" t="s">
        <v>880</v>
      </c>
      <c r="C50" s="28" t="s">
        <v>805</v>
      </c>
      <c r="D50" s="28" t="s">
        <v>805</v>
      </c>
      <c r="E50" s="30">
        <v>0</v>
      </c>
      <c r="F50" s="32"/>
      <c r="P50" s="33"/>
    </row>
    <row r="51" spans="1:16">
      <c r="A51" s="29"/>
      <c r="B51" s="28" t="s">
        <v>881</v>
      </c>
      <c r="C51" s="28" t="s">
        <v>882</v>
      </c>
      <c r="D51" s="28" t="s">
        <v>882</v>
      </c>
      <c r="E51" s="30">
        <v>0</v>
      </c>
      <c r="F51" s="32"/>
      <c r="P51" s="33"/>
    </row>
    <row r="52" spans="1:16">
      <c r="A52" s="29"/>
      <c r="B52" s="28" t="s">
        <v>883</v>
      </c>
      <c r="C52" s="28" t="s">
        <v>857</v>
      </c>
      <c r="D52" s="28" t="s">
        <v>857</v>
      </c>
      <c r="E52" s="30">
        <v>0</v>
      </c>
      <c r="F52" s="32"/>
      <c r="P52" s="33"/>
    </row>
    <row r="53" spans="1:16">
      <c r="A53" s="29"/>
      <c r="B53" s="28" t="s">
        <v>884</v>
      </c>
      <c r="C53" s="28" t="s">
        <v>843</v>
      </c>
      <c r="D53" s="28" t="s">
        <v>843</v>
      </c>
      <c r="E53" s="30">
        <v>0</v>
      </c>
      <c r="F53" s="32"/>
      <c r="P53" s="33"/>
    </row>
    <row r="54" spans="1:16">
      <c r="A54" s="29"/>
      <c r="B54" s="28" t="s">
        <v>885</v>
      </c>
      <c r="C54" s="28" t="s">
        <v>886</v>
      </c>
      <c r="D54" s="28" t="s">
        <v>886</v>
      </c>
      <c r="E54" s="30">
        <v>0</v>
      </c>
      <c r="F54" s="32"/>
      <c r="P54" s="33"/>
    </row>
    <row r="55" spans="1:16">
      <c r="A55" s="29"/>
      <c r="B55" s="28" t="s">
        <v>887</v>
      </c>
      <c r="C55" s="28" t="s">
        <v>888</v>
      </c>
      <c r="D55" s="28" t="s">
        <v>888</v>
      </c>
      <c r="E55" s="30">
        <v>0</v>
      </c>
      <c r="F55" s="32"/>
      <c r="P55" s="33"/>
    </row>
    <row r="56" spans="1:16">
      <c r="A56" s="29"/>
      <c r="B56" s="28" t="s">
        <v>889</v>
      </c>
      <c r="C56" s="28" t="s">
        <v>890</v>
      </c>
      <c r="D56" s="28" t="s">
        <v>890</v>
      </c>
      <c r="E56" s="30">
        <v>0</v>
      </c>
      <c r="F56" s="32"/>
      <c r="P56" s="33"/>
    </row>
    <row r="57" spans="1:16">
      <c r="A57" s="29"/>
      <c r="B57" s="28" t="s">
        <v>891</v>
      </c>
      <c r="C57" s="28" t="s">
        <v>892</v>
      </c>
      <c r="D57" s="28" t="s">
        <v>892</v>
      </c>
      <c r="E57" s="30">
        <v>0</v>
      </c>
      <c r="F57" s="32"/>
      <c r="P57" s="33"/>
    </row>
    <row r="58" spans="1:16">
      <c r="A58" s="29"/>
      <c r="B58" s="28" t="s">
        <v>893</v>
      </c>
      <c r="C58" s="28" t="s">
        <v>894</v>
      </c>
      <c r="D58" s="28" t="s">
        <v>894</v>
      </c>
      <c r="E58" s="30">
        <v>0</v>
      </c>
      <c r="F58" s="32"/>
      <c r="P58" s="33"/>
    </row>
    <row r="59" spans="1:16">
      <c r="A59" s="29"/>
      <c r="B59" s="28" t="s">
        <v>895</v>
      </c>
      <c r="C59" s="28" t="s">
        <v>878</v>
      </c>
      <c r="D59" s="28" t="s">
        <v>878</v>
      </c>
      <c r="E59" s="30">
        <v>0</v>
      </c>
      <c r="F59" s="32"/>
      <c r="P59" s="33"/>
    </row>
    <row r="60" spans="1:16">
      <c r="A60" s="29"/>
      <c r="B60" s="28" t="s">
        <v>896</v>
      </c>
      <c r="C60" s="28" t="s">
        <v>897</v>
      </c>
      <c r="D60" s="28" t="s">
        <v>897</v>
      </c>
      <c r="E60" s="30">
        <v>0</v>
      </c>
      <c r="F60" s="32"/>
      <c r="P60" s="33"/>
    </row>
    <row r="61" spans="1:16">
      <c r="A61" s="29"/>
      <c r="B61" s="28" t="s">
        <v>898</v>
      </c>
      <c r="C61" s="28" t="s">
        <v>865</v>
      </c>
      <c r="D61" s="28" t="s">
        <v>865</v>
      </c>
      <c r="E61" s="30">
        <v>0</v>
      </c>
      <c r="F61" s="32"/>
      <c r="P61" s="33"/>
    </row>
    <row r="62" spans="1:16">
      <c r="A62" s="29"/>
      <c r="B62" s="28" t="s">
        <v>899</v>
      </c>
      <c r="C62" s="28" t="s">
        <v>900</v>
      </c>
      <c r="D62" s="28" t="s">
        <v>900</v>
      </c>
      <c r="E62" s="30">
        <v>0</v>
      </c>
      <c r="F62" s="32"/>
      <c r="P62" s="33"/>
    </row>
    <row r="63" spans="1:16">
      <c r="A63" s="29"/>
      <c r="B63" s="28" t="s">
        <v>901</v>
      </c>
      <c r="C63" s="28" t="s">
        <v>902</v>
      </c>
      <c r="D63" s="28" t="s">
        <v>902</v>
      </c>
      <c r="E63" s="30">
        <v>0</v>
      </c>
      <c r="F63" s="32"/>
      <c r="P63" s="33"/>
    </row>
    <row r="64" spans="1:16">
      <c r="A64" s="29"/>
      <c r="B64" s="28" t="s">
        <v>903</v>
      </c>
      <c r="C64" s="28" t="s">
        <v>802</v>
      </c>
      <c r="D64" s="28" t="s">
        <v>802</v>
      </c>
      <c r="E64" s="30">
        <v>0</v>
      </c>
      <c r="F64" s="32"/>
      <c r="P64" s="33"/>
    </row>
    <row r="65" spans="1:16">
      <c r="A65" s="29"/>
      <c r="B65" s="28" t="s">
        <v>904</v>
      </c>
      <c r="C65" s="28" t="s">
        <v>805</v>
      </c>
      <c r="D65" s="28" t="s">
        <v>805</v>
      </c>
      <c r="E65" s="30">
        <v>0</v>
      </c>
      <c r="F65" s="32"/>
      <c r="P65" s="33"/>
    </row>
    <row r="66" spans="1:16">
      <c r="A66" s="29"/>
      <c r="B66" s="28" t="s">
        <v>905</v>
      </c>
      <c r="C66" s="28" t="s">
        <v>882</v>
      </c>
      <c r="D66" s="28" t="s">
        <v>882</v>
      </c>
      <c r="E66" s="30">
        <v>0</v>
      </c>
      <c r="F66" s="32"/>
      <c r="P66" s="33"/>
    </row>
    <row r="67" spans="1:16">
      <c r="A67" s="29"/>
      <c r="B67" s="28" t="s">
        <v>906</v>
      </c>
      <c r="C67" s="28" t="s">
        <v>907</v>
      </c>
      <c r="D67" s="28" t="s">
        <v>907</v>
      </c>
      <c r="E67" s="30">
        <v>0</v>
      </c>
      <c r="F67" s="32"/>
      <c r="P67" s="33"/>
    </row>
    <row r="68" spans="1:16">
      <c r="A68" s="29"/>
      <c r="B68" s="28" t="s">
        <v>908</v>
      </c>
      <c r="C68" s="28" t="s">
        <v>874</v>
      </c>
      <c r="D68" s="28" t="s">
        <v>874</v>
      </c>
      <c r="E68" s="30">
        <v>0</v>
      </c>
      <c r="F68" s="32"/>
      <c r="P68" s="33"/>
    </row>
    <row r="69" spans="1:16">
      <c r="A69" s="29"/>
      <c r="B69" s="28" t="s">
        <v>909</v>
      </c>
      <c r="C69" s="28" t="s">
        <v>910</v>
      </c>
      <c r="D69" s="28" t="s">
        <v>910</v>
      </c>
      <c r="E69" s="30">
        <v>0</v>
      </c>
      <c r="F69" s="32"/>
      <c r="P69" s="33"/>
    </row>
    <row r="70" spans="1:16">
      <c r="A70" s="29"/>
      <c r="B70" s="28" t="s">
        <v>911</v>
      </c>
      <c r="C70" s="28" t="s">
        <v>912</v>
      </c>
      <c r="D70" s="28" t="s">
        <v>912</v>
      </c>
      <c r="E70" s="30">
        <v>0</v>
      </c>
      <c r="F70" s="32"/>
      <c r="P70" s="33"/>
    </row>
    <row r="71" spans="1:16">
      <c r="A71" s="29"/>
      <c r="B71" s="28" t="s">
        <v>913</v>
      </c>
      <c r="C71" s="28" t="s">
        <v>912</v>
      </c>
      <c r="D71" s="28" t="s">
        <v>912</v>
      </c>
      <c r="E71" s="30">
        <v>0</v>
      </c>
      <c r="F71" s="32"/>
      <c r="P71" s="33"/>
    </row>
    <row r="72" spans="1:16">
      <c r="A72" s="29"/>
      <c r="B72" s="28" t="s">
        <v>914</v>
      </c>
      <c r="C72" s="28" t="s">
        <v>915</v>
      </c>
      <c r="D72" s="28" t="s">
        <v>915</v>
      </c>
      <c r="E72" s="30">
        <v>0</v>
      </c>
      <c r="F72" s="32"/>
      <c r="P72" s="33"/>
    </row>
    <row r="73" spans="1:16">
      <c r="A73" s="29"/>
      <c r="B73" s="28" t="s">
        <v>916</v>
      </c>
      <c r="C73" s="28" t="s">
        <v>857</v>
      </c>
      <c r="D73" s="28" t="s">
        <v>857</v>
      </c>
      <c r="E73" s="30">
        <v>0</v>
      </c>
      <c r="F73" s="32"/>
      <c r="P73" s="33"/>
    </row>
    <row r="74" spans="1:16">
      <c r="A74" s="29"/>
      <c r="B74" s="28" t="s">
        <v>917</v>
      </c>
      <c r="C74" s="28" t="s">
        <v>843</v>
      </c>
      <c r="D74" s="28" t="s">
        <v>843</v>
      </c>
      <c r="E74" s="30">
        <v>0</v>
      </c>
      <c r="F74" s="32"/>
      <c r="P74" s="33"/>
    </row>
    <row r="75" spans="1:16">
      <c r="A75" s="29"/>
      <c r="B75" s="28" t="s">
        <v>918</v>
      </c>
      <c r="C75" s="28" t="s">
        <v>834</v>
      </c>
      <c r="D75" s="28" t="s">
        <v>834</v>
      </c>
      <c r="E75" s="30">
        <v>0</v>
      </c>
      <c r="F75" s="32"/>
      <c r="P75" s="33"/>
    </row>
    <row r="76" spans="1:16">
      <c r="A76" s="29"/>
      <c r="B76" s="28" t="s">
        <v>919</v>
      </c>
      <c r="C76" s="28" t="s">
        <v>802</v>
      </c>
      <c r="D76" s="28" t="s">
        <v>802</v>
      </c>
      <c r="E76" s="30">
        <v>0</v>
      </c>
      <c r="F76" s="32"/>
      <c r="P76" s="33"/>
    </row>
    <row r="77" spans="1:16">
      <c r="A77" s="29"/>
      <c r="B77" s="28" t="s">
        <v>920</v>
      </c>
      <c r="C77" s="28" t="s">
        <v>805</v>
      </c>
      <c r="D77" s="28" t="s">
        <v>805</v>
      </c>
      <c r="E77" s="30">
        <v>0</v>
      </c>
      <c r="F77" s="32"/>
      <c r="P77" s="33"/>
    </row>
    <row r="78" spans="1:16">
      <c r="A78" s="29"/>
      <c r="B78" s="28" t="s">
        <v>921</v>
      </c>
      <c r="C78" s="28" t="s">
        <v>811</v>
      </c>
      <c r="D78" s="28" t="s">
        <v>811</v>
      </c>
      <c r="E78" s="30">
        <v>0</v>
      </c>
      <c r="F78" s="32"/>
      <c r="P78" s="33"/>
    </row>
    <row r="79" spans="1:16">
      <c r="A79" s="29"/>
      <c r="B79" s="28" t="s">
        <v>922</v>
      </c>
      <c r="C79" s="28" t="s">
        <v>923</v>
      </c>
      <c r="D79" s="28" t="s">
        <v>923</v>
      </c>
      <c r="E79" s="30">
        <v>0</v>
      </c>
      <c r="F79" s="32"/>
      <c r="P79" s="33"/>
    </row>
    <row r="80" spans="1:16">
      <c r="A80" s="29"/>
      <c r="B80" s="28" t="s">
        <v>924</v>
      </c>
      <c r="C80" s="28" t="s">
        <v>925</v>
      </c>
      <c r="D80" s="28" t="s">
        <v>925</v>
      </c>
      <c r="E80" s="30">
        <v>0</v>
      </c>
      <c r="F80" s="32"/>
      <c r="P80" s="33"/>
    </row>
    <row r="81" spans="1:16">
      <c r="A81" s="29"/>
      <c r="B81" s="28" t="s">
        <v>926</v>
      </c>
      <c r="C81" s="28" t="s">
        <v>927</v>
      </c>
      <c r="D81" s="28" t="s">
        <v>927</v>
      </c>
      <c r="E81" s="30">
        <v>0</v>
      </c>
      <c r="F81" s="32"/>
      <c r="P81" s="33"/>
    </row>
    <row r="82" spans="1:16">
      <c r="A82" s="29"/>
      <c r="B82" s="28" t="s">
        <v>928</v>
      </c>
      <c r="C82" s="28" t="s">
        <v>802</v>
      </c>
      <c r="D82" s="28" t="s">
        <v>802</v>
      </c>
      <c r="E82" s="30">
        <v>0</v>
      </c>
      <c r="F82" s="32"/>
      <c r="P82" s="33"/>
    </row>
    <row r="83" spans="1:16">
      <c r="A83" s="29"/>
      <c r="B83" s="28" t="s">
        <v>929</v>
      </c>
      <c r="C83" s="28" t="s">
        <v>805</v>
      </c>
      <c r="D83" s="28" t="s">
        <v>805</v>
      </c>
      <c r="E83" s="30">
        <v>0</v>
      </c>
      <c r="F83" s="32"/>
      <c r="P83" s="33"/>
    </row>
    <row r="84" spans="1:16">
      <c r="A84" s="29"/>
      <c r="B84" s="28" t="s">
        <v>930</v>
      </c>
      <c r="C84" s="28" t="s">
        <v>811</v>
      </c>
      <c r="D84" s="28" t="s">
        <v>811</v>
      </c>
      <c r="E84" s="30">
        <v>0</v>
      </c>
      <c r="F84" s="32"/>
      <c r="P84" s="33"/>
    </row>
    <row r="85" spans="1:16">
      <c r="A85" s="29"/>
      <c r="B85" s="28" t="s">
        <v>931</v>
      </c>
      <c r="C85" s="28" t="s">
        <v>925</v>
      </c>
      <c r="D85" s="28" t="s">
        <v>925</v>
      </c>
      <c r="E85" s="30">
        <v>0</v>
      </c>
      <c r="F85" s="32"/>
      <c r="P85" s="33"/>
    </row>
    <row r="86" spans="1:16">
      <c r="A86" s="29"/>
      <c r="B86" s="28" t="s">
        <v>932</v>
      </c>
      <c r="C86" s="28" t="s">
        <v>933</v>
      </c>
      <c r="D86" s="28" t="s">
        <v>933</v>
      </c>
      <c r="E86" s="30">
        <v>0</v>
      </c>
      <c r="F86" s="32"/>
      <c r="P86" s="33"/>
    </row>
    <row r="87" spans="1:16">
      <c r="A87" s="29"/>
      <c r="B87" s="28" t="s">
        <v>934</v>
      </c>
      <c r="C87" s="28" t="s">
        <v>935</v>
      </c>
      <c r="D87" s="28" t="s">
        <v>935</v>
      </c>
      <c r="E87" s="30">
        <v>0</v>
      </c>
      <c r="F87" s="32"/>
      <c r="P87" s="33"/>
    </row>
    <row r="88" spans="1:16">
      <c r="A88" s="29"/>
      <c r="B88" s="28" t="s">
        <v>936</v>
      </c>
      <c r="C88" s="28" t="s">
        <v>937</v>
      </c>
      <c r="D88" s="28" t="s">
        <v>937</v>
      </c>
      <c r="E88" s="30">
        <v>0</v>
      </c>
      <c r="F88" s="32"/>
      <c r="P88" s="33"/>
    </row>
    <row r="89" spans="1:16">
      <c r="A89" s="29"/>
      <c r="B89" s="28" t="s">
        <v>938</v>
      </c>
      <c r="C89" s="28" t="s">
        <v>939</v>
      </c>
      <c r="D89" s="28" t="s">
        <v>939</v>
      </c>
      <c r="E89" s="30">
        <v>0</v>
      </c>
      <c r="F89" s="32"/>
      <c r="P89" s="33"/>
    </row>
    <row r="90" spans="1:16">
      <c r="A90" s="29"/>
      <c r="B90" s="28" t="s">
        <v>940</v>
      </c>
      <c r="C90" s="28" t="s">
        <v>941</v>
      </c>
      <c r="D90" s="28" t="s">
        <v>941</v>
      </c>
      <c r="E90" s="30">
        <v>0</v>
      </c>
      <c r="F90" s="32"/>
      <c r="P90" s="33"/>
    </row>
    <row r="91" spans="1:16">
      <c r="A91" s="29"/>
      <c r="B91" s="28" t="s">
        <v>942</v>
      </c>
      <c r="C91" s="28" t="s">
        <v>943</v>
      </c>
      <c r="D91" s="28" t="s">
        <v>943</v>
      </c>
      <c r="E91" s="30">
        <v>0</v>
      </c>
      <c r="F91" s="32"/>
      <c r="P91" s="33"/>
    </row>
    <row r="92" spans="1:16">
      <c r="A92" s="29"/>
      <c r="B92" s="28" t="s">
        <v>944</v>
      </c>
      <c r="C92" s="28" t="s">
        <v>894</v>
      </c>
      <c r="D92" s="28" t="s">
        <v>894</v>
      </c>
      <c r="E92" s="30">
        <v>0</v>
      </c>
      <c r="F92" s="32"/>
      <c r="P92" s="33"/>
    </row>
    <row r="93" spans="1:16">
      <c r="A93" s="29"/>
      <c r="B93" s="28" t="s">
        <v>945</v>
      </c>
      <c r="C93" s="28" t="s">
        <v>946</v>
      </c>
      <c r="D93" s="28" t="s">
        <v>946</v>
      </c>
      <c r="E93" s="30">
        <v>0</v>
      </c>
      <c r="F93" s="32"/>
      <c r="P93" s="33"/>
    </row>
    <row r="94" spans="1:16">
      <c r="A94" s="29"/>
      <c r="B94" s="28" t="s">
        <v>947</v>
      </c>
      <c r="C94" s="28" t="s">
        <v>948</v>
      </c>
      <c r="D94" s="28" t="s">
        <v>948</v>
      </c>
      <c r="E94" s="30">
        <v>0</v>
      </c>
      <c r="F94" s="32"/>
      <c r="P94" s="33"/>
    </row>
    <row r="95" spans="1:16">
      <c r="A95" s="29"/>
      <c r="B95" s="28" t="s">
        <v>949</v>
      </c>
      <c r="C95" s="28" t="s">
        <v>948</v>
      </c>
      <c r="D95" s="28" t="s">
        <v>948</v>
      </c>
      <c r="E95" s="30">
        <v>0</v>
      </c>
      <c r="F95" s="32"/>
      <c r="P95" s="33"/>
    </row>
    <row r="96" spans="1:16">
      <c r="A96" s="29"/>
      <c r="B96" s="28" t="s">
        <v>950</v>
      </c>
      <c r="C96" s="28" t="s">
        <v>951</v>
      </c>
      <c r="D96" s="28" t="s">
        <v>951</v>
      </c>
      <c r="E96" s="30">
        <v>0</v>
      </c>
      <c r="F96" s="32"/>
      <c r="P96" s="33"/>
    </row>
    <row r="97" spans="1:16">
      <c r="A97" s="29"/>
      <c r="B97" s="28" t="s">
        <v>952</v>
      </c>
      <c r="C97" s="28" t="s">
        <v>953</v>
      </c>
      <c r="D97" s="28" t="s">
        <v>953</v>
      </c>
      <c r="E97" s="30">
        <v>0</v>
      </c>
      <c r="F97" s="32"/>
      <c r="P97" s="33"/>
    </row>
    <row r="98" spans="1:16">
      <c r="A98" s="29"/>
      <c r="B98" s="28" t="s">
        <v>954</v>
      </c>
      <c r="C98" s="28" t="s">
        <v>953</v>
      </c>
      <c r="D98" s="28" t="s">
        <v>953</v>
      </c>
      <c r="E98" s="30">
        <v>0</v>
      </c>
      <c r="F98" s="32"/>
      <c r="P98" s="33"/>
    </row>
    <row r="99" spans="1:16">
      <c r="A99" s="29"/>
      <c r="B99" s="28" t="s">
        <v>955</v>
      </c>
      <c r="C99" s="28" t="s">
        <v>956</v>
      </c>
      <c r="D99" s="28" t="s">
        <v>956</v>
      </c>
      <c r="E99" s="30">
        <v>0</v>
      </c>
      <c r="F99" s="32"/>
      <c r="P99" s="33"/>
    </row>
    <row r="100" spans="1:16">
      <c r="A100" s="29"/>
      <c r="B100" s="28" t="s">
        <v>957</v>
      </c>
      <c r="C100" s="28" t="s">
        <v>807</v>
      </c>
      <c r="D100" s="28" t="s">
        <v>807</v>
      </c>
      <c r="E100" s="30">
        <v>0</v>
      </c>
      <c r="F100" s="32"/>
      <c r="P100" s="33"/>
    </row>
    <row r="101" spans="1:16">
      <c r="A101" s="29"/>
      <c r="B101" s="28" t="s">
        <v>958</v>
      </c>
      <c r="C101" s="28" t="s">
        <v>959</v>
      </c>
      <c r="D101" s="28" t="s">
        <v>959</v>
      </c>
      <c r="E101" s="30">
        <v>0</v>
      </c>
      <c r="F101" s="32"/>
      <c r="P101" s="33"/>
    </row>
    <row r="102" spans="1:16">
      <c r="A102" s="29"/>
      <c r="B102" s="28" t="s">
        <v>960</v>
      </c>
      <c r="C102" s="28" t="s">
        <v>961</v>
      </c>
      <c r="D102" s="28" t="s">
        <v>961</v>
      </c>
      <c r="E102" s="30">
        <v>0</v>
      </c>
      <c r="F102" s="32"/>
      <c r="P102" s="33"/>
    </row>
    <row r="103" spans="1:16">
      <c r="A103" s="29"/>
      <c r="B103" s="28" t="s">
        <v>962</v>
      </c>
      <c r="C103" s="28" t="s">
        <v>802</v>
      </c>
      <c r="D103" s="28" t="s">
        <v>802</v>
      </c>
      <c r="E103" s="30">
        <v>0</v>
      </c>
      <c r="F103" s="32"/>
      <c r="P103" s="33"/>
    </row>
    <row r="104" spans="1:16">
      <c r="A104" s="29"/>
      <c r="B104" s="28" t="s">
        <v>963</v>
      </c>
      <c r="C104" s="28" t="s">
        <v>805</v>
      </c>
      <c r="D104" s="28" t="s">
        <v>805</v>
      </c>
      <c r="E104" s="30">
        <v>0</v>
      </c>
      <c r="F104" s="32"/>
      <c r="P104" s="33"/>
    </row>
    <row r="105" spans="1:16">
      <c r="A105" s="29"/>
      <c r="B105" s="28" t="s">
        <v>964</v>
      </c>
      <c r="C105" s="28" t="s">
        <v>965</v>
      </c>
      <c r="D105" s="28" t="s">
        <v>965</v>
      </c>
      <c r="E105" s="30">
        <v>0</v>
      </c>
      <c r="F105" s="32"/>
      <c r="P105" s="33"/>
    </row>
    <row r="106" spans="1:16">
      <c r="A106" s="29"/>
      <c r="B106" s="28" t="s">
        <v>966</v>
      </c>
      <c r="C106" s="28" t="s">
        <v>897</v>
      </c>
      <c r="D106" s="28" t="s">
        <v>897</v>
      </c>
      <c r="E106" s="30">
        <v>0</v>
      </c>
      <c r="F106" s="32"/>
      <c r="P106" s="33"/>
    </row>
    <row r="107" spans="1:16">
      <c r="A107" s="29"/>
      <c r="B107" s="28" t="s">
        <v>967</v>
      </c>
      <c r="C107" s="28" t="s">
        <v>968</v>
      </c>
      <c r="D107" s="28" t="s">
        <v>968</v>
      </c>
      <c r="E107" s="30">
        <v>0</v>
      </c>
      <c r="F107" s="32"/>
      <c r="P107" s="33"/>
    </row>
    <row r="108" spans="1:16">
      <c r="A108" s="29"/>
      <c r="B108" s="28" t="s">
        <v>969</v>
      </c>
      <c r="C108" s="28" t="s">
        <v>970</v>
      </c>
      <c r="D108" s="28" t="s">
        <v>970</v>
      </c>
      <c r="E108" s="30">
        <v>0</v>
      </c>
      <c r="F108" s="32"/>
      <c r="P108" s="33"/>
    </row>
    <row r="109" spans="1:16">
      <c r="A109" s="34" t="s">
        <v>971</v>
      </c>
      <c r="B109" s="35" t="s">
        <v>972</v>
      </c>
      <c r="C109" s="35" t="s">
        <v>809</v>
      </c>
      <c r="D109" s="35" t="s">
        <v>809</v>
      </c>
      <c r="E109" s="30">
        <v>0</v>
      </c>
      <c r="F109" s="34" t="s">
        <v>973</v>
      </c>
      <c r="P109" s="33"/>
    </row>
    <row r="110" spans="1:16">
      <c r="A110" s="29"/>
      <c r="B110" s="35" t="s">
        <v>974</v>
      </c>
      <c r="C110" s="35" t="s">
        <v>811</v>
      </c>
      <c r="D110" s="35" t="s">
        <v>811</v>
      </c>
      <c r="E110" s="30">
        <v>0</v>
      </c>
      <c r="F110" s="32"/>
      <c r="P110" s="33"/>
    </row>
    <row r="111" spans="1:16">
      <c r="A111" s="29"/>
      <c r="B111" s="35" t="s">
        <v>975</v>
      </c>
      <c r="C111" s="35" t="s">
        <v>910</v>
      </c>
      <c r="D111" s="35" t="s">
        <v>910</v>
      </c>
      <c r="E111" s="30">
        <v>0</v>
      </c>
      <c r="F111" s="32"/>
      <c r="P111" s="33"/>
    </row>
    <row r="112" spans="1:16">
      <c r="A112" s="34" t="s">
        <v>971</v>
      </c>
      <c r="B112" s="35" t="s">
        <v>976</v>
      </c>
      <c r="C112" s="35" t="s">
        <v>977</v>
      </c>
      <c r="D112" s="35" t="s">
        <v>977</v>
      </c>
      <c r="E112" s="30">
        <v>0</v>
      </c>
      <c r="F112" s="34" t="s">
        <v>973</v>
      </c>
      <c r="P112" s="33"/>
    </row>
    <row r="113" spans="1:16">
      <c r="A113" s="36"/>
      <c r="B113" s="35" t="s">
        <v>978</v>
      </c>
      <c r="C113" s="35" t="s">
        <v>979</v>
      </c>
      <c r="D113" s="35" t="s">
        <v>979</v>
      </c>
      <c r="E113" s="30">
        <v>0</v>
      </c>
      <c r="F113" s="36"/>
      <c r="P113" s="33"/>
    </row>
    <row r="114" spans="1:16">
      <c r="A114" s="36"/>
      <c r="B114" s="35" t="s">
        <v>980</v>
      </c>
      <c r="C114" s="35" t="s">
        <v>981</v>
      </c>
      <c r="D114" s="35" t="s">
        <v>981</v>
      </c>
      <c r="E114" s="30">
        <v>0</v>
      </c>
      <c r="F114" s="36"/>
      <c r="P114" s="33"/>
    </row>
    <row r="115" spans="1:16">
      <c r="A115" s="36"/>
      <c r="B115" s="35" t="s">
        <v>982</v>
      </c>
      <c r="C115" s="35" t="s">
        <v>983</v>
      </c>
      <c r="D115" s="35" t="s">
        <v>983</v>
      </c>
      <c r="E115" s="30">
        <v>0</v>
      </c>
      <c r="F115" s="36"/>
      <c r="P115" s="33"/>
    </row>
    <row r="116" spans="1:16">
      <c r="A116" s="36"/>
      <c r="B116" s="35" t="s">
        <v>984</v>
      </c>
      <c r="C116" s="35" t="s">
        <v>985</v>
      </c>
      <c r="D116" s="35" t="s">
        <v>985</v>
      </c>
      <c r="E116" s="30">
        <v>0</v>
      </c>
      <c r="F116" s="36"/>
      <c r="P116" s="33"/>
    </row>
    <row r="117" spans="1:16">
      <c r="A117" s="36"/>
      <c r="B117" s="35" t="s">
        <v>986</v>
      </c>
      <c r="C117" s="35" t="s">
        <v>987</v>
      </c>
      <c r="D117" s="35" t="s">
        <v>987</v>
      </c>
      <c r="E117" s="30">
        <v>0</v>
      </c>
      <c r="F117" s="36"/>
      <c r="P117" s="33"/>
    </row>
    <row r="118" spans="1:16">
      <c r="A118" s="36"/>
      <c r="B118" s="35" t="s">
        <v>988</v>
      </c>
      <c r="C118" s="35" t="s">
        <v>989</v>
      </c>
      <c r="D118" s="35" t="s">
        <v>989</v>
      </c>
      <c r="E118" s="30">
        <v>0</v>
      </c>
      <c r="F118" s="36"/>
      <c r="P118" s="33"/>
    </row>
    <row r="119" spans="1:16">
      <c r="A119" s="36"/>
      <c r="B119" s="35" t="s">
        <v>990</v>
      </c>
      <c r="C119" s="35" t="s">
        <v>989</v>
      </c>
      <c r="D119" s="35" t="s">
        <v>989</v>
      </c>
      <c r="E119" s="30">
        <v>0</v>
      </c>
      <c r="F119" s="36"/>
      <c r="P119" s="33"/>
    </row>
    <row r="120" spans="1:16">
      <c r="A120" s="36"/>
      <c r="B120" s="35" t="s">
        <v>991</v>
      </c>
      <c r="C120" s="35" t="s">
        <v>813</v>
      </c>
      <c r="D120" s="35" t="s">
        <v>813</v>
      </c>
      <c r="E120" s="30">
        <v>0</v>
      </c>
      <c r="F120" s="36"/>
      <c r="P120" s="33"/>
    </row>
    <row r="121" spans="1:16">
      <c r="A121" s="36"/>
      <c r="B121" s="35" t="s">
        <v>992</v>
      </c>
      <c r="C121" s="35" t="s">
        <v>813</v>
      </c>
      <c r="D121" s="35" t="s">
        <v>813</v>
      </c>
      <c r="E121" s="30">
        <v>0</v>
      </c>
      <c r="F121" s="36"/>
      <c r="P121" s="33"/>
    </row>
    <row r="122" spans="1:16">
      <c r="A122" s="36"/>
      <c r="B122" s="35" t="s">
        <v>993</v>
      </c>
      <c r="C122" s="35" t="s">
        <v>994</v>
      </c>
      <c r="D122" s="35" t="s">
        <v>994</v>
      </c>
      <c r="E122" s="30">
        <v>0</v>
      </c>
      <c r="F122" s="36"/>
      <c r="P122" s="33"/>
    </row>
    <row r="123" spans="1:16">
      <c r="A123" s="36"/>
      <c r="B123" s="35" t="s">
        <v>995</v>
      </c>
      <c r="C123" s="35" t="s">
        <v>996</v>
      </c>
      <c r="D123" s="35" t="s">
        <v>996</v>
      </c>
      <c r="E123" s="30">
        <v>0</v>
      </c>
      <c r="F123" s="36"/>
      <c r="P123" s="33"/>
    </row>
    <row r="124" spans="1:16">
      <c r="A124" s="36"/>
      <c r="B124" s="35" t="s">
        <v>997</v>
      </c>
      <c r="C124" s="35" t="s">
        <v>998</v>
      </c>
      <c r="D124" s="35" t="s">
        <v>998</v>
      </c>
      <c r="E124" s="30">
        <v>0</v>
      </c>
      <c r="F124" s="36"/>
      <c r="P124" s="33"/>
    </row>
    <row r="125" spans="1:16">
      <c r="A125" s="36"/>
      <c r="B125" s="35" t="s">
        <v>999</v>
      </c>
      <c r="C125" s="35" t="s">
        <v>813</v>
      </c>
      <c r="D125" s="35" t="s">
        <v>813</v>
      </c>
      <c r="E125" s="30">
        <v>0</v>
      </c>
      <c r="F125" s="36"/>
      <c r="P125" s="33"/>
    </row>
    <row r="126" spans="1:16">
      <c r="A126" s="36"/>
      <c r="B126" s="35" t="s">
        <v>1000</v>
      </c>
      <c r="C126" s="35" t="s">
        <v>813</v>
      </c>
      <c r="D126" s="35" t="s">
        <v>813</v>
      </c>
      <c r="E126" s="30">
        <v>0</v>
      </c>
      <c r="F126" s="36"/>
      <c r="P126" s="33"/>
    </row>
    <row r="127" spans="1:16">
      <c r="A127" s="36"/>
      <c r="B127" s="35" t="s">
        <v>1001</v>
      </c>
      <c r="C127" s="35" t="s">
        <v>1002</v>
      </c>
      <c r="D127" s="35" t="s">
        <v>1002</v>
      </c>
      <c r="E127" s="30">
        <v>0</v>
      </c>
      <c r="F127" s="36"/>
      <c r="P127" s="33"/>
    </row>
    <row r="128" spans="1:16">
      <c r="A128" s="36"/>
      <c r="B128" s="35" t="s">
        <v>1003</v>
      </c>
      <c r="C128" s="35" t="s">
        <v>989</v>
      </c>
      <c r="D128" s="35" t="s">
        <v>989</v>
      </c>
      <c r="E128" s="30">
        <v>0</v>
      </c>
      <c r="F128" s="36"/>
      <c r="P128" s="33"/>
    </row>
    <row r="129" spans="1:16">
      <c r="A129" s="36"/>
      <c r="B129" s="35" t="s">
        <v>1004</v>
      </c>
      <c r="C129" s="35" t="s">
        <v>989</v>
      </c>
      <c r="D129" s="35" t="s">
        <v>989</v>
      </c>
      <c r="E129" s="30">
        <v>0</v>
      </c>
      <c r="F129" s="36"/>
      <c r="P129" s="33"/>
    </row>
    <row r="130" spans="1:16">
      <c r="A130" s="36"/>
      <c r="B130" s="35" t="s">
        <v>1005</v>
      </c>
      <c r="C130" s="35" t="s">
        <v>989</v>
      </c>
      <c r="D130" s="35" t="s">
        <v>989</v>
      </c>
      <c r="E130" s="30">
        <v>0</v>
      </c>
      <c r="F130" s="36"/>
      <c r="P130" s="33"/>
    </row>
    <row r="131" spans="1:16">
      <c r="A131" s="36"/>
      <c r="B131" s="35" t="s">
        <v>1006</v>
      </c>
      <c r="C131" s="35" t="s">
        <v>989</v>
      </c>
      <c r="D131" s="35" t="s">
        <v>989</v>
      </c>
      <c r="E131" s="30">
        <v>0</v>
      </c>
      <c r="F131" s="36"/>
      <c r="P131" s="33"/>
    </row>
    <row r="132" spans="1:16">
      <c r="A132" s="36"/>
      <c r="B132" s="35" t="s">
        <v>1007</v>
      </c>
      <c r="C132" s="35" t="s">
        <v>1008</v>
      </c>
      <c r="D132" s="35" t="s">
        <v>1008</v>
      </c>
      <c r="E132" s="30">
        <v>0</v>
      </c>
      <c r="F132" s="36"/>
      <c r="P132" s="33"/>
    </row>
    <row r="133" spans="1:16">
      <c r="A133" s="36"/>
      <c r="B133" s="35" t="s">
        <v>1009</v>
      </c>
      <c r="C133" s="35" t="s">
        <v>853</v>
      </c>
      <c r="D133" s="35" t="s">
        <v>853</v>
      </c>
      <c r="E133" s="30">
        <v>0</v>
      </c>
      <c r="F133" s="36"/>
      <c r="P133" s="33"/>
    </row>
    <row r="134" spans="1:16">
      <c r="A134" s="36"/>
      <c r="B134" s="35" t="s">
        <v>1010</v>
      </c>
      <c r="C134" s="35" t="s">
        <v>853</v>
      </c>
      <c r="D134" s="35" t="s">
        <v>853</v>
      </c>
      <c r="E134" s="30">
        <v>0</v>
      </c>
      <c r="F134" s="36"/>
      <c r="P134" s="33"/>
    </row>
    <row r="135" spans="1:16">
      <c r="A135" s="36"/>
      <c r="B135" s="35" t="s">
        <v>1011</v>
      </c>
      <c r="C135" s="35" t="s">
        <v>811</v>
      </c>
      <c r="D135" s="35" t="s">
        <v>811</v>
      </c>
      <c r="E135" s="30">
        <v>0</v>
      </c>
      <c r="F135" s="36"/>
      <c r="P135" s="33"/>
    </row>
    <row r="136" spans="1:16">
      <c r="A136" s="36"/>
      <c r="B136" s="35" t="s">
        <v>1012</v>
      </c>
      <c r="C136" s="35" t="s">
        <v>907</v>
      </c>
      <c r="D136" s="35" t="s">
        <v>907</v>
      </c>
      <c r="E136" s="30">
        <v>0</v>
      </c>
      <c r="F136" s="36"/>
      <c r="P136" s="33"/>
    </row>
    <row r="137" spans="1:16">
      <c r="A137" s="36"/>
      <c r="B137" s="35" t="s">
        <v>1013</v>
      </c>
      <c r="C137" s="35" t="s">
        <v>1014</v>
      </c>
      <c r="D137" s="35" t="s">
        <v>1014</v>
      </c>
      <c r="E137" s="30">
        <v>-0.45333333333333298</v>
      </c>
      <c r="F137" s="36"/>
      <c r="P137" s="33"/>
    </row>
    <row r="138" spans="1:16">
      <c r="A138" s="36"/>
      <c r="B138" s="35" t="s">
        <v>1015</v>
      </c>
      <c r="C138" s="35" t="s">
        <v>1016</v>
      </c>
      <c r="D138" s="35" t="s">
        <v>1017</v>
      </c>
      <c r="E138" s="30">
        <v>-0.45333333333333298</v>
      </c>
      <c r="F138" s="36"/>
      <c r="P138" s="33"/>
    </row>
    <row r="139" spans="1:16">
      <c r="A139" s="36"/>
      <c r="B139" s="35" t="s">
        <v>1018</v>
      </c>
      <c r="C139" s="35" t="s">
        <v>1016</v>
      </c>
      <c r="D139" s="35" t="s">
        <v>1017</v>
      </c>
      <c r="E139" s="30">
        <v>-0.69696969696969702</v>
      </c>
      <c r="F139" s="36"/>
      <c r="P139" s="33"/>
    </row>
    <row r="140" spans="1:16">
      <c r="A140" s="36"/>
      <c r="B140" s="35" t="s">
        <v>1019</v>
      </c>
      <c r="C140" s="35" t="s">
        <v>1020</v>
      </c>
      <c r="D140" s="35" t="s">
        <v>1021</v>
      </c>
      <c r="E140" s="30">
        <v>-0.69696969696969702</v>
      </c>
      <c r="F140" s="36"/>
      <c r="K140" s="33"/>
      <c r="P140" s="33"/>
    </row>
    <row r="141" spans="1:16">
      <c r="A141" s="36"/>
      <c r="B141" s="35" t="s">
        <v>1022</v>
      </c>
      <c r="C141" s="35" t="s">
        <v>1020</v>
      </c>
      <c r="D141" s="35" t="s">
        <v>1021</v>
      </c>
      <c r="E141" s="30">
        <v>-0.138539042821159</v>
      </c>
      <c r="F141" s="36"/>
      <c r="K141" s="33"/>
      <c r="P141" s="33"/>
    </row>
    <row r="142" spans="1:16">
      <c r="A142" s="36"/>
      <c r="B142" s="35" t="s">
        <v>1023</v>
      </c>
      <c r="C142" s="35" t="s">
        <v>1024</v>
      </c>
      <c r="D142" s="35" t="s">
        <v>1025</v>
      </c>
      <c r="E142" s="30">
        <v>0</v>
      </c>
      <c r="F142" s="36"/>
      <c r="P142" s="33"/>
    </row>
    <row r="143" spans="1:16">
      <c r="A143" s="36"/>
      <c r="B143" s="35" t="s">
        <v>1026</v>
      </c>
      <c r="C143" s="35" t="s">
        <v>1027</v>
      </c>
      <c r="D143" s="35" t="s">
        <v>1027</v>
      </c>
      <c r="E143" s="30">
        <v>0</v>
      </c>
      <c r="F143" s="36"/>
      <c r="P143" s="33"/>
    </row>
    <row r="144" spans="1:16">
      <c r="A144" s="36"/>
      <c r="B144" s="35" t="s">
        <v>1028</v>
      </c>
      <c r="C144" s="35" t="s">
        <v>1029</v>
      </c>
      <c r="D144" s="35" t="s">
        <v>1029</v>
      </c>
      <c r="E144" s="30">
        <v>0</v>
      </c>
      <c r="F144" s="36"/>
      <c r="P144" s="33"/>
    </row>
    <row r="145" spans="1:16">
      <c r="A145" s="36"/>
      <c r="B145" s="35" t="s">
        <v>1030</v>
      </c>
      <c r="C145" s="35" t="s">
        <v>865</v>
      </c>
      <c r="D145" s="35" t="s">
        <v>865</v>
      </c>
      <c r="E145" s="30">
        <v>0</v>
      </c>
      <c r="F145" s="36"/>
      <c r="P145" s="33"/>
    </row>
    <row r="146" spans="1:16">
      <c r="A146" s="36"/>
      <c r="B146" s="35" t="s">
        <v>1031</v>
      </c>
      <c r="C146" s="35" t="s">
        <v>900</v>
      </c>
      <c r="D146" s="35" t="s">
        <v>900</v>
      </c>
      <c r="E146" s="30">
        <v>0</v>
      </c>
      <c r="F146" s="36"/>
      <c r="P146" s="33"/>
    </row>
    <row r="147" spans="1:16">
      <c r="A147" s="36"/>
      <c r="B147" s="35" t="s">
        <v>1032</v>
      </c>
      <c r="C147" s="35" t="s">
        <v>1033</v>
      </c>
      <c r="D147" s="35" t="s">
        <v>1033</v>
      </c>
      <c r="E147" s="30">
        <v>0</v>
      </c>
      <c r="F147" s="36"/>
      <c r="P147" s="33"/>
    </row>
    <row r="148" spans="1:16">
      <c r="A148" s="36"/>
      <c r="B148" s="35" t="s">
        <v>1034</v>
      </c>
      <c r="C148" s="35" t="s">
        <v>805</v>
      </c>
      <c r="D148" s="35" t="s">
        <v>805</v>
      </c>
      <c r="E148" s="30">
        <v>0</v>
      </c>
      <c r="F148" s="36"/>
      <c r="P148" s="33"/>
    </row>
    <row r="149" spans="1:16">
      <c r="A149" s="36"/>
      <c r="B149" s="35" t="s">
        <v>1035</v>
      </c>
      <c r="C149" s="35" t="s">
        <v>834</v>
      </c>
      <c r="D149" s="35" t="s">
        <v>834</v>
      </c>
      <c r="E149" s="30">
        <v>0</v>
      </c>
      <c r="F149" s="36"/>
      <c r="P149" s="33"/>
    </row>
    <row r="150" spans="1:16">
      <c r="A150" s="36"/>
      <c r="B150" s="35" t="s">
        <v>1036</v>
      </c>
      <c r="C150" s="35" t="s">
        <v>910</v>
      </c>
      <c r="D150" s="35" t="s">
        <v>910</v>
      </c>
      <c r="E150" s="30">
        <v>0</v>
      </c>
      <c r="F150" s="36"/>
      <c r="P150" s="33"/>
    </row>
    <row r="151" spans="1:16">
      <c r="A151" s="36"/>
      <c r="B151" s="35" t="s">
        <v>1037</v>
      </c>
      <c r="C151" s="35" t="s">
        <v>1038</v>
      </c>
      <c r="D151" s="35" t="s">
        <v>1038</v>
      </c>
      <c r="E151" s="30">
        <v>0</v>
      </c>
      <c r="F151" s="36"/>
      <c r="P151" s="33"/>
    </row>
    <row r="152" spans="1:16">
      <c r="A152" s="36"/>
      <c r="B152" s="35" t="s">
        <v>1039</v>
      </c>
      <c r="C152" s="35" t="s">
        <v>1040</v>
      </c>
      <c r="D152" s="35" t="s">
        <v>1040</v>
      </c>
      <c r="E152" s="30">
        <v>0</v>
      </c>
      <c r="F152" s="36"/>
      <c r="P152" s="33"/>
    </row>
    <row r="153" spans="1:16">
      <c r="A153" s="36"/>
      <c r="B153" s="35" t="s">
        <v>1041</v>
      </c>
      <c r="C153" s="35" t="s">
        <v>815</v>
      </c>
      <c r="D153" s="35" t="s">
        <v>815</v>
      </c>
      <c r="E153" s="30">
        <v>0</v>
      </c>
      <c r="F153" s="36"/>
      <c r="P153" s="33"/>
    </row>
    <row r="154" spans="1:16">
      <c r="A154" s="36"/>
      <c r="B154" s="35" t="s">
        <v>1042</v>
      </c>
      <c r="C154" s="35" t="s">
        <v>834</v>
      </c>
      <c r="D154" s="35" t="s">
        <v>834</v>
      </c>
      <c r="E154" s="30">
        <v>0</v>
      </c>
      <c r="F154" s="36"/>
      <c r="P154" s="33"/>
    </row>
    <row r="155" spans="1:16">
      <c r="A155" s="36"/>
      <c r="B155" s="35" t="s">
        <v>1043</v>
      </c>
      <c r="C155" s="35" t="s">
        <v>1044</v>
      </c>
      <c r="D155" s="35" t="s">
        <v>1044</v>
      </c>
      <c r="E155" s="30">
        <v>0</v>
      </c>
      <c r="F155" s="36"/>
      <c r="P155" s="33"/>
    </row>
    <row r="156" spans="1:16">
      <c r="A156" s="36"/>
      <c r="B156" s="35" t="s">
        <v>1045</v>
      </c>
      <c r="C156" s="35" t="s">
        <v>882</v>
      </c>
      <c r="D156" s="35" t="s">
        <v>882</v>
      </c>
      <c r="E156" s="30">
        <v>0</v>
      </c>
      <c r="F156" s="36"/>
      <c r="P156" s="33"/>
    </row>
    <row r="157" spans="1:16">
      <c r="A157" s="36"/>
      <c r="B157" s="35" t="s">
        <v>1046</v>
      </c>
      <c r="C157" s="35" t="s">
        <v>813</v>
      </c>
      <c r="D157" s="35" t="s">
        <v>813</v>
      </c>
      <c r="E157" s="30">
        <v>0</v>
      </c>
      <c r="F157" s="36"/>
      <c r="P157" s="33"/>
    </row>
    <row r="158" spans="1:16">
      <c r="A158" s="36"/>
      <c r="B158" s="35" t="s">
        <v>1047</v>
      </c>
      <c r="C158" s="35" t="s">
        <v>813</v>
      </c>
      <c r="D158" s="35" t="s">
        <v>813</v>
      </c>
      <c r="E158" s="30">
        <v>0</v>
      </c>
      <c r="F158" s="36"/>
      <c r="P158" s="33"/>
    </row>
    <row r="159" spans="1:16">
      <c r="A159" s="36"/>
      <c r="B159" s="35" t="s">
        <v>1048</v>
      </c>
      <c r="C159" s="35" t="s">
        <v>1049</v>
      </c>
      <c r="D159" s="35" t="s">
        <v>1049</v>
      </c>
      <c r="E159" s="30">
        <v>0</v>
      </c>
      <c r="F159" s="36"/>
      <c r="P159" s="33"/>
    </row>
    <row r="160" spans="1:16">
      <c r="A160" s="36"/>
      <c r="B160" s="35" t="s">
        <v>1050</v>
      </c>
      <c r="C160" s="35" t="s">
        <v>1051</v>
      </c>
      <c r="D160" s="35" t="s">
        <v>1051</v>
      </c>
      <c r="E160" s="30">
        <v>0</v>
      </c>
      <c r="F160" s="36"/>
      <c r="P160" s="33"/>
    </row>
    <row r="161" spans="1:16">
      <c r="A161" s="36"/>
      <c r="B161" s="35" t="s">
        <v>1052</v>
      </c>
      <c r="C161" s="35" t="s">
        <v>1051</v>
      </c>
      <c r="D161" s="35" t="s">
        <v>1051</v>
      </c>
      <c r="E161" s="30">
        <v>0</v>
      </c>
      <c r="F161" s="36"/>
      <c r="P161" s="33"/>
    </row>
    <row r="162" spans="1:16">
      <c r="A162" s="36"/>
      <c r="B162" s="35" t="s">
        <v>1053</v>
      </c>
      <c r="C162" s="35" t="s">
        <v>813</v>
      </c>
      <c r="D162" s="35" t="s">
        <v>813</v>
      </c>
      <c r="E162" s="30">
        <v>0</v>
      </c>
      <c r="F162" s="36"/>
      <c r="P162" s="33"/>
    </row>
    <row r="163" spans="1:16">
      <c r="A163" s="36"/>
      <c r="B163" s="35" t="s">
        <v>1054</v>
      </c>
      <c r="C163" s="35" t="s">
        <v>857</v>
      </c>
      <c r="D163" s="35" t="s">
        <v>857</v>
      </c>
      <c r="E163" s="30">
        <v>0</v>
      </c>
      <c r="F163" s="36"/>
      <c r="P163" s="33"/>
    </row>
    <row r="164" spans="1:16">
      <c r="A164" s="36"/>
      <c r="B164" s="35" t="s">
        <v>1055</v>
      </c>
      <c r="C164" s="35" t="s">
        <v>843</v>
      </c>
      <c r="D164" s="35" t="s">
        <v>843</v>
      </c>
      <c r="E164" s="30">
        <v>0</v>
      </c>
      <c r="F164" s="36"/>
      <c r="P164" s="33"/>
    </row>
    <row r="165" spans="1:16">
      <c r="A165" s="36"/>
      <c r="B165" s="35" t="s">
        <v>1056</v>
      </c>
      <c r="C165" s="35" t="s">
        <v>811</v>
      </c>
      <c r="D165" s="35" t="s">
        <v>811</v>
      </c>
      <c r="E165" s="30">
        <v>0</v>
      </c>
      <c r="F165" s="36"/>
      <c r="P165" s="33"/>
    </row>
    <row r="166" spans="1:16">
      <c r="A166" s="36"/>
      <c r="B166" s="35" t="s">
        <v>1057</v>
      </c>
      <c r="C166" s="35" t="s">
        <v>1044</v>
      </c>
      <c r="D166" s="35" t="s">
        <v>1044</v>
      </c>
      <c r="E166" s="30">
        <v>0</v>
      </c>
      <c r="F166" s="36"/>
      <c r="P166" s="33"/>
    </row>
    <row r="167" spans="1:16">
      <c r="A167" s="36"/>
      <c r="B167" s="35" t="s">
        <v>1058</v>
      </c>
      <c r="C167" s="35" t="s">
        <v>809</v>
      </c>
      <c r="D167" s="35" t="s">
        <v>809</v>
      </c>
      <c r="E167" s="30">
        <v>0</v>
      </c>
      <c r="F167" s="36"/>
      <c r="P167" s="33"/>
    </row>
    <row r="168" spans="1:16">
      <c r="A168" s="36"/>
      <c r="B168" s="35" t="s">
        <v>1059</v>
      </c>
      <c r="C168" s="35" t="s">
        <v>910</v>
      </c>
      <c r="D168" s="35" t="s">
        <v>910</v>
      </c>
      <c r="E168" s="30">
        <v>0</v>
      </c>
      <c r="F168" s="36"/>
      <c r="P168" s="33"/>
    </row>
    <row r="169" spans="1:16">
      <c r="A169" s="36"/>
      <c r="B169" s="35" t="s">
        <v>1060</v>
      </c>
      <c r="C169" s="35" t="s">
        <v>859</v>
      </c>
      <c r="D169" s="35" t="s">
        <v>859</v>
      </c>
      <c r="E169" s="30">
        <v>0</v>
      </c>
      <c r="F169" s="36"/>
      <c r="P169" s="33"/>
    </row>
    <row r="170" spans="1:16">
      <c r="A170" s="36"/>
      <c r="B170" s="35" t="s">
        <v>1061</v>
      </c>
      <c r="C170" s="35" t="s">
        <v>861</v>
      </c>
      <c r="D170" s="35" t="s">
        <v>861</v>
      </c>
      <c r="E170" s="30">
        <v>0</v>
      </c>
      <c r="F170" s="36"/>
      <c r="P170" s="33"/>
    </row>
    <row r="171" spans="1:16">
      <c r="A171" s="36"/>
      <c r="B171" s="35" t="s">
        <v>1062</v>
      </c>
      <c r="C171" s="35" t="s">
        <v>1063</v>
      </c>
      <c r="D171" s="35" t="s">
        <v>1063</v>
      </c>
      <c r="E171" s="30">
        <v>0</v>
      </c>
      <c r="F171" s="36"/>
      <c r="P171" s="33"/>
    </row>
    <row r="172" spans="1:16">
      <c r="A172" s="36"/>
      <c r="B172" s="35" t="s">
        <v>1064</v>
      </c>
      <c r="C172" s="35" t="s">
        <v>946</v>
      </c>
      <c r="D172" s="35" t="s">
        <v>946</v>
      </c>
      <c r="E172" s="30">
        <v>0</v>
      </c>
      <c r="F172" s="36"/>
      <c r="P172" s="33"/>
    </row>
    <row r="173" spans="1:16">
      <c r="A173" s="36"/>
      <c r="B173" s="35" t="s">
        <v>1065</v>
      </c>
      <c r="C173" s="35" t="s">
        <v>939</v>
      </c>
      <c r="D173" s="35" t="s">
        <v>939</v>
      </c>
      <c r="E173" s="30">
        <v>0</v>
      </c>
      <c r="F173" s="36"/>
      <c r="P173" s="33"/>
    </row>
    <row r="174" spans="1:16">
      <c r="A174" s="36"/>
      <c r="B174" s="35" t="s">
        <v>1066</v>
      </c>
      <c r="C174" s="35" t="s">
        <v>1067</v>
      </c>
      <c r="D174" s="35" t="s">
        <v>1067</v>
      </c>
      <c r="E174" s="30">
        <v>0</v>
      </c>
      <c r="F174" s="36"/>
      <c r="P174" s="33"/>
    </row>
    <row r="175" spans="1:16">
      <c r="A175" s="36"/>
      <c r="B175" s="35" t="s">
        <v>1068</v>
      </c>
      <c r="C175" s="35" t="s">
        <v>1067</v>
      </c>
      <c r="D175" s="35" t="s">
        <v>1067</v>
      </c>
      <c r="E175" s="30">
        <v>0</v>
      </c>
      <c r="F175" s="36"/>
      <c r="P175" s="33"/>
    </row>
    <row r="176" spans="1:16">
      <c r="A176" s="36"/>
      <c r="B176" s="35" t="s">
        <v>1069</v>
      </c>
      <c r="C176" s="35" t="s">
        <v>953</v>
      </c>
      <c r="D176" s="35" t="s">
        <v>953</v>
      </c>
      <c r="E176" s="30">
        <v>0</v>
      </c>
      <c r="F176" s="36"/>
      <c r="P176" s="33"/>
    </row>
    <row r="177" spans="1:16">
      <c r="A177" s="36"/>
      <c r="B177" s="35" t="s">
        <v>1070</v>
      </c>
      <c r="C177" s="35" t="s">
        <v>1044</v>
      </c>
      <c r="D177" s="35" t="s">
        <v>1044</v>
      </c>
      <c r="E177" s="30">
        <v>0</v>
      </c>
      <c r="F177" s="36"/>
      <c r="P177" s="33"/>
    </row>
    <row r="178" spans="1:16">
      <c r="A178" s="36"/>
      <c r="B178" s="35" t="s">
        <v>1071</v>
      </c>
      <c r="C178" s="35" t="s">
        <v>809</v>
      </c>
      <c r="D178" s="35" t="s">
        <v>809</v>
      </c>
      <c r="E178" s="30">
        <v>0</v>
      </c>
      <c r="F178" s="36"/>
      <c r="P178" s="33"/>
    </row>
    <row r="179" spans="1:16">
      <c r="A179" s="36"/>
      <c r="B179" s="35" t="s">
        <v>1072</v>
      </c>
      <c r="C179" s="35" t="s">
        <v>965</v>
      </c>
      <c r="D179" s="35" t="s">
        <v>965</v>
      </c>
      <c r="E179" s="30">
        <v>0</v>
      </c>
      <c r="F179" s="36"/>
      <c r="P179" s="33"/>
    </row>
    <row r="180" spans="1:16">
      <c r="A180" s="36"/>
      <c r="B180" s="35" t="s">
        <v>1073</v>
      </c>
      <c r="C180" s="35" t="s">
        <v>1074</v>
      </c>
      <c r="D180" s="35" t="s">
        <v>1074</v>
      </c>
      <c r="E180" s="30">
        <v>0</v>
      </c>
      <c r="F180" s="36"/>
      <c r="P180" s="33"/>
    </row>
    <row r="181" spans="1:16">
      <c r="A181" s="36"/>
      <c r="B181" s="35" t="s">
        <v>1075</v>
      </c>
      <c r="C181" s="35" t="s">
        <v>1076</v>
      </c>
      <c r="D181" s="35" t="s">
        <v>1076</v>
      </c>
      <c r="E181" s="30">
        <v>0</v>
      </c>
      <c r="F181" s="36"/>
      <c r="P181" s="33"/>
    </row>
    <row r="182" spans="1:16">
      <c r="A182" s="36"/>
      <c r="B182" s="35" t="s">
        <v>1077</v>
      </c>
      <c r="C182" s="35" t="s">
        <v>989</v>
      </c>
      <c r="D182" s="35" t="s">
        <v>989</v>
      </c>
      <c r="E182" s="30">
        <v>0</v>
      </c>
      <c r="F182" s="36"/>
      <c r="P182" s="33"/>
    </row>
    <row r="183" spans="1:16">
      <c r="A183" s="36"/>
      <c r="B183" s="35" t="s">
        <v>1078</v>
      </c>
      <c r="C183" s="35" t="s">
        <v>989</v>
      </c>
      <c r="D183" s="35" t="s">
        <v>989</v>
      </c>
      <c r="E183" s="30">
        <v>0</v>
      </c>
      <c r="F183" s="36"/>
      <c r="P183" s="33"/>
    </row>
    <row r="184" spans="1:16">
      <c r="A184" s="36"/>
      <c r="B184" s="35" t="s">
        <v>1079</v>
      </c>
      <c r="C184" s="35" t="s">
        <v>1002</v>
      </c>
      <c r="D184" s="35" t="s">
        <v>1002</v>
      </c>
      <c r="E184" s="30">
        <v>-0.31818181818181801</v>
      </c>
      <c r="F184" s="36"/>
      <c r="P184" s="33"/>
    </row>
    <row r="185" spans="1:16">
      <c r="A185" s="36"/>
      <c r="B185" s="35" t="s">
        <v>1080</v>
      </c>
      <c r="C185" s="35" t="s">
        <v>1081</v>
      </c>
      <c r="D185" s="35" t="s">
        <v>1082</v>
      </c>
      <c r="E185" s="30">
        <v>-0.31818181818181801</v>
      </c>
      <c r="F185" s="36"/>
      <c r="P185" s="33"/>
    </row>
    <row r="186" spans="1:16">
      <c r="A186" s="36"/>
      <c r="B186" s="35" t="s">
        <v>1083</v>
      </c>
      <c r="C186" s="35" t="s">
        <v>1081</v>
      </c>
      <c r="D186" s="35" t="s">
        <v>1082</v>
      </c>
      <c r="E186" s="30">
        <v>-0.99429086538461497</v>
      </c>
      <c r="F186" s="36"/>
      <c r="P186" s="33"/>
    </row>
    <row r="187" spans="1:16">
      <c r="A187" s="36"/>
      <c r="B187" s="35" t="s">
        <v>1084</v>
      </c>
      <c r="C187" s="35" t="s">
        <v>865</v>
      </c>
      <c r="D187" s="35" t="s">
        <v>1014</v>
      </c>
      <c r="E187" s="30">
        <v>-0.99399038461538503</v>
      </c>
      <c r="F187" s="36"/>
      <c r="K187" s="33"/>
      <c r="P187" s="33"/>
    </row>
    <row r="188" spans="1:16">
      <c r="A188" s="36"/>
      <c r="B188" s="35" t="s">
        <v>1085</v>
      </c>
      <c r="C188" s="35" t="s">
        <v>900</v>
      </c>
      <c r="D188" s="35" t="s">
        <v>1014</v>
      </c>
      <c r="E188" s="30">
        <v>-0.13043478260869601</v>
      </c>
      <c r="F188" s="36"/>
      <c r="K188" s="33"/>
      <c r="P188" s="33"/>
    </row>
    <row r="189" spans="1:16">
      <c r="A189" s="36"/>
      <c r="B189" s="35" t="s">
        <v>1086</v>
      </c>
      <c r="C189" s="35" t="s">
        <v>1087</v>
      </c>
      <c r="D189" s="35" t="s">
        <v>1088</v>
      </c>
      <c r="E189" s="30">
        <v>0</v>
      </c>
      <c r="F189" s="36"/>
      <c r="P189" s="33"/>
    </row>
    <row r="190" spans="1:16">
      <c r="A190" s="36"/>
      <c r="B190" s="35" t="s">
        <v>1089</v>
      </c>
      <c r="C190" s="35" t="s">
        <v>1090</v>
      </c>
      <c r="D190" s="35" t="s">
        <v>1090</v>
      </c>
      <c r="E190" s="30">
        <v>0</v>
      </c>
      <c r="F190" s="36"/>
      <c r="P190" s="33"/>
    </row>
    <row r="191" spans="1:16">
      <c r="A191" s="36"/>
      <c r="B191" s="35" t="s">
        <v>1091</v>
      </c>
      <c r="C191" s="35" t="s">
        <v>1090</v>
      </c>
      <c r="D191" s="35" t="s">
        <v>1090</v>
      </c>
      <c r="E191" s="30">
        <v>0</v>
      </c>
      <c r="F191" s="36"/>
      <c r="P191" s="33"/>
    </row>
    <row r="192" spans="1:16">
      <c r="A192" s="36"/>
      <c r="B192" s="35" t="s">
        <v>1092</v>
      </c>
      <c r="C192" s="35" t="s">
        <v>1020</v>
      </c>
      <c r="D192" s="35" t="s">
        <v>1020</v>
      </c>
      <c r="E192" s="30">
        <v>0</v>
      </c>
      <c r="F192" s="36"/>
      <c r="P192" s="33"/>
    </row>
    <row r="193" spans="1:16">
      <c r="A193" s="36"/>
      <c r="B193" s="35" t="s">
        <v>1093</v>
      </c>
      <c r="C193" s="35" t="s">
        <v>1020</v>
      </c>
      <c r="D193" s="35" t="s">
        <v>1020</v>
      </c>
      <c r="E193" s="30">
        <v>0</v>
      </c>
      <c r="F193" s="36"/>
      <c r="P193" s="33"/>
    </row>
    <row r="194" spans="1:16">
      <c r="A194" s="36"/>
      <c r="B194" s="35" t="s">
        <v>1094</v>
      </c>
      <c r="C194" s="35" t="s">
        <v>1095</v>
      </c>
      <c r="D194" s="35" t="s">
        <v>1095</v>
      </c>
      <c r="E194" s="30">
        <v>0</v>
      </c>
      <c r="F194" s="36"/>
      <c r="P194" s="33"/>
    </row>
    <row r="195" spans="1:16">
      <c r="A195" s="36"/>
      <c r="B195" s="35" t="s">
        <v>1096</v>
      </c>
      <c r="C195" s="35" t="s">
        <v>1090</v>
      </c>
      <c r="D195" s="35" t="s">
        <v>1090</v>
      </c>
      <c r="E195" s="30">
        <v>0</v>
      </c>
      <c r="F195" s="36"/>
      <c r="P195" s="33"/>
    </row>
    <row r="196" spans="1:16">
      <c r="A196" s="36"/>
      <c r="B196" s="35" t="s">
        <v>1097</v>
      </c>
      <c r="C196" s="35" t="s">
        <v>1090</v>
      </c>
      <c r="D196" s="35" t="s">
        <v>1090</v>
      </c>
      <c r="E196" s="30">
        <v>0</v>
      </c>
      <c r="F196" s="36"/>
      <c r="P196" s="33"/>
    </row>
    <row r="197" spans="1:16">
      <c r="A197" s="36"/>
      <c r="B197" s="35" t="s">
        <v>1098</v>
      </c>
      <c r="C197" s="35" t="s">
        <v>1020</v>
      </c>
      <c r="D197" s="35" t="s">
        <v>1020</v>
      </c>
      <c r="E197" s="30">
        <v>0</v>
      </c>
      <c r="F197" s="36"/>
      <c r="P197" s="33"/>
    </row>
    <row r="198" spans="1:16">
      <c r="A198" s="36"/>
      <c r="B198" s="35" t="s">
        <v>1099</v>
      </c>
      <c r="C198" s="35" t="s">
        <v>1020</v>
      </c>
      <c r="D198" s="35" t="s">
        <v>1020</v>
      </c>
      <c r="E198" s="30">
        <v>0</v>
      </c>
      <c r="F198" s="36"/>
      <c r="P198" s="33"/>
    </row>
    <row r="199" spans="1:16">
      <c r="A199" s="36"/>
      <c r="B199" s="35" t="s">
        <v>1100</v>
      </c>
      <c r="C199" s="35" t="s">
        <v>1095</v>
      </c>
      <c r="D199" s="35" t="s">
        <v>1095</v>
      </c>
      <c r="E199" s="30">
        <v>0</v>
      </c>
      <c r="F199" s="36"/>
      <c r="P199" s="33"/>
    </row>
    <row r="200" spans="1:16">
      <c r="A200" s="36"/>
      <c r="B200" s="35" t="s">
        <v>1101</v>
      </c>
      <c r="C200" s="35" t="s">
        <v>1074</v>
      </c>
      <c r="D200" s="35" t="s">
        <v>1074</v>
      </c>
      <c r="E200" s="30">
        <v>0</v>
      </c>
      <c r="F200" s="36"/>
      <c r="P200" s="33"/>
    </row>
    <row r="201" spans="1:16">
      <c r="A201" s="36"/>
      <c r="B201" s="35" t="s">
        <v>1102</v>
      </c>
      <c r="C201" s="35" t="s">
        <v>1076</v>
      </c>
      <c r="D201" s="35" t="s">
        <v>1076</v>
      </c>
      <c r="E201" s="30">
        <v>0</v>
      </c>
      <c r="F201" s="36"/>
      <c r="P201" s="33"/>
    </row>
    <row r="202" spans="1:16">
      <c r="A202" s="36"/>
      <c r="B202" s="35" t="s">
        <v>1103</v>
      </c>
      <c r="C202" s="35" t="s">
        <v>912</v>
      </c>
      <c r="D202" s="35" t="s">
        <v>912</v>
      </c>
      <c r="E202" s="30">
        <v>0</v>
      </c>
      <c r="F202" s="36"/>
      <c r="P202" s="33"/>
    </row>
    <row r="203" spans="1:16">
      <c r="A203" s="36"/>
      <c r="B203" s="35" t="s">
        <v>1104</v>
      </c>
      <c r="C203" s="35" t="s">
        <v>912</v>
      </c>
      <c r="D203" s="35" t="s">
        <v>912</v>
      </c>
      <c r="E203" s="30">
        <v>0</v>
      </c>
      <c r="F203" s="36"/>
      <c r="P203" s="33"/>
    </row>
    <row r="204" spans="1:16">
      <c r="A204" s="36"/>
      <c r="B204" s="35" t="s">
        <v>1105</v>
      </c>
      <c r="C204" s="35" t="s">
        <v>1106</v>
      </c>
      <c r="D204" s="35" t="s">
        <v>1106</v>
      </c>
      <c r="E204" s="30">
        <v>0</v>
      </c>
      <c r="F204" s="36"/>
      <c r="P204" s="33"/>
    </row>
    <row r="205" spans="1:16">
      <c r="A205" s="36"/>
      <c r="B205" s="35" t="s">
        <v>1107</v>
      </c>
      <c r="C205" s="35" t="s">
        <v>907</v>
      </c>
      <c r="D205" s="35" t="s">
        <v>907</v>
      </c>
      <c r="E205" s="30">
        <v>0</v>
      </c>
      <c r="F205" s="36"/>
      <c r="P205" s="33"/>
    </row>
    <row r="206" spans="1:16">
      <c r="A206" s="36"/>
      <c r="B206" s="35" t="s">
        <v>1108</v>
      </c>
      <c r="C206" s="35" t="s">
        <v>874</v>
      </c>
      <c r="D206" s="35" t="s">
        <v>874</v>
      </c>
      <c r="E206" s="30">
        <v>0</v>
      </c>
      <c r="F206" s="36"/>
      <c r="P206" s="33"/>
    </row>
    <row r="207" spans="1:16">
      <c r="A207" s="36"/>
      <c r="B207" s="35" t="s">
        <v>1109</v>
      </c>
      <c r="C207" s="35" t="s">
        <v>1110</v>
      </c>
      <c r="D207" s="35" t="s">
        <v>1110</v>
      </c>
      <c r="E207" s="30">
        <v>0</v>
      </c>
      <c r="F207" s="36"/>
      <c r="P207" s="33"/>
    </row>
    <row r="208" spans="1:16">
      <c r="A208" s="36"/>
      <c r="B208" s="35" t="s">
        <v>1111</v>
      </c>
      <c r="C208" s="35" t="s">
        <v>882</v>
      </c>
      <c r="D208" s="35" t="s">
        <v>882</v>
      </c>
      <c r="E208" s="30">
        <v>0</v>
      </c>
      <c r="F208" s="36"/>
      <c r="P208" s="33"/>
    </row>
    <row r="209" spans="1:16">
      <c r="A209" s="36"/>
      <c r="B209" s="35" t="s">
        <v>1112</v>
      </c>
      <c r="C209" s="35" t="s">
        <v>836</v>
      </c>
      <c r="D209" s="35" t="s">
        <v>836</v>
      </c>
      <c r="E209" s="30">
        <v>0</v>
      </c>
      <c r="F209" s="36"/>
      <c r="P209" s="33"/>
    </row>
    <row r="210" spans="1:16">
      <c r="A210" s="36"/>
      <c r="B210" s="35" t="s">
        <v>1113</v>
      </c>
      <c r="C210" s="35" t="s">
        <v>1114</v>
      </c>
      <c r="D210" s="35" t="s">
        <v>1114</v>
      </c>
      <c r="E210" s="30">
        <v>0</v>
      </c>
      <c r="F210" s="36"/>
      <c r="P210" s="33"/>
    </row>
    <row r="211" spans="1:16">
      <c r="A211" s="36"/>
      <c r="B211" s="35" t="s">
        <v>1115</v>
      </c>
      <c r="C211" s="35" t="s">
        <v>1044</v>
      </c>
      <c r="D211" s="35" t="s">
        <v>1044</v>
      </c>
      <c r="E211" s="30">
        <v>0</v>
      </c>
      <c r="F211" s="36"/>
      <c r="P211" s="33"/>
    </row>
    <row r="212" spans="1:16">
      <c r="A212" s="36"/>
      <c r="B212" s="35" t="s">
        <v>1116</v>
      </c>
      <c r="C212" s="35" t="s">
        <v>809</v>
      </c>
      <c r="D212" s="35" t="s">
        <v>809</v>
      </c>
      <c r="E212" s="30">
        <v>0</v>
      </c>
      <c r="F212" s="36"/>
      <c r="P212" s="33"/>
    </row>
    <row r="213" spans="1:16">
      <c r="A213" s="36"/>
      <c r="B213" s="35" t="s">
        <v>1117</v>
      </c>
      <c r="C213" s="35" t="s">
        <v>900</v>
      </c>
      <c r="D213" s="35" t="s">
        <v>900</v>
      </c>
      <c r="E213" s="30">
        <v>0</v>
      </c>
      <c r="F213" s="36"/>
      <c r="P213" s="33"/>
    </row>
    <row r="214" spans="1:16">
      <c r="A214" s="36"/>
      <c r="B214" s="35" t="s">
        <v>1118</v>
      </c>
      <c r="C214" s="35" t="s">
        <v>834</v>
      </c>
      <c r="D214" s="35" t="s">
        <v>834</v>
      </c>
      <c r="E214" s="30">
        <v>0</v>
      </c>
      <c r="F214" s="36"/>
      <c r="P214" s="33"/>
    </row>
    <row r="215" spans="1:16">
      <c r="A215" s="36"/>
      <c r="B215" s="35" t="s">
        <v>1119</v>
      </c>
      <c r="C215" s="35" t="s">
        <v>1044</v>
      </c>
      <c r="D215" s="35" t="s">
        <v>1044</v>
      </c>
      <c r="E215" s="30">
        <v>0</v>
      </c>
      <c r="F215" s="36"/>
      <c r="P215" s="33"/>
    </row>
    <row r="216" spans="1:16">
      <c r="A216" s="36"/>
      <c r="B216" s="35" t="s">
        <v>1120</v>
      </c>
      <c r="C216" s="35" t="s">
        <v>900</v>
      </c>
      <c r="D216" s="35" t="s">
        <v>900</v>
      </c>
      <c r="E216" s="30">
        <v>0</v>
      </c>
      <c r="F216" s="36"/>
      <c r="P216" s="33"/>
    </row>
    <row r="217" spans="1:16">
      <c r="A217" s="36"/>
      <c r="B217" s="35" t="s">
        <v>1121</v>
      </c>
      <c r="C217" s="35" t="s">
        <v>1122</v>
      </c>
      <c r="D217" s="35" t="s">
        <v>1122</v>
      </c>
      <c r="E217" s="30">
        <v>0</v>
      </c>
      <c r="F217" s="36"/>
      <c r="P217" s="33"/>
    </row>
    <row r="218" spans="1:16">
      <c r="A218" s="36"/>
      <c r="B218" s="35" t="s">
        <v>1123</v>
      </c>
      <c r="C218" s="35" t="s">
        <v>1122</v>
      </c>
      <c r="D218" s="35" t="s">
        <v>1122</v>
      </c>
      <c r="E218" s="30">
        <v>0</v>
      </c>
      <c r="F218" s="36"/>
      <c r="P218" s="33"/>
    </row>
    <row r="219" spans="1:16">
      <c r="A219" s="36"/>
      <c r="B219" s="35" t="s">
        <v>1124</v>
      </c>
      <c r="C219" s="35" t="s">
        <v>1125</v>
      </c>
      <c r="D219" s="35" t="s">
        <v>1125</v>
      </c>
      <c r="E219" s="30">
        <v>0</v>
      </c>
      <c r="F219" s="36"/>
      <c r="P219" s="33"/>
    </row>
    <row r="220" spans="1:16">
      <c r="A220" s="36"/>
      <c r="B220" s="35" t="s">
        <v>1126</v>
      </c>
      <c r="C220" s="35" t="s">
        <v>1127</v>
      </c>
      <c r="D220" s="35" t="s">
        <v>1127</v>
      </c>
      <c r="E220" s="30">
        <v>0</v>
      </c>
      <c r="F220" s="36"/>
      <c r="P220" s="33"/>
    </row>
    <row r="221" spans="1:16">
      <c r="A221" s="36"/>
      <c r="B221" s="35" t="s">
        <v>1128</v>
      </c>
      <c r="C221" s="35" t="s">
        <v>1129</v>
      </c>
      <c r="D221" s="35" t="s">
        <v>1129</v>
      </c>
      <c r="E221" s="30">
        <v>0</v>
      </c>
      <c r="F221" s="36"/>
      <c r="P221" s="33"/>
    </row>
    <row r="222" spans="1:16">
      <c r="A222" s="36"/>
      <c r="B222" s="35" t="s">
        <v>1130</v>
      </c>
      <c r="C222" s="35" t="s">
        <v>1129</v>
      </c>
      <c r="D222" s="35" t="s">
        <v>1129</v>
      </c>
      <c r="E222" s="30">
        <v>0</v>
      </c>
      <c r="F222" s="36"/>
      <c r="P222" s="33"/>
    </row>
    <row r="223" spans="1:16">
      <c r="A223" s="36"/>
      <c r="B223" s="35" t="s">
        <v>1131</v>
      </c>
      <c r="C223" s="35" t="s">
        <v>1132</v>
      </c>
      <c r="D223" s="35" t="s">
        <v>1132</v>
      </c>
      <c r="E223" s="30">
        <v>0</v>
      </c>
      <c r="F223" s="36"/>
      <c r="P223" s="33"/>
    </row>
    <row r="224" spans="1:16">
      <c r="A224" s="36"/>
      <c r="B224" s="35" t="s">
        <v>1133</v>
      </c>
      <c r="C224" s="35" t="s">
        <v>1134</v>
      </c>
      <c r="D224" s="35" t="s">
        <v>1134</v>
      </c>
      <c r="E224" s="30">
        <v>0</v>
      </c>
      <c r="F224" s="36"/>
      <c r="P224" s="33"/>
    </row>
    <row r="225" spans="1:16">
      <c r="A225" s="36"/>
      <c r="B225" s="35" t="s">
        <v>1135</v>
      </c>
      <c r="C225" s="35" t="s">
        <v>1134</v>
      </c>
      <c r="D225" s="35" t="s">
        <v>1134</v>
      </c>
      <c r="E225" s="30">
        <v>0</v>
      </c>
      <c r="F225" s="36"/>
      <c r="P225" s="33"/>
    </row>
    <row r="226" spans="1:16">
      <c r="A226" s="36"/>
      <c r="B226" s="35" t="s">
        <v>1136</v>
      </c>
      <c r="C226" s="35" t="s">
        <v>1020</v>
      </c>
      <c r="D226" s="35" t="s">
        <v>1020</v>
      </c>
      <c r="E226" s="30">
        <v>0</v>
      </c>
      <c r="F226" s="36"/>
      <c r="P226" s="33"/>
    </row>
    <row r="227" spans="1:16">
      <c r="A227" s="36"/>
      <c r="B227" s="35" t="s">
        <v>1137</v>
      </c>
      <c r="C227" s="35" t="s">
        <v>1138</v>
      </c>
      <c r="D227" s="35" t="s">
        <v>1138</v>
      </c>
      <c r="E227" s="30">
        <v>0</v>
      </c>
      <c r="F227" s="36"/>
      <c r="P227" s="33"/>
    </row>
    <row r="228" spans="1:16">
      <c r="A228" s="36"/>
      <c r="B228" s="35" t="s">
        <v>1139</v>
      </c>
      <c r="C228" s="35" t="s">
        <v>1138</v>
      </c>
      <c r="D228" s="35" t="s">
        <v>1138</v>
      </c>
      <c r="E228" s="30">
        <v>0</v>
      </c>
      <c r="F228" s="36"/>
      <c r="P228" s="33"/>
    </row>
    <row r="229" spans="1:16">
      <c r="A229" s="36"/>
      <c r="B229" s="35" t="s">
        <v>1140</v>
      </c>
      <c r="C229" s="35" t="s">
        <v>1141</v>
      </c>
      <c r="D229" s="35" t="s">
        <v>1141</v>
      </c>
      <c r="E229" s="30">
        <v>0</v>
      </c>
      <c r="F229" s="36"/>
      <c r="P229" s="33"/>
    </row>
    <row r="230" spans="1:16">
      <c r="A230" s="36"/>
      <c r="B230" s="35" t="s">
        <v>1142</v>
      </c>
      <c r="C230" s="35" t="s">
        <v>1143</v>
      </c>
      <c r="D230" s="35" t="s">
        <v>1143</v>
      </c>
      <c r="E230" s="30">
        <v>0</v>
      </c>
      <c r="F230" s="36"/>
      <c r="P230" s="33"/>
    </row>
    <row r="231" spans="1:16">
      <c r="A231" s="36"/>
      <c r="B231" s="35" t="s">
        <v>1144</v>
      </c>
      <c r="C231" s="35" t="s">
        <v>1143</v>
      </c>
      <c r="D231" s="35" t="s">
        <v>1143</v>
      </c>
      <c r="E231" s="30">
        <v>0</v>
      </c>
      <c r="F231" s="36"/>
      <c r="P231" s="33"/>
    </row>
    <row r="232" spans="1:16">
      <c r="A232" s="36"/>
      <c r="B232" s="35" t="s">
        <v>1145</v>
      </c>
      <c r="C232" s="35" t="s">
        <v>1146</v>
      </c>
      <c r="D232" s="35" t="s">
        <v>1146</v>
      </c>
      <c r="E232" s="30">
        <v>0</v>
      </c>
      <c r="F232" s="36"/>
      <c r="P232" s="33"/>
    </row>
    <row r="233" spans="1:16">
      <c r="A233" s="36"/>
      <c r="B233" s="35" t="s">
        <v>1147</v>
      </c>
      <c r="C233" s="35" t="s">
        <v>912</v>
      </c>
      <c r="D233" s="35" t="s">
        <v>912</v>
      </c>
      <c r="E233" s="30">
        <v>0</v>
      </c>
      <c r="F233" s="36"/>
      <c r="P233" s="33"/>
    </row>
    <row r="234" spans="1:16">
      <c r="A234" s="36"/>
      <c r="B234" s="35" t="s">
        <v>1148</v>
      </c>
      <c r="C234" s="35" t="s">
        <v>912</v>
      </c>
      <c r="D234" s="35" t="s">
        <v>912</v>
      </c>
      <c r="E234" s="30">
        <v>0</v>
      </c>
      <c r="F234" s="36"/>
      <c r="P234" s="33"/>
    </row>
    <row r="235" spans="1:16">
      <c r="A235" s="36"/>
      <c r="B235" s="35" t="s">
        <v>1149</v>
      </c>
      <c r="C235" s="35" t="s">
        <v>1033</v>
      </c>
      <c r="D235" s="35" t="s">
        <v>1033</v>
      </c>
      <c r="E235" s="30">
        <v>0</v>
      </c>
      <c r="F235" s="36"/>
      <c r="P235" s="33"/>
    </row>
    <row r="236" spans="1:16">
      <c r="A236" s="36"/>
      <c r="B236" s="35" t="s">
        <v>1150</v>
      </c>
      <c r="C236" s="35" t="s">
        <v>805</v>
      </c>
      <c r="D236" s="35" t="s">
        <v>805</v>
      </c>
      <c r="E236" s="30">
        <v>0</v>
      </c>
      <c r="F236" s="36"/>
      <c r="P236" s="33"/>
    </row>
    <row r="237" spans="1:16">
      <c r="A237" s="36"/>
      <c r="B237" s="35" t="s">
        <v>1151</v>
      </c>
      <c r="C237" s="35" t="s">
        <v>834</v>
      </c>
      <c r="D237" s="35" t="s">
        <v>834</v>
      </c>
      <c r="E237" s="30">
        <v>0</v>
      </c>
      <c r="F237" s="36"/>
      <c r="P237" s="33"/>
    </row>
    <row r="238" spans="1:16">
      <c r="A238" s="36"/>
      <c r="B238" s="35" t="s">
        <v>1152</v>
      </c>
      <c r="C238" s="35" t="s">
        <v>1153</v>
      </c>
      <c r="D238" s="35" t="s">
        <v>1153</v>
      </c>
      <c r="E238" s="30">
        <v>0</v>
      </c>
      <c r="F238" s="36"/>
      <c r="P238" s="33"/>
    </row>
    <row r="239" spans="1:16">
      <c r="A239" s="36"/>
      <c r="B239" s="35" t="s">
        <v>1154</v>
      </c>
      <c r="C239" s="35" t="s">
        <v>1033</v>
      </c>
      <c r="D239" s="35" t="s">
        <v>1033</v>
      </c>
      <c r="E239" s="30">
        <v>0</v>
      </c>
      <c r="F239" s="36"/>
      <c r="P239" s="33"/>
    </row>
    <row r="240" spans="1:16">
      <c r="A240" s="36"/>
      <c r="B240" s="35" t="s">
        <v>1155</v>
      </c>
      <c r="C240" s="35" t="s">
        <v>1033</v>
      </c>
      <c r="D240" s="35" t="s">
        <v>1033</v>
      </c>
      <c r="E240" s="30">
        <v>0</v>
      </c>
      <c r="F240" s="36"/>
      <c r="P240" s="33"/>
    </row>
    <row r="241" spans="1:16">
      <c r="A241" s="36"/>
      <c r="B241" s="35" t="s">
        <v>1156</v>
      </c>
      <c r="C241" s="35" t="s">
        <v>1020</v>
      </c>
      <c r="D241" s="35" t="s">
        <v>1020</v>
      </c>
      <c r="E241" s="30">
        <v>0</v>
      </c>
      <c r="F241" s="36"/>
      <c r="P241" s="33"/>
    </row>
    <row r="242" spans="1:16">
      <c r="A242" s="36"/>
      <c r="B242" s="35" t="s">
        <v>1157</v>
      </c>
      <c r="C242" s="35" t="s">
        <v>1158</v>
      </c>
      <c r="D242" s="35" t="s">
        <v>1158</v>
      </c>
      <c r="E242" s="30">
        <v>0</v>
      </c>
      <c r="F242" s="36"/>
      <c r="P242" s="33"/>
    </row>
    <row r="243" spans="1:16">
      <c r="A243" s="36"/>
      <c r="B243" s="35" t="s">
        <v>1159</v>
      </c>
      <c r="C243" s="35" t="s">
        <v>1160</v>
      </c>
      <c r="D243" s="35" t="s">
        <v>1160</v>
      </c>
      <c r="E243" s="30">
        <v>0</v>
      </c>
      <c r="F243" s="36"/>
      <c r="P243" s="33"/>
    </row>
    <row r="244" spans="1:16">
      <c r="A244" s="36"/>
      <c r="B244" s="35" t="s">
        <v>1161</v>
      </c>
      <c r="C244" s="35" t="s">
        <v>1162</v>
      </c>
      <c r="D244" s="35" t="s">
        <v>1162</v>
      </c>
      <c r="E244" s="30">
        <v>0</v>
      </c>
      <c r="F244" s="36"/>
      <c r="P244" s="33"/>
    </row>
    <row r="245" spans="1:16">
      <c r="A245" s="36"/>
      <c r="B245" s="35" t="s">
        <v>1163</v>
      </c>
      <c r="C245" s="35" t="s">
        <v>1164</v>
      </c>
      <c r="D245" s="35" t="s">
        <v>1164</v>
      </c>
      <c r="E245" s="30">
        <v>0</v>
      </c>
      <c r="F245" s="36"/>
      <c r="P245" s="33"/>
    </row>
    <row r="246" spans="1:16">
      <c r="A246" s="36"/>
      <c r="B246" s="35" t="s">
        <v>1165</v>
      </c>
      <c r="C246" s="35" t="s">
        <v>1164</v>
      </c>
      <c r="D246" s="35" t="s">
        <v>1164</v>
      </c>
      <c r="E246" s="30">
        <v>0</v>
      </c>
      <c r="F246" s="36"/>
      <c r="P246" s="33"/>
    </row>
    <row r="247" spans="1:16">
      <c r="A247" s="36"/>
      <c r="B247" s="35" t="s">
        <v>1166</v>
      </c>
      <c r="C247" s="35" t="s">
        <v>813</v>
      </c>
      <c r="D247" s="35" t="s">
        <v>813</v>
      </c>
      <c r="E247" s="30">
        <v>0</v>
      </c>
      <c r="F247" s="36"/>
      <c r="P247" s="33"/>
    </row>
    <row r="248" spans="1:16">
      <c r="A248" s="36"/>
      <c r="B248" s="35" t="s">
        <v>1167</v>
      </c>
      <c r="C248" s="35" t="s">
        <v>813</v>
      </c>
      <c r="D248" s="35" t="s">
        <v>813</v>
      </c>
      <c r="E248" s="30">
        <v>0</v>
      </c>
      <c r="F248" s="36"/>
      <c r="P248" s="33"/>
    </row>
    <row r="249" spans="1:16">
      <c r="A249" s="36"/>
      <c r="B249" s="35" t="s">
        <v>1168</v>
      </c>
      <c r="C249" s="35" t="s">
        <v>1169</v>
      </c>
      <c r="D249" s="35" t="s">
        <v>1169</v>
      </c>
      <c r="E249" s="30">
        <v>0</v>
      </c>
      <c r="F249" s="36"/>
      <c r="P249" s="33"/>
    </row>
    <row r="250" spans="1:16">
      <c r="A250" s="36"/>
      <c r="B250" s="35" t="s">
        <v>1170</v>
      </c>
      <c r="C250" s="35" t="s">
        <v>1171</v>
      </c>
      <c r="D250" s="35" t="s">
        <v>1171</v>
      </c>
      <c r="E250" s="30">
        <v>0</v>
      </c>
      <c r="F250" s="36"/>
      <c r="P250" s="33"/>
    </row>
    <row r="251" spans="1:16">
      <c r="A251" s="36"/>
      <c r="B251" s="35" t="s">
        <v>1172</v>
      </c>
      <c r="C251" s="35" t="s">
        <v>1171</v>
      </c>
      <c r="D251" s="35" t="s">
        <v>1171</v>
      </c>
      <c r="E251" s="30">
        <v>0</v>
      </c>
      <c r="F251" s="36"/>
      <c r="P251" s="33"/>
    </row>
    <row r="252" spans="1:16">
      <c r="A252" s="36"/>
      <c r="B252" s="35" t="s">
        <v>1173</v>
      </c>
      <c r="C252" s="35" t="s">
        <v>865</v>
      </c>
      <c r="D252" s="35" t="s">
        <v>865</v>
      </c>
      <c r="E252" s="30">
        <v>0</v>
      </c>
      <c r="F252" s="36"/>
      <c r="P252" s="33"/>
    </row>
    <row r="253" spans="1:16">
      <c r="A253" s="36"/>
      <c r="B253" s="35" t="s">
        <v>1174</v>
      </c>
      <c r="C253" s="35" t="s">
        <v>900</v>
      </c>
      <c r="D253" s="35" t="s">
        <v>900</v>
      </c>
      <c r="E253" s="30">
        <v>0</v>
      </c>
      <c r="F253" s="36"/>
      <c r="P253" s="33"/>
    </row>
    <row r="254" spans="1:16">
      <c r="A254" s="36"/>
      <c r="B254" s="35" t="s">
        <v>1175</v>
      </c>
      <c r="C254" s="35" t="s">
        <v>1176</v>
      </c>
      <c r="D254" s="35" t="s">
        <v>1176</v>
      </c>
      <c r="E254" s="30">
        <v>0</v>
      </c>
      <c r="F254" s="36"/>
      <c r="P254" s="33"/>
    </row>
    <row r="255" spans="1:16">
      <c r="A255" s="36"/>
      <c r="B255" s="35" t="s">
        <v>1177</v>
      </c>
      <c r="C255" s="35" t="s">
        <v>1178</v>
      </c>
      <c r="D255" s="35" t="s">
        <v>1178</v>
      </c>
      <c r="E255" s="30">
        <v>0</v>
      </c>
      <c r="F255" s="36"/>
      <c r="P255" s="33"/>
    </row>
    <row r="256" spans="1:16">
      <c r="A256" s="36"/>
      <c r="B256" s="35" t="s">
        <v>1179</v>
      </c>
      <c r="C256" s="35" t="s">
        <v>1178</v>
      </c>
      <c r="D256" s="35" t="s">
        <v>1178</v>
      </c>
      <c r="E256" s="30">
        <v>0</v>
      </c>
      <c r="F256" s="36"/>
      <c r="P256" s="33"/>
    </row>
    <row r="257" spans="1:16">
      <c r="A257" s="36"/>
      <c r="B257" s="35" t="s">
        <v>1180</v>
      </c>
      <c r="C257" s="35" t="s">
        <v>1181</v>
      </c>
      <c r="D257" s="35" t="s">
        <v>1181</v>
      </c>
      <c r="E257" s="30">
        <v>0</v>
      </c>
      <c r="F257" s="36"/>
      <c r="P257" s="33"/>
    </row>
    <row r="258" spans="1:16">
      <c r="A258" s="36"/>
      <c r="B258" s="35" t="s">
        <v>1182</v>
      </c>
      <c r="C258" s="35" t="s">
        <v>1181</v>
      </c>
      <c r="D258" s="35" t="s">
        <v>1181</v>
      </c>
      <c r="E258" s="30">
        <v>0</v>
      </c>
      <c r="F258" s="36"/>
      <c r="P258" s="33"/>
    </row>
    <row r="259" spans="1:16">
      <c r="A259" s="36"/>
      <c r="B259" s="35" t="s">
        <v>1183</v>
      </c>
      <c r="C259" s="35" t="s">
        <v>1184</v>
      </c>
      <c r="D259" s="35" t="s">
        <v>1184</v>
      </c>
      <c r="E259" s="30">
        <v>0</v>
      </c>
      <c r="F259" s="36"/>
      <c r="P259" s="33"/>
    </row>
    <row r="260" spans="1:16">
      <c r="A260" s="36"/>
      <c r="B260" s="35" t="s">
        <v>1185</v>
      </c>
      <c r="C260" s="35" t="s">
        <v>1186</v>
      </c>
      <c r="D260" s="35" t="s">
        <v>1186</v>
      </c>
      <c r="E260" s="30">
        <v>0</v>
      </c>
      <c r="F260" s="36"/>
      <c r="P260" s="33"/>
    </row>
    <row r="261" spans="1:16">
      <c r="A261" s="36"/>
      <c r="B261" s="35" t="s">
        <v>1187</v>
      </c>
      <c r="C261" s="35" t="s">
        <v>1186</v>
      </c>
      <c r="D261" s="35" t="s">
        <v>1186</v>
      </c>
      <c r="E261" s="30">
        <v>0</v>
      </c>
      <c r="F261" s="36"/>
      <c r="P261" s="33"/>
    </row>
    <row r="262" spans="1:16">
      <c r="A262" s="36"/>
      <c r="B262" s="35" t="s">
        <v>1188</v>
      </c>
      <c r="C262" s="35" t="s">
        <v>1141</v>
      </c>
      <c r="D262" s="35" t="s">
        <v>1141</v>
      </c>
      <c r="E262" s="30">
        <v>0</v>
      </c>
      <c r="F262" s="36"/>
      <c r="P262" s="33"/>
    </row>
    <row r="263" spans="1:16">
      <c r="A263" s="36"/>
      <c r="B263" s="35" t="s">
        <v>1189</v>
      </c>
      <c r="C263" s="35" t="s">
        <v>979</v>
      </c>
      <c r="D263" s="35" t="s">
        <v>979</v>
      </c>
      <c r="E263" s="30">
        <v>0</v>
      </c>
      <c r="F263" s="36"/>
      <c r="P263" s="33"/>
    </row>
    <row r="264" spans="1:16">
      <c r="A264" s="36"/>
      <c r="B264" s="35" t="s">
        <v>1190</v>
      </c>
      <c r="C264" s="35" t="s">
        <v>941</v>
      </c>
      <c r="D264" s="35" t="s">
        <v>941</v>
      </c>
      <c r="E264" s="30">
        <v>0</v>
      </c>
      <c r="F264" s="36"/>
      <c r="P264" s="33"/>
    </row>
    <row r="265" spans="1:16">
      <c r="A265" s="36"/>
      <c r="B265" s="35" t="s">
        <v>1191</v>
      </c>
      <c r="C265" s="35" t="s">
        <v>1192</v>
      </c>
      <c r="D265" s="35" t="s">
        <v>1192</v>
      </c>
      <c r="E265" s="30">
        <v>0</v>
      </c>
      <c r="F265" s="36"/>
      <c r="P265" s="33"/>
    </row>
    <row r="266" spans="1:16">
      <c r="A266" s="36"/>
      <c r="B266" s="35" t="s">
        <v>1193</v>
      </c>
      <c r="C266" s="35" t="s">
        <v>1194</v>
      </c>
      <c r="D266" s="35" t="s">
        <v>1194</v>
      </c>
      <c r="E266" s="30">
        <v>0</v>
      </c>
      <c r="F266" s="36"/>
      <c r="P266" s="33"/>
    </row>
    <row r="267" spans="1:16">
      <c r="A267" s="36"/>
      <c r="B267" s="35" t="s">
        <v>1195</v>
      </c>
      <c r="C267" s="35" t="s">
        <v>1196</v>
      </c>
      <c r="D267" s="35" t="s">
        <v>1196</v>
      </c>
      <c r="E267" s="30">
        <v>0</v>
      </c>
      <c r="F267" s="36"/>
      <c r="P267" s="33"/>
    </row>
    <row r="268" spans="1:16">
      <c r="A268" s="36"/>
      <c r="B268" s="35" t="s">
        <v>1197</v>
      </c>
      <c r="C268" s="35" t="s">
        <v>1198</v>
      </c>
      <c r="D268" s="35" t="s">
        <v>1198</v>
      </c>
      <c r="E268" s="30">
        <v>0</v>
      </c>
      <c r="F268" s="36"/>
      <c r="P268" s="33"/>
    </row>
    <row r="269" spans="1:16">
      <c r="A269" s="36"/>
      <c r="B269" s="35" t="s">
        <v>1199</v>
      </c>
      <c r="C269" s="37" t="s">
        <v>1200</v>
      </c>
      <c r="D269" s="37" t="s">
        <v>1200</v>
      </c>
      <c r="E269" s="30">
        <v>0</v>
      </c>
      <c r="F269" s="36"/>
      <c r="P269" s="33"/>
    </row>
    <row r="270" spans="1:16">
      <c r="A270" s="36"/>
      <c r="B270" s="35" t="s">
        <v>1201</v>
      </c>
      <c r="C270" s="37" t="s">
        <v>1200</v>
      </c>
      <c r="D270" s="37" t="s">
        <v>1200</v>
      </c>
      <c r="E270" s="30">
        <v>0</v>
      </c>
      <c r="F270" s="36"/>
      <c r="P270" s="33"/>
    </row>
    <row r="271" spans="1:16">
      <c r="A271" s="36"/>
      <c r="B271" s="35" t="s">
        <v>1202</v>
      </c>
      <c r="C271" s="35" t="s">
        <v>1203</v>
      </c>
      <c r="D271" s="35" t="s">
        <v>1203</v>
      </c>
      <c r="E271" s="30">
        <v>0</v>
      </c>
      <c r="F271" s="36"/>
      <c r="P271" s="33"/>
    </row>
    <row r="272" spans="1:16">
      <c r="A272" s="36"/>
      <c r="B272" s="35" t="s">
        <v>1204</v>
      </c>
      <c r="C272" s="35" t="s">
        <v>1203</v>
      </c>
      <c r="D272" s="35" t="s">
        <v>1203</v>
      </c>
      <c r="E272" s="30">
        <v>0</v>
      </c>
      <c r="F272" s="36"/>
      <c r="P272" s="33"/>
    </row>
    <row r="273" spans="1:16">
      <c r="A273" s="36"/>
      <c r="B273" s="35" t="s">
        <v>1205</v>
      </c>
      <c r="C273" s="35" t="s">
        <v>1206</v>
      </c>
      <c r="D273" s="35" t="s">
        <v>1206</v>
      </c>
      <c r="E273" s="30">
        <v>0</v>
      </c>
      <c r="F273" s="36"/>
      <c r="P273" s="33"/>
    </row>
    <row r="274" spans="1:16">
      <c r="A274" s="36"/>
      <c r="B274" s="35" t="s">
        <v>1207</v>
      </c>
      <c r="C274" s="35" t="s">
        <v>1198</v>
      </c>
      <c r="D274" s="35" t="s">
        <v>1198</v>
      </c>
      <c r="E274" s="30">
        <v>0</v>
      </c>
      <c r="F274" s="36"/>
      <c r="P274" s="33"/>
    </row>
    <row r="275" spans="1:16">
      <c r="A275" s="36"/>
      <c r="B275" s="35" t="s">
        <v>1208</v>
      </c>
      <c r="C275" s="35" t="s">
        <v>1198</v>
      </c>
      <c r="D275" s="35" t="s">
        <v>1198</v>
      </c>
      <c r="E275" s="30">
        <v>0</v>
      </c>
      <c r="F275" s="36"/>
      <c r="P275" s="33"/>
    </row>
    <row r="276" spans="1:16">
      <c r="A276" s="36"/>
      <c r="B276" s="35" t="s">
        <v>1209</v>
      </c>
      <c r="C276" s="35" t="s">
        <v>902</v>
      </c>
      <c r="D276" s="35" t="s">
        <v>902</v>
      </c>
      <c r="E276" s="30">
        <v>0</v>
      </c>
      <c r="F276" s="36"/>
      <c r="P276" s="33"/>
    </row>
    <row r="277" spans="1:16">
      <c r="A277" s="36"/>
      <c r="B277" s="35" t="s">
        <v>1210</v>
      </c>
      <c r="C277" s="35" t="s">
        <v>1211</v>
      </c>
      <c r="D277" s="35" t="s">
        <v>1211</v>
      </c>
      <c r="E277" s="30">
        <v>0</v>
      </c>
      <c r="F277" s="36"/>
      <c r="P277" s="33"/>
    </row>
    <row r="278" spans="1:16">
      <c r="A278" s="36"/>
      <c r="B278" s="35" t="s">
        <v>1212</v>
      </c>
      <c r="C278" s="35" t="s">
        <v>1213</v>
      </c>
      <c r="D278" s="35" t="s">
        <v>1213</v>
      </c>
      <c r="E278" s="30">
        <v>0</v>
      </c>
      <c r="F278" s="36"/>
      <c r="P278" s="33"/>
    </row>
    <row r="279" spans="1:16">
      <c r="A279" s="36"/>
      <c r="B279" s="35" t="s">
        <v>1214</v>
      </c>
      <c r="C279" s="35" t="s">
        <v>1067</v>
      </c>
      <c r="D279" s="35" t="s">
        <v>1067</v>
      </c>
      <c r="E279" s="30">
        <v>0</v>
      </c>
      <c r="F279" s="36"/>
      <c r="P279" s="33"/>
    </row>
    <row r="280" spans="1:16">
      <c r="A280" s="36"/>
      <c r="B280" s="35" t="s">
        <v>1215</v>
      </c>
      <c r="C280" s="35" t="s">
        <v>1067</v>
      </c>
      <c r="D280" s="35" t="s">
        <v>1067</v>
      </c>
      <c r="E280" s="30">
        <v>0</v>
      </c>
      <c r="F280" s="36"/>
      <c r="P280" s="33"/>
    </row>
    <row r="281" spans="1:16">
      <c r="A281" s="36"/>
      <c r="B281" s="35" t="s">
        <v>1216</v>
      </c>
      <c r="C281" s="35" t="s">
        <v>1217</v>
      </c>
      <c r="D281" s="35" t="s">
        <v>1217</v>
      </c>
      <c r="E281" s="30">
        <v>0</v>
      </c>
      <c r="F281" s="36"/>
      <c r="P281" s="33"/>
    </row>
    <row r="282" spans="1:16">
      <c r="A282" s="36"/>
      <c r="B282" s="35" t="s">
        <v>1218</v>
      </c>
      <c r="C282" s="35" t="s">
        <v>1219</v>
      </c>
      <c r="D282" s="35" t="s">
        <v>1219</v>
      </c>
      <c r="E282" s="30">
        <v>0</v>
      </c>
      <c r="F282" s="36"/>
      <c r="P282" s="33"/>
    </row>
    <row r="283" spans="1:16">
      <c r="A283" s="36"/>
      <c r="B283" s="35" t="s">
        <v>1220</v>
      </c>
      <c r="C283" s="35" t="s">
        <v>1221</v>
      </c>
      <c r="D283" s="35" t="s">
        <v>1221</v>
      </c>
      <c r="E283" s="30">
        <v>0</v>
      </c>
      <c r="F283" s="36"/>
      <c r="P283" s="33"/>
    </row>
    <row r="284" spans="1:16">
      <c r="A284" s="36"/>
      <c r="B284" s="35" t="s">
        <v>1222</v>
      </c>
      <c r="C284" s="35" t="s">
        <v>1223</v>
      </c>
      <c r="D284" s="35" t="s">
        <v>1223</v>
      </c>
      <c r="E284" s="30">
        <v>0</v>
      </c>
      <c r="F284" s="36"/>
      <c r="P284" s="33"/>
    </row>
    <row r="285" spans="1:16">
      <c r="A285" s="36"/>
      <c r="B285" s="35" t="s">
        <v>1224</v>
      </c>
      <c r="C285" s="35" t="s">
        <v>857</v>
      </c>
      <c r="D285" s="35" t="s">
        <v>857</v>
      </c>
      <c r="E285" s="30">
        <v>0</v>
      </c>
      <c r="F285" s="36"/>
      <c r="P285" s="33"/>
    </row>
    <row r="286" spans="1:16">
      <c r="A286" s="36"/>
      <c r="B286" s="35" t="s">
        <v>1225</v>
      </c>
      <c r="C286" s="35" t="s">
        <v>843</v>
      </c>
      <c r="D286" s="35" t="s">
        <v>843</v>
      </c>
      <c r="E286" s="30">
        <v>0</v>
      </c>
      <c r="F286" s="36"/>
      <c r="P286" s="33"/>
    </row>
    <row r="287" spans="1:16">
      <c r="A287" s="36"/>
      <c r="B287" s="35" t="s">
        <v>1226</v>
      </c>
      <c r="C287" s="35" t="s">
        <v>834</v>
      </c>
      <c r="D287" s="35" t="s">
        <v>834</v>
      </c>
      <c r="E287" s="30">
        <v>0</v>
      </c>
      <c r="F287" s="36"/>
      <c r="P287" s="33"/>
    </row>
    <row r="288" spans="1:16">
      <c r="A288" s="36"/>
      <c r="B288" s="35" t="s">
        <v>1227</v>
      </c>
      <c r="C288" s="35" t="s">
        <v>1228</v>
      </c>
      <c r="D288" s="35" t="s">
        <v>1228</v>
      </c>
      <c r="E288" s="30">
        <v>0</v>
      </c>
      <c r="F288" s="36"/>
      <c r="P288" s="33"/>
    </row>
    <row r="289" spans="1:16">
      <c r="A289" s="36"/>
      <c r="B289" s="35" t="s">
        <v>1229</v>
      </c>
      <c r="C289" s="35" t="s">
        <v>912</v>
      </c>
      <c r="D289" s="35" t="s">
        <v>912</v>
      </c>
      <c r="E289" s="30">
        <v>0</v>
      </c>
      <c r="F289" s="36"/>
      <c r="P289" s="33"/>
    </row>
    <row r="290" spans="1:16">
      <c r="A290" s="36"/>
      <c r="B290" s="35" t="s">
        <v>1230</v>
      </c>
      <c r="C290" s="35" t="s">
        <v>874</v>
      </c>
      <c r="D290" s="35" t="s">
        <v>874</v>
      </c>
      <c r="E290" s="30">
        <v>0</v>
      </c>
      <c r="F290" s="36"/>
      <c r="P290" s="33"/>
    </row>
    <row r="291" spans="1:16">
      <c r="A291" s="36"/>
      <c r="B291" s="35" t="s">
        <v>1231</v>
      </c>
      <c r="C291" s="35" t="s">
        <v>882</v>
      </c>
      <c r="D291" s="35" t="s">
        <v>882</v>
      </c>
      <c r="E291" s="30">
        <v>0</v>
      </c>
      <c r="F291" s="36"/>
      <c r="P291" s="33"/>
    </row>
    <row r="292" spans="1:16">
      <c r="A292" s="36"/>
      <c r="B292" s="35" t="s">
        <v>1232</v>
      </c>
      <c r="C292" s="35" t="s">
        <v>1014</v>
      </c>
      <c r="D292" s="35" t="s">
        <v>1014</v>
      </c>
      <c r="E292" s="30">
        <v>0</v>
      </c>
      <c r="F292" s="36"/>
      <c r="P292" s="33"/>
    </row>
    <row r="293" spans="1:16">
      <c r="A293" s="36"/>
      <c r="B293" s="35" t="s">
        <v>1233</v>
      </c>
      <c r="C293" s="35" t="s">
        <v>1234</v>
      </c>
      <c r="D293" s="35" t="s">
        <v>1234</v>
      </c>
      <c r="E293" s="30">
        <v>0</v>
      </c>
      <c r="F293" s="36"/>
      <c r="P293" s="33"/>
    </row>
    <row r="294" spans="1:16">
      <c r="A294" s="36"/>
      <c r="B294" s="35" t="s">
        <v>1235</v>
      </c>
      <c r="C294" s="35" t="s">
        <v>1236</v>
      </c>
      <c r="D294" s="35" t="s">
        <v>1236</v>
      </c>
      <c r="E294" s="30">
        <v>0</v>
      </c>
      <c r="F294" s="36"/>
      <c r="P294" s="33"/>
    </row>
    <row r="295" spans="1:16">
      <c r="A295" s="36"/>
      <c r="B295" s="35" t="s">
        <v>1237</v>
      </c>
      <c r="C295" s="35" t="s">
        <v>948</v>
      </c>
      <c r="D295" s="35" t="s">
        <v>948</v>
      </c>
      <c r="E295" s="30">
        <v>0</v>
      </c>
      <c r="F295" s="36"/>
      <c r="P295" s="33"/>
    </row>
    <row r="296" spans="1:16">
      <c r="A296" s="36"/>
      <c r="B296" s="35" t="s">
        <v>1238</v>
      </c>
      <c r="C296" s="35" t="s">
        <v>948</v>
      </c>
      <c r="D296" s="35" t="s">
        <v>948</v>
      </c>
      <c r="E296" s="30">
        <v>0</v>
      </c>
      <c r="F296" s="36"/>
      <c r="P296" s="33"/>
    </row>
    <row r="297" spans="1:16">
      <c r="A297" s="36"/>
      <c r="B297" s="35" t="s">
        <v>1239</v>
      </c>
      <c r="C297" s="35" t="s">
        <v>994</v>
      </c>
      <c r="D297" s="35" t="s">
        <v>994</v>
      </c>
      <c r="E297" s="30">
        <v>0</v>
      </c>
      <c r="F297" s="36"/>
      <c r="P297" s="33"/>
    </row>
    <row r="298" spans="1:16">
      <c r="A298" s="36"/>
      <c r="B298" s="35" t="s">
        <v>1240</v>
      </c>
      <c r="C298" s="35" t="s">
        <v>1134</v>
      </c>
      <c r="D298" s="35" t="s">
        <v>1134</v>
      </c>
      <c r="E298" s="30">
        <v>0</v>
      </c>
      <c r="F298" s="36"/>
      <c r="P298" s="33"/>
    </row>
    <row r="299" spans="1:16">
      <c r="A299" s="36"/>
      <c r="B299" s="35" t="s">
        <v>1241</v>
      </c>
      <c r="C299" s="35" t="s">
        <v>1134</v>
      </c>
      <c r="D299" s="35" t="s">
        <v>1134</v>
      </c>
      <c r="E299" s="30">
        <v>0</v>
      </c>
      <c r="F299" s="36"/>
      <c r="P299" s="33"/>
    </row>
    <row r="300" spans="1:16">
      <c r="A300" s="36"/>
      <c r="B300" s="35" t="s">
        <v>1242</v>
      </c>
      <c r="C300" s="35" t="s">
        <v>1243</v>
      </c>
      <c r="D300" s="35" t="s">
        <v>1243</v>
      </c>
      <c r="E300" s="30">
        <v>0</v>
      </c>
      <c r="F300" s="36"/>
      <c r="P300" s="33"/>
    </row>
    <row r="301" spans="1:16">
      <c r="A301" s="36"/>
      <c r="B301" s="35" t="s">
        <v>1244</v>
      </c>
      <c r="C301" s="35" t="s">
        <v>1243</v>
      </c>
      <c r="D301" s="35" t="s">
        <v>1243</v>
      </c>
      <c r="E301" s="30">
        <v>0</v>
      </c>
      <c r="F301" s="36"/>
      <c r="P301" s="33"/>
    </row>
    <row r="302" spans="1:16">
      <c r="A302" s="36"/>
      <c r="B302" s="35" t="s">
        <v>1245</v>
      </c>
      <c r="C302" s="35" t="s">
        <v>1132</v>
      </c>
      <c r="D302" s="35" t="s">
        <v>1132</v>
      </c>
      <c r="E302" s="30">
        <v>0</v>
      </c>
      <c r="F302" s="36"/>
      <c r="P302" s="33"/>
    </row>
    <row r="303" spans="1:16">
      <c r="A303" s="36"/>
      <c r="B303" s="35" t="s">
        <v>1246</v>
      </c>
      <c r="C303" s="35" t="s">
        <v>1247</v>
      </c>
      <c r="D303" s="35" t="s">
        <v>1247</v>
      </c>
      <c r="E303" s="30">
        <v>0</v>
      </c>
      <c r="F303" s="36"/>
      <c r="P303" s="33"/>
    </row>
    <row r="304" spans="1:16">
      <c r="A304" s="36"/>
      <c r="B304" s="35" t="s">
        <v>1248</v>
      </c>
      <c r="C304" s="35" t="s">
        <v>1247</v>
      </c>
      <c r="D304" s="35" t="s">
        <v>1247</v>
      </c>
      <c r="E304" s="30">
        <v>0</v>
      </c>
      <c r="F304" s="36"/>
      <c r="P304" s="33"/>
    </row>
    <row r="305" spans="1:16">
      <c r="A305" s="36"/>
      <c r="B305" s="35" t="s">
        <v>1249</v>
      </c>
      <c r="C305" s="35" t="s">
        <v>1250</v>
      </c>
      <c r="D305" s="35" t="s">
        <v>1250</v>
      </c>
      <c r="E305" s="30">
        <v>0</v>
      </c>
      <c r="F305" s="36"/>
      <c r="P305" s="33"/>
    </row>
    <row r="306" spans="1:16">
      <c r="A306" s="36"/>
      <c r="B306" s="35" t="s">
        <v>1251</v>
      </c>
      <c r="C306" s="35" t="s">
        <v>1252</v>
      </c>
      <c r="D306" s="35" t="s">
        <v>1252</v>
      </c>
      <c r="E306" s="30">
        <v>0</v>
      </c>
      <c r="F306" s="36"/>
      <c r="K306" s="33"/>
      <c r="P306" s="33"/>
    </row>
    <row r="307" spans="1:16">
      <c r="A307" s="36"/>
      <c r="B307" s="35" t="s">
        <v>1253</v>
      </c>
      <c r="C307" s="35" t="s">
        <v>1252</v>
      </c>
      <c r="D307" s="35" t="s">
        <v>1252</v>
      </c>
      <c r="E307" s="30">
        <v>0</v>
      </c>
      <c r="F307" s="36"/>
      <c r="K307" s="33"/>
      <c r="P307" s="33"/>
    </row>
    <row r="308" spans="1:16">
      <c r="A308" s="36"/>
      <c r="B308" s="35" t="s">
        <v>1254</v>
      </c>
      <c r="C308" s="35" t="s">
        <v>1081</v>
      </c>
      <c r="D308" s="35" t="s">
        <v>1081</v>
      </c>
      <c r="E308" s="30">
        <v>0</v>
      </c>
      <c r="F308" s="36"/>
      <c r="P308" s="33"/>
    </row>
    <row r="309" spans="1:16">
      <c r="A309" s="36"/>
      <c r="B309" s="35" t="s">
        <v>1255</v>
      </c>
      <c r="C309" s="35" t="s">
        <v>1067</v>
      </c>
      <c r="D309" s="35" t="s">
        <v>1067</v>
      </c>
      <c r="E309" s="30">
        <v>0</v>
      </c>
      <c r="F309" s="36"/>
      <c r="P309" s="33"/>
    </row>
    <row r="310" spans="1:16">
      <c r="A310" s="36"/>
      <c r="B310" s="35" t="s">
        <v>1256</v>
      </c>
      <c r="C310" s="35" t="s">
        <v>1067</v>
      </c>
      <c r="D310" s="35" t="s">
        <v>1067</v>
      </c>
      <c r="E310" s="30">
        <v>0</v>
      </c>
      <c r="F310" s="36"/>
      <c r="P310" s="33"/>
    </row>
    <row r="311" spans="1:16">
      <c r="A311" s="36"/>
      <c r="B311" s="35" t="s">
        <v>1257</v>
      </c>
      <c r="C311" s="35" t="s">
        <v>1258</v>
      </c>
      <c r="D311" s="35" t="s">
        <v>1258</v>
      </c>
      <c r="E311" s="30">
        <v>0</v>
      </c>
      <c r="F311" s="36"/>
      <c r="P311" s="33"/>
    </row>
    <row r="312" spans="1:16">
      <c r="A312" s="36"/>
      <c r="B312" s="35" t="s">
        <v>1259</v>
      </c>
      <c r="C312" s="35" t="s">
        <v>859</v>
      </c>
      <c r="D312" s="35" t="s">
        <v>859</v>
      </c>
      <c r="E312" s="30">
        <v>0</v>
      </c>
      <c r="F312" s="36"/>
      <c r="P312" s="33"/>
    </row>
    <row r="313" spans="1:16">
      <c r="A313" s="36"/>
      <c r="B313" s="35" t="s">
        <v>1260</v>
      </c>
      <c r="C313" s="35" t="s">
        <v>861</v>
      </c>
      <c r="D313" s="35" t="s">
        <v>861</v>
      </c>
      <c r="E313" s="30">
        <v>0</v>
      </c>
      <c r="F313" s="36"/>
      <c r="P313" s="33"/>
    </row>
    <row r="314" spans="1:16">
      <c r="A314" s="36"/>
      <c r="B314" s="35" t="s">
        <v>1261</v>
      </c>
      <c r="C314" s="35" t="s">
        <v>1262</v>
      </c>
      <c r="D314" s="35" t="s">
        <v>1262</v>
      </c>
      <c r="E314" s="30">
        <v>0</v>
      </c>
      <c r="F314" s="36"/>
      <c r="P314" s="33"/>
    </row>
    <row r="315" spans="1:16">
      <c r="A315" s="36"/>
      <c r="B315" s="35" t="s">
        <v>1263</v>
      </c>
      <c r="C315" s="35" t="s">
        <v>1262</v>
      </c>
      <c r="D315" s="35" t="s">
        <v>1262</v>
      </c>
      <c r="E315" s="30">
        <v>0</v>
      </c>
      <c r="F315" s="36"/>
      <c r="P315" s="33"/>
    </row>
    <row r="316" spans="1:16">
      <c r="A316" s="36"/>
      <c r="B316" s="35" t="s">
        <v>1264</v>
      </c>
      <c r="C316" s="35" t="s">
        <v>1265</v>
      </c>
      <c r="D316" s="35" t="s">
        <v>1265</v>
      </c>
      <c r="E316" s="30">
        <v>0</v>
      </c>
      <c r="F316" s="36"/>
      <c r="P316" s="33"/>
    </row>
    <row r="317" spans="1:16">
      <c r="A317" s="36"/>
      <c r="B317" s="35" t="s">
        <v>1266</v>
      </c>
      <c r="C317" s="35" t="s">
        <v>1267</v>
      </c>
      <c r="D317" s="35" t="s">
        <v>1267</v>
      </c>
      <c r="E317" s="30">
        <v>0</v>
      </c>
      <c r="F317" s="36"/>
      <c r="P317" s="33"/>
    </row>
    <row r="318" spans="1:16">
      <c r="A318" s="36"/>
      <c r="B318" s="35" t="s">
        <v>1268</v>
      </c>
      <c r="C318" s="35" t="s">
        <v>1267</v>
      </c>
      <c r="D318" s="35" t="s">
        <v>1267</v>
      </c>
      <c r="E318" s="30">
        <v>0</v>
      </c>
      <c r="F318" s="36"/>
      <c r="P318" s="33"/>
    </row>
    <row r="319" spans="1:16">
      <c r="A319" s="36"/>
      <c r="B319" s="35" t="s">
        <v>1269</v>
      </c>
      <c r="C319" s="35" t="s">
        <v>1132</v>
      </c>
      <c r="D319" s="35" t="s">
        <v>1132</v>
      </c>
      <c r="E319" s="30">
        <v>0</v>
      </c>
      <c r="F319" s="36"/>
      <c r="P319" s="33"/>
    </row>
    <row r="320" spans="1:16">
      <c r="A320" s="36"/>
      <c r="B320" s="35" t="s">
        <v>1270</v>
      </c>
      <c r="C320" s="35" t="s">
        <v>843</v>
      </c>
      <c r="D320" s="35" t="s">
        <v>843</v>
      </c>
      <c r="E320" s="30">
        <v>0</v>
      </c>
      <c r="F320" s="36"/>
      <c r="P320" s="33"/>
    </row>
    <row r="321" spans="1:16">
      <c r="A321" s="36"/>
      <c r="B321" s="35" t="s">
        <v>1271</v>
      </c>
      <c r="C321" s="35" t="s">
        <v>802</v>
      </c>
      <c r="D321" s="35" t="s">
        <v>802</v>
      </c>
      <c r="E321" s="30">
        <v>0</v>
      </c>
      <c r="F321" s="36"/>
      <c r="P321" s="33"/>
    </row>
    <row r="322" spans="1:16">
      <c r="A322" s="36"/>
      <c r="B322" s="35" t="s">
        <v>1272</v>
      </c>
      <c r="C322" s="35" t="s">
        <v>907</v>
      </c>
      <c r="D322" s="35" t="s">
        <v>907</v>
      </c>
      <c r="E322" s="30">
        <v>0</v>
      </c>
      <c r="F322" s="36"/>
      <c r="P322" s="33"/>
    </row>
    <row r="323" spans="1:16">
      <c r="A323" s="36"/>
      <c r="B323" s="35" t="s">
        <v>1273</v>
      </c>
      <c r="C323" s="35" t="s">
        <v>1274</v>
      </c>
      <c r="D323" s="35" t="s">
        <v>1274</v>
      </c>
      <c r="E323" s="30">
        <v>0</v>
      </c>
      <c r="F323" s="36"/>
      <c r="P323" s="33"/>
    </row>
    <row r="324" spans="1:16">
      <c r="A324" s="36"/>
      <c r="B324" s="35" t="s">
        <v>1275</v>
      </c>
      <c r="C324" s="35" t="s">
        <v>1276</v>
      </c>
      <c r="D324" s="35" t="s">
        <v>1276</v>
      </c>
      <c r="E324" s="30">
        <v>0</v>
      </c>
      <c r="F324" s="36"/>
      <c r="P324" s="33"/>
    </row>
    <row r="325" spans="1:16">
      <c r="A325" s="36"/>
      <c r="B325" s="35" t="s">
        <v>1277</v>
      </c>
      <c r="C325" s="35" t="s">
        <v>1278</v>
      </c>
      <c r="D325" s="35" t="s">
        <v>1278</v>
      </c>
      <c r="E325" s="30">
        <v>0</v>
      </c>
      <c r="F325" s="36"/>
      <c r="P325" s="33"/>
    </row>
    <row r="326" spans="1:16">
      <c r="A326" s="36"/>
      <c r="B326" s="35" t="s">
        <v>1279</v>
      </c>
      <c r="C326" s="38" t="s">
        <v>1280</v>
      </c>
      <c r="D326" s="38" t="s">
        <v>1280</v>
      </c>
      <c r="E326" s="30">
        <v>0</v>
      </c>
      <c r="F326" s="36"/>
      <c r="P326" s="33"/>
    </row>
    <row r="327" spans="1:16">
      <c r="A327" s="36"/>
      <c r="B327" s="35" t="s">
        <v>1281</v>
      </c>
      <c r="C327" s="38" t="s">
        <v>1280</v>
      </c>
      <c r="D327" s="38" t="s">
        <v>1280</v>
      </c>
      <c r="E327" s="30">
        <v>0</v>
      </c>
      <c r="F327" s="36"/>
      <c r="P327" s="33"/>
    </row>
    <row r="328" spans="1:16">
      <c r="A328" s="36"/>
      <c r="B328" s="35" t="s">
        <v>1282</v>
      </c>
      <c r="C328" s="38" t="s">
        <v>813</v>
      </c>
      <c r="D328" s="38" t="s">
        <v>813</v>
      </c>
      <c r="E328" s="30">
        <v>0</v>
      </c>
      <c r="F328" s="36"/>
      <c r="P328" s="33"/>
    </row>
    <row r="329" spans="1:16">
      <c r="A329" s="36"/>
      <c r="B329" s="35" t="s">
        <v>1283</v>
      </c>
      <c r="C329" s="38" t="s">
        <v>813</v>
      </c>
      <c r="D329" s="38" t="s">
        <v>813</v>
      </c>
      <c r="E329" s="30">
        <v>0</v>
      </c>
      <c r="F329" s="36"/>
      <c r="P329" s="33"/>
    </row>
    <row r="330" spans="1:16">
      <c r="A330" s="36"/>
      <c r="B330" s="35" t="s">
        <v>1284</v>
      </c>
      <c r="C330" s="38" t="s">
        <v>1285</v>
      </c>
      <c r="D330" s="38" t="s">
        <v>1285</v>
      </c>
      <c r="E330" s="30">
        <v>0</v>
      </c>
      <c r="F330" s="36"/>
      <c r="P330" s="33"/>
    </row>
    <row r="331" spans="1:16">
      <c r="A331" s="36"/>
      <c r="B331" s="35" t="s">
        <v>1286</v>
      </c>
      <c r="C331" s="35" t="s">
        <v>907</v>
      </c>
      <c r="D331" s="35" t="s">
        <v>907</v>
      </c>
      <c r="E331" s="30">
        <v>0</v>
      </c>
      <c r="F331" s="36"/>
      <c r="P331" s="33"/>
    </row>
    <row r="332" spans="1:16">
      <c r="A332" s="36"/>
      <c r="B332" s="35" t="s">
        <v>1287</v>
      </c>
      <c r="C332" s="35" t="s">
        <v>874</v>
      </c>
      <c r="D332" s="35" t="s">
        <v>874</v>
      </c>
      <c r="E332" s="30">
        <v>0</v>
      </c>
      <c r="F332" s="36"/>
      <c r="P332" s="33"/>
    </row>
    <row r="333" spans="1:16">
      <c r="A333" s="36"/>
      <c r="B333" s="35" t="s">
        <v>1288</v>
      </c>
      <c r="C333" s="35" t="s">
        <v>1289</v>
      </c>
      <c r="D333" s="35" t="s">
        <v>1289</v>
      </c>
      <c r="E333" s="30">
        <v>0</v>
      </c>
      <c r="F333" s="36"/>
      <c r="P333" s="33"/>
    </row>
    <row r="334" spans="1:16">
      <c r="A334" s="36"/>
      <c r="B334" s="35" t="s">
        <v>1290</v>
      </c>
      <c r="C334" s="35" t="s">
        <v>1291</v>
      </c>
      <c r="D334" s="35" t="s">
        <v>1291</v>
      </c>
      <c r="E334" s="30">
        <v>0</v>
      </c>
      <c r="F334" s="36"/>
      <c r="P334" s="33"/>
    </row>
    <row r="335" spans="1:16">
      <c r="A335" s="36"/>
      <c r="B335" s="35" t="s">
        <v>1292</v>
      </c>
      <c r="C335" s="35" t="s">
        <v>1291</v>
      </c>
      <c r="D335" s="35" t="s">
        <v>1291</v>
      </c>
      <c r="E335" s="30">
        <v>0</v>
      </c>
      <c r="F335" s="36"/>
      <c r="P335" s="33"/>
    </row>
    <row r="336" spans="1:16">
      <c r="A336" s="36"/>
      <c r="B336" s="35" t="s">
        <v>1293</v>
      </c>
      <c r="C336" s="35" t="s">
        <v>1122</v>
      </c>
      <c r="D336" s="35" t="s">
        <v>1122</v>
      </c>
      <c r="E336" s="30">
        <v>0</v>
      </c>
      <c r="F336" s="36"/>
      <c r="P336" s="33"/>
    </row>
    <row r="337" spans="1:16">
      <c r="A337" s="36"/>
      <c r="B337" s="35" t="s">
        <v>1294</v>
      </c>
      <c r="C337" s="35" t="s">
        <v>1295</v>
      </c>
      <c r="D337" s="35" t="s">
        <v>1295</v>
      </c>
      <c r="E337" s="30">
        <v>0</v>
      </c>
      <c r="F337" s="36"/>
      <c r="P337" s="33"/>
    </row>
    <row r="338" spans="1:16">
      <c r="A338" s="36"/>
      <c r="B338" s="35" t="s">
        <v>1296</v>
      </c>
      <c r="C338" s="35" t="s">
        <v>1297</v>
      </c>
      <c r="D338" s="35" t="s">
        <v>1297</v>
      </c>
      <c r="E338" s="30">
        <v>0</v>
      </c>
      <c r="F338" s="36"/>
      <c r="P338" s="33"/>
    </row>
    <row r="339" spans="1:16">
      <c r="A339" s="36"/>
      <c r="B339" s="35" t="s">
        <v>1298</v>
      </c>
      <c r="C339" s="35" t="s">
        <v>989</v>
      </c>
      <c r="D339" s="35" t="s">
        <v>989</v>
      </c>
      <c r="E339" s="30">
        <v>0</v>
      </c>
      <c r="F339" s="36"/>
      <c r="P339" s="33"/>
    </row>
    <row r="340" spans="1:16">
      <c r="A340" s="36"/>
      <c r="B340" s="35" t="s">
        <v>1299</v>
      </c>
      <c r="C340" s="35" t="s">
        <v>989</v>
      </c>
      <c r="D340" s="35" t="s">
        <v>989</v>
      </c>
      <c r="E340" s="30">
        <v>0</v>
      </c>
      <c r="F340" s="36"/>
      <c r="P340" s="33"/>
    </row>
    <row r="341" spans="1:16">
      <c r="A341" s="36"/>
      <c r="B341" s="35" t="s">
        <v>1300</v>
      </c>
      <c r="C341" s="35" t="s">
        <v>1169</v>
      </c>
      <c r="D341" s="35" t="s">
        <v>1169</v>
      </c>
      <c r="E341" s="30">
        <v>0</v>
      </c>
      <c r="F341" s="36"/>
      <c r="P341" s="33"/>
    </row>
    <row r="342" spans="1:16">
      <c r="A342" s="36"/>
      <c r="B342" s="35" t="s">
        <v>1301</v>
      </c>
      <c r="C342" s="35" t="s">
        <v>1164</v>
      </c>
      <c r="D342" s="35" t="s">
        <v>1164</v>
      </c>
      <c r="E342" s="30">
        <v>0</v>
      </c>
      <c r="F342" s="36"/>
      <c r="P342" s="33"/>
    </row>
    <row r="343" spans="1:16">
      <c r="A343" s="36"/>
      <c r="B343" s="35" t="s">
        <v>1302</v>
      </c>
      <c r="C343" s="35" t="s">
        <v>1164</v>
      </c>
      <c r="D343" s="35" t="s">
        <v>1164</v>
      </c>
      <c r="E343" s="30">
        <v>0</v>
      </c>
      <c r="F343" s="36"/>
      <c r="P343" s="33"/>
    </row>
    <row r="344" spans="1:16">
      <c r="A344" s="36"/>
      <c r="B344" s="35" t="s">
        <v>1303</v>
      </c>
      <c r="C344" s="35" t="s">
        <v>1247</v>
      </c>
      <c r="D344" s="35" t="s">
        <v>1247</v>
      </c>
      <c r="E344" s="30">
        <v>0</v>
      </c>
      <c r="F344" s="36"/>
      <c r="P344" s="33"/>
    </row>
    <row r="345" spans="1:16">
      <c r="A345" s="36"/>
      <c r="B345" s="35" t="s">
        <v>1304</v>
      </c>
      <c r="C345" s="35" t="s">
        <v>1074</v>
      </c>
      <c r="D345" s="35" t="s">
        <v>1074</v>
      </c>
      <c r="E345" s="30">
        <v>0</v>
      </c>
      <c r="F345" s="36"/>
      <c r="P345" s="33"/>
    </row>
    <row r="346" spans="1:16">
      <c r="A346" s="36"/>
      <c r="B346" s="35" t="s">
        <v>1305</v>
      </c>
      <c r="C346" s="35" t="s">
        <v>1076</v>
      </c>
      <c r="D346" s="35" t="s">
        <v>1076</v>
      </c>
      <c r="E346" s="30">
        <v>0</v>
      </c>
      <c r="F346" s="36"/>
      <c r="P346" s="33"/>
    </row>
    <row r="347" spans="1:16">
      <c r="A347" s="36"/>
      <c r="B347" s="35" t="s">
        <v>1306</v>
      </c>
      <c r="C347" s="35" t="s">
        <v>1090</v>
      </c>
      <c r="D347" s="35" t="s">
        <v>1090</v>
      </c>
      <c r="E347" s="30">
        <v>0</v>
      </c>
      <c r="F347" s="36"/>
      <c r="P347" s="33"/>
    </row>
    <row r="348" spans="1:16">
      <c r="A348" s="36"/>
      <c r="B348" s="35" t="s">
        <v>1307</v>
      </c>
      <c r="C348" s="35" t="s">
        <v>1090</v>
      </c>
      <c r="D348" s="35" t="s">
        <v>1090</v>
      </c>
      <c r="E348" s="30">
        <v>0</v>
      </c>
      <c r="F348" s="36"/>
      <c r="P348" s="33"/>
    </row>
    <row r="349" spans="1:16">
      <c r="A349" s="36"/>
      <c r="B349" s="35" t="s">
        <v>1308</v>
      </c>
      <c r="C349" s="35" t="s">
        <v>1021</v>
      </c>
      <c r="D349" s="35" t="s">
        <v>1021</v>
      </c>
      <c r="E349" s="30">
        <v>0</v>
      </c>
      <c r="F349" s="36"/>
      <c r="P349" s="33"/>
    </row>
    <row r="350" spans="1:16">
      <c r="A350" s="36"/>
      <c r="B350" s="35" t="s">
        <v>1309</v>
      </c>
      <c r="C350" s="35" t="s">
        <v>859</v>
      </c>
      <c r="D350" s="35" t="s">
        <v>859</v>
      </c>
      <c r="E350" s="30">
        <v>0</v>
      </c>
      <c r="F350" s="36"/>
      <c r="P350" s="33"/>
    </row>
    <row r="351" spans="1:16">
      <c r="A351" s="36"/>
      <c r="B351" s="35" t="s">
        <v>1310</v>
      </c>
      <c r="C351" s="35" t="s">
        <v>861</v>
      </c>
      <c r="D351" s="35" t="s">
        <v>861</v>
      </c>
      <c r="E351" s="30">
        <v>0</v>
      </c>
      <c r="F351" s="36"/>
      <c r="P351" s="33"/>
    </row>
    <row r="352" spans="1:16">
      <c r="A352" s="36"/>
      <c r="B352" s="35" t="s">
        <v>1311</v>
      </c>
      <c r="C352" s="35" t="s">
        <v>1312</v>
      </c>
      <c r="D352" s="35" t="s">
        <v>1312</v>
      </c>
      <c r="E352" s="30">
        <v>0</v>
      </c>
      <c r="F352" s="36"/>
      <c r="P352" s="33"/>
    </row>
    <row r="353" spans="1:16">
      <c r="A353" s="36"/>
      <c r="B353" s="35" t="s">
        <v>1313</v>
      </c>
      <c r="C353" s="35" t="s">
        <v>1314</v>
      </c>
      <c r="D353" s="35" t="s">
        <v>1314</v>
      </c>
      <c r="E353" s="30">
        <v>0</v>
      </c>
      <c r="F353" s="36"/>
      <c r="P353" s="33"/>
    </row>
    <row r="354" spans="1:16">
      <c r="A354" s="36"/>
      <c r="B354" s="35" t="s">
        <v>1315</v>
      </c>
      <c r="C354" s="35" t="s">
        <v>1291</v>
      </c>
      <c r="D354" s="35" t="s">
        <v>1291</v>
      </c>
      <c r="E354" s="30">
        <v>0</v>
      </c>
      <c r="F354" s="36"/>
      <c r="P354" s="33"/>
    </row>
    <row r="355" spans="1:16">
      <c r="A355" s="36"/>
      <c r="B355" s="35" t="s">
        <v>1316</v>
      </c>
      <c r="C355" s="35" t="s">
        <v>859</v>
      </c>
      <c r="D355" s="35" t="s">
        <v>859</v>
      </c>
      <c r="E355" s="30">
        <v>0</v>
      </c>
      <c r="F355" s="36"/>
      <c r="P355" s="33"/>
    </row>
    <row r="356" spans="1:16">
      <c r="A356" s="36"/>
      <c r="B356" s="35" t="s">
        <v>1317</v>
      </c>
      <c r="C356" s="35" t="s">
        <v>861</v>
      </c>
      <c r="D356" s="35" t="s">
        <v>861</v>
      </c>
      <c r="E356" s="30">
        <v>0</v>
      </c>
      <c r="F356" s="36"/>
      <c r="P356" s="33"/>
    </row>
    <row r="357" spans="1:16">
      <c r="A357" s="36"/>
      <c r="B357" s="35" t="s">
        <v>1318</v>
      </c>
      <c r="C357" s="35" t="s">
        <v>802</v>
      </c>
      <c r="D357" s="35" t="s">
        <v>802</v>
      </c>
      <c r="E357" s="30">
        <v>0</v>
      </c>
      <c r="F357" s="36"/>
      <c r="P357" s="33"/>
    </row>
    <row r="358" spans="1:16">
      <c r="A358" s="36"/>
      <c r="B358" s="35" t="s">
        <v>1319</v>
      </c>
      <c r="C358" s="35" t="s">
        <v>805</v>
      </c>
      <c r="D358" s="35" t="s">
        <v>805</v>
      </c>
      <c r="E358" s="30">
        <v>0</v>
      </c>
      <c r="F358" s="36"/>
      <c r="P358" s="33"/>
    </row>
    <row r="359" spans="1:16">
      <c r="A359" s="36"/>
      <c r="B359" s="35" t="s">
        <v>1320</v>
      </c>
      <c r="C359" s="35" t="s">
        <v>907</v>
      </c>
      <c r="D359" s="35" t="s">
        <v>907</v>
      </c>
      <c r="E359" s="30">
        <v>0</v>
      </c>
      <c r="F359" s="36"/>
      <c r="P359" s="33"/>
    </row>
    <row r="360" spans="1:16">
      <c r="A360" s="36"/>
      <c r="B360" s="35" t="s">
        <v>1321</v>
      </c>
      <c r="C360" s="35" t="s">
        <v>1322</v>
      </c>
      <c r="D360" s="35" t="s">
        <v>1322</v>
      </c>
      <c r="E360" s="30">
        <v>0</v>
      </c>
      <c r="F360" s="36"/>
      <c r="P360" s="33"/>
    </row>
    <row r="361" spans="1:16">
      <c r="A361" s="36"/>
      <c r="B361" s="35" t="s">
        <v>1323</v>
      </c>
      <c r="C361" s="35" t="s">
        <v>1322</v>
      </c>
      <c r="D361" s="35" t="s">
        <v>1322</v>
      </c>
      <c r="E361" s="30">
        <v>0</v>
      </c>
      <c r="F361" s="36"/>
      <c r="P361" s="33"/>
    </row>
    <row r="362" spans="1:16">
      <c r="A362" s="36"/>
      <c r="B362" s="35" t="s">
        <v>1324</v>
      </c>
      <c r="C362" s="35" t="s">
        <v>1280</v>
      </c>
      <c r="D362" s="35" t="s">
        <v>1280</v>
      </c>
      <c r="E362" s="30">
        <v>0</v>
      </c>
      <c r="F362" s="36"/>
      <c r="P362" s="33"/>
    </row>
    <row r="363" spans="1:16">
      <c r="A363" s="36"/>
      <c r="B363" s="35" t="s">
        <v>1325</v>
      </c>
      <c r="C363" s="35" t="s">
        <v>1326</v>
      </c>
      <c r="D363" s="35" t="s">
        <v>1326</v>
      </c>
      <c r="E363" s="30">
        <v>0</v>
      </c>
      <c r="F363" s="36"/>
      <c r="P363" s="33"/>
    </row>
    <row r="364" spans="1:16">
      <c r="A364" s="36"/>
      <c r="B364" s="35" t="s">
        <v>1327</v>
      </c>
      <c r="C364" s="35" t="s">
        <v>902</v>
      </c>
      <c r="D364" s="35" t="s">
        <v>902</v>
      </c>
      <c r="E364" s="30">
        <v>0</v>
      </c>
      <c r="F364" s="36"/>
      <c r="P364" s="33"/>
    </row>
    <row r="365" spans="1:16">
      <c r="A365" s="36"/>
      <c r="B365" s="35" t="s">
        <v>1328</v>
      </c>
      <c r="C365" s="35" t="s">
        <v>819</v>
      </c>
      <c r="D365" s="35" t="s">
        <v>819</v>
      </c>
      <c r="E365" s="30">
        <v>0</v>
      </c>
      <c r="F365" s="36"/>
      <c r="P365" s="33"/>
    </row>
    <row r="366" spans="1:16">
      <c r="A366" s="36"/>
      <c r="B366" s="35" t="s">
        <v>1329</v>
      </c>
      <c r="C366" s="35" t="s">
        <v>1247</v>
      </c>
      <c r="D366" s="35" t="s">
        <v>1247</v>
      </c>
      <c r="E366" s="30">
        <v>0</v>
      </c>
      <c r="F366" s="36"/>
      <c r="P366" s="33"/>
    </row>
    <row r="367" spans="1:16">
      <c r="A367" s="36"/>
      <c r="B367" s="35" t="s">
        <v>1330</v>
      </c>
      <c r="C367" s="35" t="s">
        <v>1247</v>
      </c>
      <c r="D367" s="35" t="s">
        <v>1247</v>
      </c>
      <c r="E367" s="30">
        <v>0</v>
      </c>
      <c r="F367" s="36"/>
      <c r="P367" s="33"/>
    </row>
    <row r="368" spans="1:16">
      <c r="A368" s="36"/>
      <c r="B368" s="35" t="s">
        <v>1331</v>
      </c>
      <c r="C368" s="35" t="s">
        <v>1332</v>
      </c>
      <c r="D368" s="35" t="s">
        <v>1332</v>
      </c>
      <c r="E368" s="30">
        <v>0</v>
      </c>
      <c r="F368" s="36"/>
      <c r="P368" s="33"/>
    </row>
    <row r="369" spans="1:16">
      <c r="A369" s="36"/>
      <c r="B369" s="35" t="s">
        <v>1333</v>
      </c>
      <c r="C369" s="35" t="s">
        <v>802</v>
      </c>
      <c r="D369" s="35" t="s">
        <v>802</v>
      </c>
      <c r="E369" s="30">
        <v>0</v>
      </c>
      <c r="F369" s="36"/>
      <c r="P369" s="33"/>
    </row>
    <row r="370" spans="1:16">
      <c r="A370" s="36"/>
      <c r="B370" s="35" t="s">
        <v>1334</v>
      </c>
      <c r="C370" s="35" t="s">
        <v>805</v>
      </c>
      <c r="D370" s="35" t="s">
        <v>805</v>
      </c>
      <c r="E370" s="30">
        <v>0</v>
      </c>
      <c r="F370" s="36"/>
      <c r="P370" s="33"/>
    </row>
    <row r="371" spans="1:16">
      <c r="A371" s="36"/>
      <c r="B371" s="35" t="s">
        <v>1335</v>
      </c>
      <c r="C371" s="35" t="s">
        <v>809</v>
      </c>
      <c r="D371" s="35" t="s">
        <v>809</v>
      </c>
      <c r="E371" s="30">
        <v>0</v>
      </c>
      <c r="F371" s="36"/>
      <c r="P371" s="33"/>
    </row>
    <row r="372" spans="1:16">
      <c r="A372" s="36"/>
      <c r="B372" s="35" t="s">
        <v>1336</v>
      </c>
      <c r="C372" s="35" t="s">
        <v>1337</v>
      </c>
      <c r="D372" s="35" t="s">
        <v>1337</v>
      </c>
      <c r="E372" s="30">
        <v>0</v>
      </c>
      <c r="F372" s="36"/>
      <c r="P372" s="33"/>
    </row>
    <row r="373" spans="1:16">
      <c r="A373" s="36"/>
      <c r="B373" s="35" t="s">
        <v>1338</v>
      </c>
      <c r="C373" s="35" t="s">
        <v>1339</v>
      </c>
      <c r="D373" s="35" t="s">
        <v>1339</v>
      </c>
      <c r="E373" s="30">
        <v>0</v>
      </c>
      <c r="F373" s="36"/>
      <c r="P373" s="33"/>
    </row>
    <row r="374" spans="1:16">
      <c r="A374" s="36"/>
      <c r="B374" s="35" t="s">
        <v>1340</v>
      </c>
      <c r="C374" s="35" t="s">
        <v>853</v>
      </c>
      <c r="D374" s="35" t="s">
        <v>853</v>
      </c>
      <c r="E374" s="30">
        <v>0</v>
      </c>
      <c r="F374" s="36"/>
      <c r="P374" s="33"/>
    </row>
    <row r="375" spans="1:16">
      <c r="A375" s="36"/>
      <c r="B375" s="35" t="s">
        <v>1341</v>
      </c>
      <c r="C375" s="35" t="s">
        <v>1342</v>
      </c>
      <c r="D375" s="35" t="s">
        <v>1342</v>
      </c>
      <c r="E375" s="30">
        <v>0</v>
      </c>
      <c r="F375" s="36"/>
      <c r="P375" s="33"/>
    </row>
    <row r="376" spans="1:16">
      <c r="A376" s="36"/>
      <c r="B376" s="35" t="s">
        <v>1343</v>
      </c>
      <c r="C376" s="35" t="s">
        <v>1342</v>
      </c>
      <c r="D376" s="35" t="s">
        <v>1342</v>
      </c>
      <c r="E376" s="30">
        <v>0</v>
      </c>
      <c r="F376" s="36"/>
      <c r="P376" s="33"/>
    </row>
    <row r="377" spans="1:16">
      <c r="A377" s="36"/>
      <c r="B377" s="35" t="s">
        <v>1344</v>
      </c>
      <c r="C377" s="35" t="s">
        <v>1345</v>
      </c>
      <c r="D377" s="35" t="s">
        <v>1345</v>
      </c>
      <c r="E377" s="30">
        <v>0</v>
      </c>
      <c r="F377" s="36"/>
      <c r="P377" s="33"/>
    </row>
    <row r="378" spans="1:16">
      <c r="A378" s="36"/>
      <c r="B378" s="35" t="s">
        <v>1346</v>
      </c>
      <c r="C378" s="35" t="s">
        <v>1143</v>
      </c>
      <c r="D378" s="35" t="s">
        <v>1143</v>
      </c>
      <c r="E378" s="30">
        <v>0</v>
      </c>
      <c r="F378" s="36"/>
      <c r="P378" s="33"/>
    </row>
    <row r="379" spans="1:16">
      <c r="A379" s="36"/>
      <c r="B379" s="35" t="s">
        <v>1347</v>
      </c>
      <c r="C379" s="35" t="s">
        <v>1143</v>
      </c>
      <c r="D379" s="35" t="s">
        <v>1143</v>
      </c>
      <c r="E379" s="30">
        <v>0</v>
      </c>
      <c r="F379" s="36"/>
      <c r="P379" s="33"/>
    </row>
    <row r="380" spans="1:16">
      <c r="A380" s="36"/>
      <c r="B380" s="35" t="s">
        <v>1348</v>
      </c>
      <c r="C380" s="35" t="s">
        <v>1332</v>
      </c>
      <c r="D380" s="35" t="s">
        <v>1332</v>
      </c>
      <c r="E380" s="30">
        <v>0</v>
      </c>
      <c r="F380" s="36"/>
      <c r="P380" s="33"/>
    </row>
    <row r="381" spans="1:16">
      <c r="A381" s="36"/>
      <c r="B381" s="35" t="s">
        <v>1349</v>
      </c>
      <c r="C381" s="35" t="s">
        <v>912</v>
      </c>
      <c r="D381" s="35" t="s">
        <v>912</v>
      </c>
      <c r="E381" s="30">
        <v>0</v>
      </c>
      <c r="F381" s="36"/>
      <c r="P381" s="33"/>
    </row>
    <row r="382" spans="1:16">
      <c r="A382" s="36"/>
      <c r="B382" s="35" t="s">
        <v>1350</v>
      </c>
      <c r="C382" s="35" t="s">
        <v>912</v>
      </c>
      <c r="D382" s="35" t="s">
        <v>912</v>
      </c>
      <c r="E382" s="30">
        <v>0</v>
      </c>
      <c r="F382" s="36"/>
      <c r="P382" s="33"/>
    </row>
    <row r="383" spans="1:16">
      <c r="A383" s="36"/>
      <c r="B383" s="35" t="s">
        <v>1351</v>
      </c>
      <c r="C383" s="35" t="s">
        <v>1352</v>
      </c>
      <c r="D383" s="35" t="s">
        <v>1352</v>
      </c>
      <c r="E383" s="30">
        <v>0</v>
      </c>
      <c r="F383" s="36"/>
      <c r="P383" s="33"/>
    </row>
    <row r="384" spans="1:16">
      <c r="A384" s="36"/>
      <c r="B384" s="35" t="s">
        <v>1353</v>
      </c>
      <c r="C384" s="35" t="s">
        <v>1267</v>
      </c>
      <c r="D384" s="35" t="s">
        <v>1267</v>
      </c>
      <c r="E384" s="30">
        <v>0</v>
      </c>
      <c r="F384" s="36"/>
      <c r="P384" s="33"/>
    </row>
    <row r="385" spans="1:16">
      <c r="A385" s="36"/>
      <c r="B385" s="35" t="s">
        <v>1354</v>
      </c>
      <c r="C385" s="35" t="s">
        <v>1267</v>
      </c>
      <c r="D385" s="35" t="s">
        <v>1267</v>
      </c>
      <c r="E385" s="30">
        <v>0</v>
      </c>
      <c r="F385" s="36"/>
      <c r="P385" s="33"/>
    </row>
    <row r="386" spans="1:16">
      <c r="A386" s="36"/>
      <c r="B386" s="35" t="s">
        <v>1355</v>
      </c>
      <c r="C386" s="35" t="s">
        <v>1356</v>
      </c>
      <c r="D386" s="35" t="s">
        <v>1356</v>
      </c>
      <c r="E386" s="30">
        <v>0</v>
      </c>
      <c r="F386" s="36"/>
      <c r="P386" s="33"/>
    </row>
    <row r="387" spans="1:16">
      <c r="A387" s="36"/>
      <c r="B387" s="35" t="s">
        <v>1357</v>
      </c>
      <c r="C387" s="35" t="s">
        <v>1358</v>
      </c>
      <c r="D387" s="35" t="s">
        <v>1358</v>
      </c>
      <c r="E387" s="30">
        <v>0</v>
      </c>
      <c r="F387" s="36"/>
      <c r="P387" s="33"/>
    </row>
    <row r="388" spans="1:16">
      <c r="A388" s="36"/>
      <c r="B388" s="35" t="s">
        <v>1359</v>
      </c>
      <c r="C388" s="35" t="s">
        <v>1358</v>
      </c>
      <c r="D388" s="35" t="s">
        <v>1358</v>
      </c>
      <c r="E388" s="30">
        <v>0</v>
      </c>
      <c r="F388" s="36"/>
      <c r="P388" s="33"/>
    </row>
    <row r="389" spans="1:16">
      <c r="A389" s="36"/>
      <c r="B389" s="35" t="s">
        <v>1360</v>
      </c>
      <c r="C389" s="35" t="s">
        <v>1361</v>
      </c>
      <c r="D389" s="35" t="s">
        <v>1361</v>
      </c>
      <c r="E389" s="30">
        <v>0</v>
      </c>
      <c r="F389" s="36"/>
      <c r="P389" s="33"/>
    </row>
    <row r="390" spans="1:16">
      <c r="A390" s="36"/>
      <c r="B390" s="35" t="s">
        <v>1362</v>
      </c>
      <c r="C390" s="35" t="s">
        <v>1164</v>
      </c>
      <c r="D390" s="35" t="s">
        <v>1164</v>
      </c>
      <c r="E390" s="30">
        <v>0</v>
      </c>
      <c r="F390" s="36"/>
      <c r="P390" s="33"/>
    </row>
    <row r="391" spans="1:16">
      <c r="A391" s="36"/>
      <c r="B391" s="35" t="s">
        <v>1363</v>
      </c>
      <c r="C391" s="35" t="s">
        <v>1164</v>
      </c>
      <c r="D391" s="35" t="s">
        <v>1164</v>
      </c>
      <c r="E391" s="30">
        <v>0</v>
      </c>
      <c r="F391" s="36"/>
      <c r="P391" s="33"/>
    </row>
    <row r="392" spans="1:16">
      <c r="A392" s="36"/>
      <c r="B392" s="35" t="s">
        <v>1364</v>
      </c>
      <c r="C392" s="35" t="s">
        <v>1217</v>
      </c>
      <c r="D392" s="35" t="s">
        <v>1217</v>
      </c>
      <c r="E392" s="30">
        <v>0</v>
      </c>
      <c r="F392" s="36"/>
      <c r="P392" s="33"/>
    </row>
    <row r="393" spans="1:16">
      <c r="A393" s="36"/>
      <c r="B393" s="35" t="s">
        <v>1365</v>
      </c>
      <c r="C393" s="38" t="s">
        <v>1164</v>
      </c>
      <c r="D393" s="38" t="s">
        <v>1164</v>
      </c>
      <c r="E393" s="30">
        <v>0</v>
      </c>
      <c r="F393" s="36"/>
      <c r="P393" s="33"/>
    </row>
    <row r="394" spans="1:16">
      <c r="A394" s="36"/>
      <c r="B394" s="35" t="s">
        <v>1366</v>
      </c>
      <c r="C394" s="38" t="s">
        <v>1164</v>
      </c>
      <c r="D394" s="38" t="s">
        <v>1164</v>
      </c>
      <c r="E394" s="30">
        <v>0</v>
      </c>
      <c r="F394" s="36"/>
      <c r="P394" s="33"/>
    </row>
    <row r="395" spans="1:16">
      <c r="A395" s="36"/>
      <c r="B395" s="35" t="s">
        <v>1367</v>
      </c>
      <c r="C395" s="35" t="s">
        <v>1164</v>
      </c>
      <c r="D395" s="35" t="s">
        <v>1164</v>
      </c>
      <c r="E395" s="30">
        <v>0</v>
      </c>
      <c r="F395" s="36"/>
      <c r="P395" s="33"/>
    </row>
    <row r="396" spans="1:16">
      <c r="A396" s="36"/>
      <c r="B396" s="35" t="s">
        <v>1368</v>
      </c>
      <c r="C396" s="35" t="s">
        <v>1164</v>
      </c>
      <c r="D396" s="35" t="s">
        <v>1164</v>
      </c>
      <c r="E396" s="30">
        <v>0</v>
      </c>
      <c r="F396" s="36"/>
      <c r="P396" s="33"/>
    </row>
    <row r="397" spans="1:16">
      <c r="A397" s="36"/>
      <c r="B397" s="35" t="s">
        <v>1369</v>
      </c>
      <c r="C397" s="35" t="s">
        <v>1370</v>
      </c>
      <c r="D397" s="35" t="s">
        <v>1370</v>
      </c>
      <c r="E397" s="30">
        <v>0</v>
      </c>
      <c r="F397" s="36"/>
      <c r="P397" s="33"/>
    </row>
    <row r="398" spans="1:16">
      <c r="A398" s="36"/>
      <c r="B398" s="35" t="s">
        <v>1371</v>
      </c>
      <c r="C398" s="38" t="s">
        <v>1372</v>
      </c>
      <c r="D398" s="38" t="s">
        <v>1372</v>
      </c>
      <c r="E398" s="30">
        <v>0</v>
      </c>
      <c r="F398" s="36"/>
      <c r="P398" s="33"/>
    </row>
    <row r="399" spans="1:16">
      <c r="A399" s="36"/>
      <c r="B399" s="35" t="s">
        <v>1373</v>
      </c>
      <c r="C399" s="38" t="s">
        <v>1372</v>
      </c>
      <c r="D399" s="38" t="s">
        <v>1372</v>
      </c>
      <c r="E399" s="30">
        <v>0</v>
      </c>
      <c r="F399" s="36"/>
      <c r="P399" s="33"/>
    </row>
    <row r="400" spans="1:16">
      <c r="A400" s="36"/>
      <c r="B400" s="35" t="s">
        <v>1374</v>
      </c>
      <c r="C400" s="35" t="s">
        <v>1375</v>
      </c>
      <c r="D400" s="35" t="s">
        <v>1375</v>
      </c>
      <c r="E400" s="30">
        <v>0</v>
      </c>
      <c r="F400" s="36"/>
      <c r="P400" s="33"/>
    </row>
    <row r="401" spans="1:16">
      <c r="A401" s="36"/>
      <c r="B401" s="35" t="s">
        <v>1376</v>
      </c>
      <c r="C401" s="35" t="s">
        <v>1375</v>
      </c>
      <c r="D401" s="35" t="s">
        <v>1375</v>
      </c>
      <c r="E401" s="30">
        <v>0</v>
      </c>
      <c r="F401" s="36"/>
      <c r="P401" s="33"/>
    </row>
    <row r="402" spans="1:16">
      <c r="A402" s="36"/>
      <c r="B402" s="35" t="s">
        <v>1377</v>
      </c>
      <c r="C402" s="35" t="s">
        <v>1378</v>
      </c>
      <c r="D402" s="35" t="s">
        <v>1378</v>
      </c>
      <c r="E402" s="30">
        <v>0</v>
      </c>
      <c r="F402" s="36"/>
      <c r="P402" s="33"/>
    </row>
    <row r="403" spans="1:16">
      <c r="A403" s="36"/>
      <c r="B403" s="35" t="s">
        <v>1379</v>
      </c>
      <c r="C403" s="35" t="s">
        <v>1380</v>
      </c>
      <c r="D403" s="35" t="s">
        <v>1380</v>
      </c>
      <c r="E403" s="30">
        <v>0</v>
      </c>
      <c r="F403" s="36"/>
      <c r="P403" s="33"/>
    </row>
    <row r="404" spans="1:16">
      <c r="A404" s="36"/>
      <c r="B404" s="35" t="s">
        <v>1381</v>
      </c>
      <c r="C404" s="35" t="s">
        <v>1382</v>
      </c>
      <c r="D404" s="35" t="s">
        <v>1382</v>
      </c>
      <c r="E404" s="30">
        <v>0</v>
      </c>
      <c r="F404" s="36"/>
      <c r="P404" s="33"/>
    </row>
    <row r="405" spans="1:16">
      <c r="A405" s="36"/>
      <c r="B405" s="35" t="s">
        <v>1383</v>
      </c>
      <c r="C405" s="35" t="s">
        <v>912</v>
      </c>
      <c r="D405" s="35" t="s">
        <v>912</v>
      </c>
      <c r="E405" s="30">
        <v>0</v>
      </c>
      <c r="F405" s="36"/>
      <c r="P405" s="33"/>
    </row>
    <row r="406" spans="1:16">
      <c r="A406" s="36"/>
      <c r="B406" s="35" t="s">
        <v>1384</v>
      </c>
      <c r="C406" s="35" t="s">
        <v>912</v>
      </c>
      <c r="D406" s="35" t="s">
        <v>912</v>
      </c>
      <c r="E406" s="30">
        <v>0</v>
      </c>
      <c r="F406" s="36"/>
      <c r="P406" s="33"/>
    </row>
    <row r="407" spans="1:16">
      <c r="A407" s="36"/>
      <c r="B407" s="35" t="s">
        <v>1385</v>
      </c>
      <c r="C407" s="35" t="s">
        <v>1082</v>
      </c>
      <c r="D407" s="35" t="s">
        <v>1082</v>
      </c>
      <c r="E407" s="30">
        <v>0</v>
      </c>
      <c r="F407" s="36"/>
      <c r="P407" s="33"/>
    </row>
    <row r="408" spans="1:16">
      <c r="A408" s="36"/>
      <c r="B408" s="35" t="s">
        <v>1386</v>
      </c>
      <c r="C408" s="35" t="s">
        <v>1387</v>
      </c>
      <c r="D408" s="35" t="s">
        <v>1387</v>
      </c>
      <c r="E408" s="30">
        <v>0</v>
      </c>
      <c r="F408" s="36"/>
      <c r="P408" s="33"/>
    </row>
    <row r="409" spans="1:16">
      <c r="A409" s="36"/>
      <c r="B409" s="35" t="s">
        <v>1388</v>
      </c>
      <c r="C409" s="35" t="s">
        <v>1387</v>
      </c>
      <c r="D409" s="35" t="s">
        <v>1387</v>
      </c>
      <c r="E409" s="30">
        <v>0</v>
      </c>
      <c r="F409" s="36"/>
      <c r="P409" s="33"/>
    </row>
    <row r="410" spans="1:16">
      <c r="A410" s="36"/>
      <c r="B410" s="35" t="s">
        <v>1389</v>
      </c>
      <c r="C410" s="35" t="s">
        <v>1390</v>
      </c>
      <c r="D410" s="35" t="s">
        <v>1390</v>
      </c>
      <c r="E410" s="30">
        <v>0</v>
      </c>
      <c r="F410" s="36"/>
      <c r="P410" s="33"/>
    </row>
    <row r="411" spans="1:16">
      <c r="A411" s="36"/>
      <c r="B411" s="35" t="s">
        <v>1391</v>
      </c>
      <c r="C411" s="35" t="s">
        <v>1211</v>
      </c>
      <c r="D411" s="35" t="s">
        <v>1211</v>
      </c>
      <c r="E411" s="30">
        <v>0</v>
      </c>
      <c r="F411" s="36"/>
      <c r="P411" s="33"/>
    </row>
    <row r="412" spans="1:16">
      <c r="A412" s="36"/>
      <c r="B412" s="35" t="s">
        <v>1392</v>
      </c>
      <c r="C412" s="35" t="s">
        <v>1393</v>
      </c>
      <c r="D412" s="35" t="s">
        <v>1393</v>
      </c>
      <c r="E412" s="30">
        <v>0</v>
      </c>
      <c r="F412" s="36"/>
      <c r="P412" s="33"/>
    </row>
    <row r="413" spans="1:16">
      <c r="A413" s="36"/>
      <c r="B413" s="35" t="s">
        <v>1394</v>
      </c>
      <c r="C413" s="35" t="s">
        <v>1040</v>
      </c>
      <c r="D413" s="35" t="s">
        <v>1040</v>
      </c>
      <c r="E413" s="30">
        <v>0</v>
      </c>
      <c r="F413" s="36"/>
      <c r="P413" s="33"/>
    </row>
    <row r="414" spans="1:16">
      <c r="A414" s="36"/>
      <c r="B414" s="35" t="s">
        <v>1395</v>
      </c>
      <c r="C414" s="38" t="s">
        <v>1387</v>
      </c>
      <c r="D414" s="38" t="s">
        <v>1387</v>
      </c>
      <c r="E414" s="30">
        <v>0</v>
      </c>
      <c r="F414" s="36"/>
      <c r="P414" s="33"/>
    </row>
    <row r="415" spans="1:16">
      <c r="A415" s="36"/>
      <c r="B415" s="35" t="s">
        <v>1396</v>
      </c>
      <c r="C415" s="38" t="s">
        <v>1387</v>
      </c>
      <c r="D415" s="38" t="s">
        <v>1387</v>
      </c>
      <c r="E415" s="30">
        <v>0</v>
      </c>
      <c r="F415" s="36"/>
      <c r="P415" s="33"/>
    </row>
    <row r="416" spans="1:16">
      <c r="A416" s="36"/>
      <c r="B416" s="35" t="s">
        <v>1397</v>
      </c>
      <c r="C416" s="38" t="s">
        <v>1398</v>
      </c>
      <c r="D416" s="38" t="s">
        <v>1398</v>
      </c>
      <c r="E416" s="30">
        <v>0</v>
      </c>
      <c r="F416" s="36"/>
      <c r="P416" s="33"/>
    </row>
    <row r="417" spans="1:16">
      <c r="A417" s="36"/>
      <c r="B417" s="35" t="s">
        <v>1399</v>
      </c>
      <c r="C417" s="35" t="s">
        <v>1213</v>
      </c>
      <c r="D417" s="35" t="s">
        <v>1213</v>
      </c>
      <c r="E417" s="30">
        <v>0</v>
      </c>
      <c r="F417" s="36"/>
      <c r="P417" s="33"/>
    </row>
    <row r="418" spans="1:16">
      <c r="A418" s="36"/>
      <c r="B418" s="35" t="s">
        <v>1400</v>
      </c>
      <c r="C418" s="35" t="s">
        <v>1213</v>
      </c>
      <c r="D418" s="35" t="s">
        <v>1213</v>
      </c>
      <c r="E418" s="30">
        <v>0</v>
      </c>
      <c r="F418" s="36"/>
      <c r="P418" s="33"/>
    </row>
    <row r="419" spans="1:16">
      <c r="A419" s="36"/>
      <c r="B419" s="35" t="s">
        <v>1401</v>
      </c>
      <c r="C419" s="35" t="s">
        <v>910</v>
      </c>
      <c r="D419" s="35" t="s">
        <v>910</v>
      </c>
      <c r="E419" s="30">
        <v>0</v>
      </c>
      <c r="F419" s="36"/>
      <c r="P419" s="33"/>
    </row>
    <row r="420" spans="1:16">
      <c r="A420" s="36"/>
      <c r="B420" s="35" t="s">
        <v>1402</v>
      </c>
      <c r="C420" s="35" t="s">
        <v>1403</v>
      </c>
      <c r="D420" s="35" t="s">
        <v>1403</v>
      </c>
      <c r="E420" s="30">
        <v>0</v>
      </c>
      <c r="F420" s="36"/>
      <c r="P420" s="33"/>
    </row>
    <row r="421" spans="1:16">
      <c r="A421" s="36"/>
      <c r="B421" s="35" t="s">
        <v>1404</v>
      </c>
      <c r="C421" s="35" t="s">
        <v>1405</v>
      </c>
      <c r="D421" s="35" t="s">
        <v>1405</v>
      </c>
      <c r="E421" s="30">
        <v>0</v>
      </c>
      <c r="F421" s="36"/>
      <c r="P421" s="33"/>
    </row>
    <row r="422" spans="1:16">
      <c r="A422" s="36"/>
      <c r="B422" s="35" t="s">
        <v>1406</v>
      </c>
      <c r="C422" s="38" t="s">
        <v>1387</v>
      </c>
      <c r="D422" s="38" t="s">
        <v>1387</v>
      </c>
      <c r="E422" s="30">
        <v>0</v>
      </c>
      <c r="F422" s="36"/>
      <c r="P422" s="33"/>
    </row>
    <row r="423" spans="1:16">
      <c r="A423" s="36"/>
      <c r="B423" s="35" t="s">
        <v>1407</v>
      </c>
      <c r="C423" s="38" t="s">
        <v>1387</v>
      </c>
      <c r="D423" s="38" t="s">
        <v>1387</v>
      </c>
      <c r="E423" s="30">
        <v>0</v>
      </c>
      <c r="F423" s="36"/>
      <c r="P423" s="33"/>
    </row>
    <row r="424" spans="1:16">
      <c r="A424" s="36"/>
      <c r="B424" s="35" t="s">
        <v>1408</v>
      </c>
      <c r="C424" s="38" t="s">
        <v>1409</v>
      </c>
      <c r="D424" s="38" t="s">
        <v>1409</v>
      </c>
      <c r="E424" s="30">
        <v>0</v>
      </c>
      <c r="F424" s="36"/>
      <c r="P424" s="33"/>
    </row>
    <row r="425" spans="1:16">
      <c r="A425" s="36"/>
      <c r="B425" s="35" t="s">
        <v>1410</v>
      </c>
      <c r="C425" s="35" t="s">
        <v>834</v>
      </c>
      <c r="D425" s="35" t="s">
        <v>834</v>
      </c>
      <c r="E425" s="30">
        <v>0</v>
      </c>
      <c r="F425" s="36"/>
      <c r="P425" s="33"/>
    </row>
    <row r="426" spans="1:16">
      <c r="A426" s="36"/>
      <c r="B426" s="35" t="s">
        <v>1411</v>
      </c>
      <c r="C426" s="35" t="s">
        <v>1044</v>
      </c>
      <c r="D426" s="35" t="s">
        <v>1044</v>
      </c>
      <c r="E426" s="30">
        <v>0</v>
      </c>
      <c r="F426" s="36"/>
      <c r="P426" s="33"/>
    </row>
    <row r="427" spans="1:16">
      <c r="A427" s="36"/>
      <c r="B427" s="35" t="s">
        <v>1412</v>
      </c>
      <c r="C427" s="35" t="s">
        <v>900</v>
      </c>
      <c r="D427" s="35" t="s">
        <v>900</v>
      </c>
      <c r="E427" s="30">
        <v>0</v>
      </c>
      <c r="F427" s="36"/>
      <c r="P427" s="33"/>
    </row>
    <row r="428" spans="1:16">
      <c r="A428" s="36"/>
      <c r="B428" s="35" t="s">
        <v>1413</v>
      </c>
      <c r="C428" s="35" t="s">
        <v>1414</v>
      </c>
      <c r="D428" s="35" t="s">
        <v>1414</v>
      </c>
      <c r="E428" s="30">
        <v>0</v>
      </c>
      <c r="F428" s="36"/>
      <c r="P428" s="33"/>
    </row>
    <row r="429" spans="1:16">
      <c r="A429" s="36"/>
      <c r="B429" s="35" t="s">
        <v>1415</v>
      </c>
      <c r="C429" s="35" t="s">
        <v>1414</v>
      </c>
      <c r="D429" s="35" t="s">
        <v>1414</v>
      </c>
      <c r="E429" s="30">
        <v>0</v>
      </c>
      <c r="F429" s="36"/>
      <c r="P429" s="33"/>
    </row>
    <row r="430" spans="1:16">
      <c r="A430" s="36"/>
      <c r="B430" s="35" t="s">
        <v>1416</v>
      </c>
      <c r="C430" s="35" t="s">
        <v>1417</v>
      </c>
      <c r="D430" s="35" t="s">
        <v>1417</v>
      </c>
      <c r="E430" s="30">
        <v>0</v>
      </c>
      <c r="F430" s="36"/>
      <c r="P430" s="33"/>
    </row>
    <row r="431" spans="1:16">
      <c r="A431" s="36"/>
      <c r="B431" s="35" t="s">
        <v>1418</v>
      </c>
      <c r="C431" s="35" t="s">
        <v>1419</v>
      </c>
      <c r="D431" s="35" t="s">
        <v>1419</v>
      </c>
      <c r="E431" s="30">
        <v>0</v>
      </c>
      <c r="F431" s="36"/>
      <c r="P431" s="33"/>
    </row>
    <row r="432" spans="1:16">
      <c r="A432" s="36"/>
      <c r="B432" s="35" t="s">
        <v>1420</v>
      </c>
      <c r="C432" s="35" t="s">
        <v>1419</v>
      </c>
      <c r="D432" s="35" t="s">
        <v>1419</v>
      </c>
      <c r="E432" s="30">
        <v>0</v>
      </c>
      <c r="F432" s="36"/>
      <c r="P432" s="33"/>
    </row>
    <row r="433" spans="1:16">
      <c r="A433" s="36"/>
      <c r="B433" s="35" t="s">
        <v>1421</v>
      </c>
      <c r="C433" s="35" t="s">
        <v>1422</v>
      </c>
      <c r="D433" s="35" t="s">
        <v>1422</v>
      </c>
      <c r="E433" s="30">
        <v>-3.03030303030302E-2</v>
      </c>
      <c r="F433" s="36"/>
      <c r="P433" s="33"/>
    </row>
    <row r="434" spans="1:16">
      <c r="A434" s="36"/>
      <c r="B434" s="35" t="s">
        <v>1423</v>
      </c>
      <c r="C434" s="38" t="s">
        <v>1067</v>
      </c>
      <c r="D434" s="38" t="s">
        <v>1424</v>
      </c>
      <c r="E434" s="30">
        <v>0</v>
      </c>
      <c r="F434" s="36"/>
      <c r="P434" s="33"/>
    </row>
    <row r="435" spans="1:16">
      <c r="A435" s="36"/>
      <c r="B435" s="35" t="s">
        <v>1425</v>
      </c>
      <c r="C435" s="38" t="s">
        <v>1424</v>
      </c>
      <c r="D435" s="38" t="s">
        <v>1424</v>
      </c>
      <c r="E435" s="30">
        <v>0</v>
      </c>
      <c r="F435" s="36"/>
      <c r="P435" s="33"/>
    </row>
    <row r="436" spans="1:16">
      <c r="A436" s="36"/>
      <c r="B436" s="35" t="s">
        <v>1426</v>
      </c>
      <c r="C436" s="35" t="s">
        <v>1352</v>
      </c>
      <c r="D436" s="35" t="s">
        <v>1352</v>
      </c>
      <c r="E436" s="30">
        <v>0</v>
      </c>
      <c r="F436" s="36"/>
      <c r="P436" s="33"/>
    </row>
    <row r="437" spans="1:16">
      <c r="A437" s="36"/>
      <c r="B437" s="35" t="s">
        <v>1427</v>
      </c>
      <c r="C437" s="35" t="s">
        <v>1352</v>
      </c>
      <c r="D437" s="35" t="s">
        <v>1352</v>
      </c>
      <c r="E437" s="30">
        <v>0</v>
      </c>
      <c r="F437" s="36"/>
      <c r="P437" s="33"/>
    </row>
    <row r="438" spans="1:16">
      <c r="A438" s="36"/>
      <c r="B438" s="35" t="s">
        <v>1428</v>
      </c>
      <c r="C438" s="35" t="s">
        <v>1356</v>
      </c>
      <c r="D438" s="35" t="s">
        <v>1356</v>
      </c>
      <c r="E438" s="30">
        <v>0</v>
      </c>
      <c r="F438" s="36"/>
      <c r="P438" s="33"/>
    </row>
    <row r="439" spans="1:16">
      <c r="A439" s="36"/>
      <c r="B439" s="35" t="s">
        <v>1429</v>
      </c>
      <c r="C439" s="35" t="s">
        <v>1122</v>
      </c>
      <c r="D439" s="35" t="s">
        <v>1122</v>
      </c>
      <c r="E439" s="30">
        <v>0</v>
      </c>
      <c r="F439" s="36"/>
      <c r="P439" s="33"/>
    </row>
    <row r="440" spans="1:16">
      <c r="A440" s="36"/>
      <c r="B440" s="35" t="s">
        <v>1430</v>
      </c>
      <c r="C440" s="35" t="s">
        <v>1122</v>
      </c>
      <c r="D440" s="35" t="s">
        <v>1122</v>
      </c>
      <c r="E440" s="30">
        <v>0</v>
      </c>
      <c r="F440" s="36"/>
      <c r="P440" s="33"/>
    </row>
    <row r="441" spans="1:16">
      <c r="A441" s="36"/>
      <c r="B441" s="35" t="s">
        <v>1431</v>
      </c>
      <c r="C441" s="35" t="s">
        <v>1432</v>
      </c>
      <c r="D441" s="35" t="s">
        <v>1432</v>
      </c>
      <c r="E441" s="30">
        <v>0</v>
      </c>
      <c r="F441" s="36"/>
      <c r="P441" s="33"/>
    </row>
    <row r="442" spans="1:16">
      <c r="A442" s="36"/>
      <c r="B442" s="35" t="s">
        <v>1433</v>
      </c>
      <c r="C442" s="35" t="s">
        <v>874</v>
      </c>
      <c r="D442" s="35" t="s">
        <v>874</v>
      </c>
      <c r="E442" s="30">
        <v>0</v>
      </c>
      <c r="F442" s="36"/>
      <c r="P442" s="33"/>
    </row>
    <row r="443" spans="1:16">
      <c r="A443" s="36"/>
      <c r="B443" s="35" t="s">
        <v>1434</v>
      </c>
      <c r="C443" s="35" t="s">
        <v>882</v>
      </c>
      <c r="D443" s="35" t="s">
        <v>882</v>
      </c>
      <c r="E443" s="30">
        <v>0</v>
      </c>
      <c r="F443" s="36"/>
      <c r="P443" s="33"/>
    </row>
    <row r="444" spans="1:16">
      <c r="A444" s="36"/>
      <c r="B444" s="35" t="s">
        <v>1435</v>
      </c>
      <c r="C444" s="35" t="s">
        <v>943</v>
      </c>
      <c r="D444" s="35" t="s">
        <v>943</v>
      </c>
      <c r="E444" s="30">
        <v>0</v>
      </c>
      <c r="F444" s="36"/>
      <c r="P444" s="33"/>
    </row>
    <row r="445" spans="1:16">
      <c r="A445" s="36"/>
      <c r="B445" s="35" t="s">
        <v>1436</v>
      </c>
      <c r="C445" s="35" t="s">
        <v>802</v>
      </c>
      <c r="D445" s="35" t="s">
        <v>802</v>
      </c>
      <c r="E445" s="30">
        <v>0</v>
      </c>
      <c r="F445" s="36"/>
      <c r="P445" s="33"/>
    </row>
    <row r="446" spans="1:16">
      <c r="A446" s="36"/>
      <c r="B446" s="35" t="s">
        <v>1437</v>
      </c>
      <c r="C446" s="35" t="s">
        <v>805</v>
      </c>
      <c r="D446" s="35" t="s">
        <v>805</v>
      </c>
      <c r="E446" s="30">
        <v>0</v>
      </c>
      <c r="F446" s="36"/>
      <c r="P446" s="33"/>
    </row>
    <row r="447" spans="1:16">
      <c r="A447" s="36"/>
      <c r="B447" s="35" t="s">
        <v>1438</v>
      </c>
      <c r="C447" s="35" t="s">
        <v>811</v>
      </c>
      <c r="D447" s="35" t="s">
        <v>811</v>
      </c>
      <c r="E447" s="30">
        <v>0</v>
      </c>
      <c r="F447" s="36"/>
      <c r="P447" s="33"/>
    </row>
    <row r="448" spans="1:16">
      <c r="A448" s="36"/>
      <c r="B448" s="35" t="s">
        <v>1439</v>
      </c>
      <c r="C448" s="35" t="s">
        <v>1044</v>
      </c>
      <c r="D448" s="35" t="s">
        <v>1044</v>
      </c>
      <c r="E448" s="30">
        <v>0</v>
      </c>
      <c r="F448" s="36"/>
      <c r="P448" s="33"/>
    </row>
    <row r="449" spans="1:16">
      <c r="A449" s="36"/>
      <c r="B449" s="35" t="s">
        <v>1440</v>
      </c>
      <c r="C449" s="35" t="s">
        <v>809</v>
      </c>
      <c r="D449" s="35" t="s">
        <v>809</v>
      </c>
      <c r="E449" s="30">
        <v>0</v>
      </c>
      <c r="F449" s="36"/>
      <c r="P449" s="33"/>
    </row>
    <row r="450" spans="1:16">
      <c r="A450" s="36"/>
      <c r="B450" s="35" t="s">
        <v>1441</v>
      </c>
      <c r="C450" s="35" t="s">
        <v>1211</v>
      </c>
      <c r="D450" s="35" t="s">
        <v>1211</v>
      </c>
      <c r="E450" s="30">
        <v>0</v>
      </c>
      <c r="F450" s="36"/>
      <c r="P450" s="33"/>
    </row>
    <row r="451" spans="1:16">
      <c r="A451" s="36"/>
      <c r="B451" s="35" t="s">
        <v>1442</v>
      </c>
      <c r="C451" s="35" t="s">
        <v>1044</v>
      </c>
      <c r="D451" s="35" t="s">
        <v>1044</v>
      </c>
      <c r="E451" s="30">
        <v>0</v>
      </c>
      <c r="F451" s="36"/>
      <c r="P451" s="33"/>
    </row>
    <row r="452" spans="1:16">
      <c r="A452" s="36"/>
      <c r="B452" s="35" t="s">
        <v>1443</v>
      </c>
      <c r="C452" s="35" t="s">
        <v>809</v>
      </c>
      <c r="D452" s="35" t="s">
        <v>809</v>
      </c>
      <c r="E452" s="30">
        <v>0</v>
      </c>
      <c r="F452" s="36"/>
      <c r="P452" s="33"/>
    </row>
    <row r="453" spans="1:16">
      <c r="A453" s="36"/>
      <c r="B453" s="35" t="s">
        <v>1444</v>
      </c>
      <c r="C453" s="35" t="s">
        <v>836</v>
      </c>
      <c r="D453" s="35" t="s">
        <v>836</v>
      </c>
      <c r="E453" s="30">
        <v>0</v>
      </c>
      <c r="F453" s="36"/>
      <c r="P453" s="33"/>
    </row>
    <row r="454" spans="1:16">
      <c r="A454" s="36"/>
      <c r="B454" s="35" t="s">
        <v>1445</v>
      </c>
      <c r="C454" s="35" t="s">
        <v>1332</v>
      </c>
      <c r="D454" s="35" t="s">
        <v>1332</v>
      </c>
      <c r="E454" s="30">
        <v>0</v>
      </c>
      <c r="F454" s="36"/>
      <c r="P454" s="33"/>
    </row>
    <row r="455" spans="1:16">
      <c r="A455" s="36"/>
      <c r="B455" s="35" t="s">
        <v>1446</v>
      </c>
      <c r="C455" s="35" t="s">
        <v>1332</v>
      </c>
      <c r="D455" s="35" t="s">
        <v>1332</v>
      </c>
      <c r="E455" s="30">
        <v>0</v>
      </c>
      <c r="F455" s="36"/>
      <c r="P455" s="33"/>
    </row>
    <row r="456" spans="1:16">
      <c r="A456" s="36"/>
      <c r="B456" s="35" t="s">
        <v>1447</v>
      </c>
      <c r="C456" s="35" t="s">
        <v>1352</v>
      </c>
      <c r="D456" s="35" t="s">
        <v>1352</v>
      </c>
      <c r="E456" s="30">
        <v>0</v>
      </c>
      <c r="F456" s="36"/>
      <c r="P456" s="33"/>
    </row>
    <row r="457" spans="1:16">
      <c r="A457" s="36"/>
      <c r="B457" s="35" t="s">
        <v>1448</v>
      </c>
      <c r="C457" s="35" t="s">
        <v>1352</v>
      </c>
      <c r="D457" s="35" t="s">
        <v>1352</v>
      </c>
      <c r="E457" s="30">
        <v>0</v>
      </c>
      <c r="F457" s="36"/>
      <c r="P457" s="33"/>
    </row>
    <row r="458" spans="1:16">
      <c r="A458" s="36"/>
      <c r="B458" s="35" t="s">
        <v>1449</v>
      </c>
      <c r="C458" s="35" t="s">
        <v>1450</v>
      </c>
      <c r="D458" s="35" t="s">
        <v>1450</v>
      </c>
      <c r="E458" s="30">
        <v>0</v>
      </c>
      <c r="F458" s="36"/>
      <c r="P458" s="33"/>
    </row>
    <row r="459" spans="1:16">
      <c r="A459" s="36"/>
      <c r="B459" s="35" t="s">
        <v>1451</v>
      </c>
      <c r="C459" s="35" t="s">
        <v>1452</v>
      </c>
      <c r="D459" s="35" t="s">
        <v>1452</v>
      </c>
      <c r="E459" s="30">
        <v>0</v>
      </c>
      <c r="F459" s="36"/>
      <c r="P459" s="33"/>
    </row>
    <row r="460" spans="1:16">
      <c r="A460" s="36"/>
      <c r="B460" s="35" t="s">
        <v>1453</v>
      </c>
      <c r="C460" s="35" t="s">
        <v>1452</v>
      </c>
      <c r="D460" s="35" t="s">
        <v>1452</v>
      </c>
      <c r="E460" s="30">
        <v>0</v>
      </c>
      <c r="F460" s="36"/>
      <c r="P460" s="33"/>
    </row>
    <row r="461" spans="1:16">
      <c r="A461" s="36"/>
      <c r="B461" s="35" t="s">
        <v>1454</v>
      </c>
      <c r="C461" s="35" t="s">
        <v>1455</v>
      </c>
      <c r="D461" s="35" t="s">
        <v>1455</v>
      </c>
      <c r="E461" s="30">
        <v>0</v>
      </c>
      <c r="F461" s="36"/>
      <c r="P461" s="33"/>
    </row>
    <row r="462" spans="1:16">
      <c r="A462" s="36"/>
      <c r="B462" s="35" t="s">
        <v>1456</v>
      </c>
      <c r="C462" s="35" t="s">
        <v>1457</v>
      </c>
      <c r="D462" s="35" t="s">
        <v>1457</v>
      </c>
      <c r="E462" s="30">
        <v>0</v>
      </c>
      <c r="F462" s="36"/>
      <c r="P462" s="33"/>
    </row>
    <row r="463" spans="1:16">
      <c r="A463" s="36"/>
      <c r="B463" s="35" t="s">
        <v>1458</v>
      </c>
      <c r="C463" s="35" t="s">
        <v>1457</v>
      </c>
      <c r="D463" s="35" t="s">
        <v>1457</v>
      </c>
      <c r="E463" s="30">
        <v>0</v>
      </c>
      <c r="F463" s="36"/>
      <c r="P463" s="33"/>
    </row>
    <row r="464" spans="1:16">
      <c r="A464" s="36"/>
      <c r="B464" s="35" t="s">
        <v>1459</v>
      </c>
      <c r="C464" s="35" t="s">
        <v>1460</v>
      </c>
      <c r="D464" s="35" t="s">
        <v>1460</v>
      </c>
      <c r="E464" s="30">
        <v>0</v>
      </c>
      <c r="F464" s="36"/>
      <c r="P464" s="33"/>
    </row>
    <row r="465" spans="1:16">
      <c r="A465" s="36"/>
      <c r="B465" s="35" t="s">
        <v>1461</v>
      </c>
      <c r="C465" s="35" t="s">
        <v>1462</v>
      </c>
      <c r="D465" s="35" t="s">
        <v>1462</v>
      </c>
      <c r="E465" s="30">
        <v>0</v>
      </c>
      <c r="F465" s="36"/>
      <c r="P465" s="33"/>
    </row>
    <row r="466" spans="1:16">
      <c r="A466" s="36"/>
      <c r="B466" s="35" t="s">
        <v>1463</v>
      </c>
      <c r="C466" s="35" t="s">
        <v>910</v>
      </c>
      <c r="D466" s="35" t="s">
        <v>910</v>
      </c>
      <c r="E466" s="30">
        <v>0</v>
      </c>
      <c r="F466" s="36"/>
      <c r="P466" s="33"/>
    </row>
    <row r="467" spans="1:16">
      <c r="A467" s="36"/>
      <c r="B467" s="35" t="s">
        <v>1464</v>
      </c>
      <c r="C467" s="35" t="s">
        <v>902</v>
      </c>
      <c r="D467" s="35" t="s">
        <v>902</v>
      </c>
      <c r="E467" s="30">
        <v>0</v>
      </c>
      <c r="F467" s="36"/>
      <c r="P467" s="33"/>
    </row>
    <row r="468" spans="1:16">
      <c r="A468" s="36"/>
      <c r="B468" s="35" t="s">
        <v>1465</v>
      </c>
      <c r="C468" s="35" t="s">
        <v>900</v>
      </c>
      <c r="D468" s="35" t="s">
        <v>900</v>
      </c>
      <c r="E468" s="30">
        <v>0</v>
      </c>
      <c r="F468" s="36"/>
      <c r="P468" s="33"/>
    </row>
    <row r="469" spans="1:16">
      <c r="A469" s="36"/>
      <c r="B469" s="35" t="s">
        <v>1466</v>
      </c>
      <c r="C469" s="35" t="s">
        <v>1462</v>
      </c>
      <c r="D469" s="35" t="s">
        <v>1462</v>
      </c>
      <c r="E469" s="30">
        <v>0</v>
      </c>
      <c r="F469" s="36"/>
      <c r="P469" s="33"/>
    </row>
    <row r="470" spans="1:16">
      <c r="A470" s="36"/>
      <c r="B470" s="35" t="s">
        <v>1467</v>
      </c>
      <c r="C470" s="35" t="s">
        <v>1468</v>
      </c>
      <c r="D470" s="35" t="s">
        <v>1468</v>
      </c>
      <c r="E470" s="30">
        <v>0</v>
      </c>
      <c r="F470" s="36"/>
      <c r="P470" s="33"/>
    </row>
    <row r="471" spans="1:16">
      <c r="A471" s="36"/>
      <c r="B471" s="35" t="s">
        <v>1469</v>
      </c>
      <c r="C471" s="35" t="s">
        <v>1228</v>
      </c>
      <c r="D471" s="35" t="s">
        <v>1228</v>
      </c>
      <c r="E471" s="30">
        <v>0</v>
      </c>
      <c r="F471" s="36"/>
      <c r="P471" s="33"/>
    </row>
    <row r="472" spans="1:16">
      <c r="A472" s="36"/>
      <c r="B472" s="35" t="s">
        <v>1470</v>
      </c>
      <c r="C472" s="35" t="s">
        <v>1228</v>
      </c>
      <c r="D472" s="35" t="s">
        <v>1228</v>
      </c>
      <c r="E472" s="30">
        <v>0</v>
      </c>
      <c r="F472" s="36"/>
      <c r="P472" s="33"/>
    </row>
    <row r="473" spans="1:16">
      <c r="A473" s="36"/>
      <c r="B473" s="35" t="s">
        <v>1471</v>
      </c>
      <c r="C473" s="35" t="s">
        <v>1422</v>
      </c>
      <c r="D473" s="35" t="s">
        <v>1422</v>
      </c>
      <c r="E473" s="30">
        <v>0</v>
      </c>
      <c r="F473" s="36"/>
      <c r="P473" s="33"/>
    </row>
    <row r="474" spans="1:16">
      <c r="A474" s="36"/>
      <c r="B474" s="35" t="s">
        <v>1472</v>
      </c>
      <c r="C474" s="35" t="s">
        <v>1473</v>
      </c>
      <c r="D474" s="35" t="s">
        <v>1473</v>
      </c>
      <c r="E474" s="30">
        <v>0</v>
      </c>
      <c r="F474" s="36"/>
      <c r="P474" s="33"/>
    </row>
    <row r="475" spans="1:16">
      <c r="A475" s="34" t="s">
        <v>1474</v>
      </c>
      <c r="B475" s="35" t="s">
        <v>1475</v>
      </c>
      <c r="C475" s="35" t="s">
        <v>1382</v>
      </c>
      <c r="D475" s="35" t="s">
        <v>1382</v>
      </c>
      <c r="E475" s="30">
        <v>0</v>
      </c>
      <c r="F475" s="36" t="s">
        <v>1002</v>
      </c>
      <c r="P475" s="33"/>
    </row>
    <row r="476" spans="1:16">
      <c r="A476" s="36"/>
      <c r="B476" s="35" t="s">
        <v>1476</v>
      </c>
      <c r="C476" s="35" t="s">
        <v>1477</v>
      </c>
      <c r="D476" s="35" t="s">
        <v>1477</v>
      </c>
      <c r="E476" s="30">
        <v>0</v>
      </c>
      <c r="F476" s="36"/>
      <c r="P476" s="33"/>
    </row>
    <row r="477" spans="1:16">
      <c r="A477" s="39"/>
      <c r="B477" s="35" t="s">
        <v>1478</v>
      </c>
      <c r="C477" s="35" t="s">
        <v>1252</v>
      </c>
      <c r="D477" s="35" t="s">
        <v>1252</v>
      </c>
      <c r="E477" s="30">
        <v>0</v>
      </c>
      <c r="F477" s="39"/>
      <c r="P477" s="33"/>
    </row>
    <row r="478" spans="1:16">
      <c r="A478" s="34" t="s">
        <v>1474</v>
      </c>
      <c r="B478" s="35" t="s">
        <v>1479</v>
      </c>
      <c r="C478" s="35" t="s">
        <v>834</v>
      </c>
      <c r="D478" s="35" t="s">
        <v>834</v>
      </c>
      <c r="E478" s="30">
        <v>0</v>
      </c>
      <c r="F478" s="36" t="s">
        <v>1002</v>
      </c>
      <c r="P478" s="33"/>
    </row>
    <row r="479" spans="1:16">
      <c r="A479" s="36"/>
      <c r="B479" s="35" t="s">
        <v>1480</v>
      </c>
      <c r="C479" s="35" t="s">
        <v>1044</v>
      </c>
      <c r="D479" s="35" t="s">
        <v>1044</v>
      </c>
      <c r="E479" s="30">
        <v>0</v>
      </c>
      <c r="F479" s="36"/>
      <c r="P479" s="33"/>
    </row>
    <row r="480" spans="1:16">
      <c r="A480" s="36"/>
      <c r="B480" s="35" t="s">
        <v>1481</v>
      </c>
      <c r="C480" s="35" t="s">
        <v>946</v>
      </c>
      <c r="D480" s="35" t="s">
        <v>946</v>
      </c>
      <c r="E480" s="30">
        <v>0</v>
      </c>
      <c r="F480" s="36"/>
      <c r="P480" s="33"/>
    </row>
    <row r="481" spans="1:16">
      <c r="A481" s="36"/>
      <c r="B481" s="35" t="s">
        <v>1482</v>
      </c>
      <c r="C481" s="35" t="s">
        <v>1129</v>
      </c>
      <c r="D481" s="35" t="s">
        <v>1129</v>
      </c>
      <c r="E481" s="30">
        <v>0</v>
      </c>
      <c r="F481" s="36"/>
      <c r="P481" s="33"/>
    </row>
    <row r="482" spans="1:16">
      <c r="A482" s="36"/>
      <c r="B482" s="35" t="s">
        <v>1483</v>
      </c>
      <c r="C482" s="35" t="s">
        <v>1129</v>
      </c>
      <c r="D482" s="35" t="s">
        <v>1129</v>
      </c>
      <c r="E482" s="30">
        <v>0</v>
      </c>
      <c r="F482" s="36"/>
      <c r="P482" s="33"/>
    </row>
    <row r="483" spans="1:16">
      <c r="A483" s="36"/>
      <c r="B483" s="35" t="s">
        <v>1484</v>
      </c>
      <c r="C483" s="35" t="s">
        <v>1485</v>
      </c>
      <c r="D483" s="35" t="s">
        <v>1485</v>
      </c>
      <c r="E483" s="30">
        <v>0</v>
      </c>
      <c r="F483" s="36"/>
      <c r="P483" s="33"/>
    </row>
    <row r="484" spans="1:16">
      <c r="A484" s="36"/>
      <c r="B484" s="35" t="s">
        <v>1486</v>
      </c>
      <c r="C484" s="35" t="s">
        <v>989</v>
      </c>
      <c r="D484" s="35" t="s">
        <v>989</v>
      </c>
      <c r="E484" s="30">
        <v>0</v>
      </c>
      <c r="F484" s="36"/>
      <c r="P484" s="33"/>
    </row>
    <row r="485" spans="1:16">
      <c r="A485" s="36"/>
      <c r="B485" s="35" t="s">
        <v>1487</v>
      </c>
      <c r="C485" s="35" t="s">
        <v>989</v>
      </c>
      <c r="D485" s="35" t="s">
        <v>989</v>
      </c>
      <c r="E485" s="30">
        <v>0</v>
      </c>
      <c r="F485" s="36"/>
      <c r="P485" s="33"/>
    </row>
    <row r="486" spans="1:16">
      <c r="A486" s="36"/>
      <c r="B486" s="35" t="s">
        <v>1488</v>
      </c>
      <c r="C486" s="35" t="s">
        <v>1452</v>
      </c>
      <c r="D486" s="35" t="s">
        <v>1452</v>
      </c>
      <c r="E486" s="30">
        <v>0</v>
      </c>
      <c r="F486" s="36"/>
      <c r="P486" s="33"/>
    </row>
    <row r="487" spans="1:16">
      <c r="A487" s="36"/>
      <c r="B487" s="35" t="s">
        <v>1489</v>
      </c>
      <c r="C487" s="35" t="s">
        <v>1403</v>
      </c>
      <c r="D487" s="35" t="s">
        <v>1403</v>
      </c>
      <c r="E487" s="30">
        <v>0</v>
      </c>
      <c r="F487" s="36"/>
      <c r="P487" s="33"/>
    </row>
    <row r="488" spans="1:16">
      <c r="A488" s="36"/>
      <c r="B488" s="35" t="s">
        <v>1490</v>
      </c>
      <c r="C488" s="35" t="s">
        <v>943</v>
      </c>
      <c r="D488" s="35" t="s">
        <v>943</v>
      </c>
      <c r="E488" s="30">
        <v>0</v>
      </c>
      <c r="F488" s="36"/>
      <c r="P488" s="33"/>
    </row>
    <row r="489" spans="1:16">
      <c r="A489" s="36"/>
      <c r="B489" s="35" t="s">
        <v>1491</v>
      </c>
      <c r="C489" s="35" t="s">
        <v>1492</v>
      </c>
      <c r="D489" s="35" t="s">
        <v>1492</v>
      </c>
      <c r="E489" s="30">
        <v>0</v>
      </c>
      <c r="F489" s="36"/>
      <c r="P489" s="33"/>
    </row>
    <row r="490" spans="1:16">
      <c r="A490" s="36"/>
      <c r="B490" s="35" t="s">
        <v>1493</v>
      </c>
      <c r="C490" s="35" t="s">
        <v>813</v>
      </c>
      <c r="D490" s="35" t="s">
        <v>813</v>
      </c>
      <c r="E490" s="30">
        <v>0</v>
      </c>
      <c r="F490" s="36"/>
      <c r="P490" s="33"/>
    </row>
    <row r="491" spans="1:16">
      <c r="A491" s="36"/>
      <c r="B491" s="35" t="s">
        <v>1494</v>
      </c>
      <c r="C491" s="35" t="s">
        <v>813</v>
      </c>
      <c r="D491" s="35" t="s">
        <v>813</v>
      </c>
      <c r="E491" s="30">
        <v>0</v>
      </c>
      <c r="F491" s="36"/>
      <c r="P491" s="33"/>
    </row>
    <row r="492" spans="1:16">
      <c r="A492" s="36"/>
      <c r="B492" s="35" t="s">
        <v>1495</v>
      </c>
      <c r="C492" s="35" t="s">
        <v>1496</v>
      </c>
      <c r="D492" s="35" t="s">
        <v>1496</v>
      </c>
      <c r="E492" s="30">
        <v>0</v>
      </c>
      <c r="F492" s="36"/>
      <c r="P492" s="33"/>
    </row>
    <row r="493" spans="1:16">
      <c r="A493" s="36"/>
      <c r="B493" s="35" t="s">
        <v>1497</v>
      </c>
      <c r="C493" s="35" t="s">
        <v>859</v>
      </c>
      <c r="D493" s="35" t="s">
        <v>859</v>
      </c>
      <c r="E493" s="30">
        <v>0</v>
      </c>
      <c r="F493" s="36"/>
      <c r="P493" s="33"/>
    </row>
    <row r="494" spans="1:16">
      <c r="A494" s="36"/>
      <c r="B494" s="35" t="s">
        <v>1498</v>
      </c>
      <c r="C494" s="35" t="s">
        <v>861</v>
      </c>
      <c r="D494" s="35" t="s">
        <v>861</v>
      </c>
      <c r="E494" s="30">
        <v>0</v>
      </c>
      <c r="F494" s="36"/>
      <c r="P494" s="33"/>
    </row>
    <row r="495" spans="1:16">
      <c r="A495" s="36"/>
      <c r="B495" s="35" t="s">
        <v>1499</v>
      </c>
      <c r="C495" s="35" t="s">
        <v>823</v>
      </c>
      <c r="D495" s="35" t="s">
        <v>823</v>
      </c>
      <c r="E495" s="30">
        <v>0</v>
      </c>
      <c r="F495" s="36"/>
      <c r="P495" s="33"/>
    </row>
    <row r="496" spans="1:16">
      <c r="A496" s="36"/>
      <c r="B496" s="35" t="s">
        <v>1500</v>
      </c>
      <c r="C496" s="35" t="s">
        <v>1501</v>
      </c>
      <c r="D496" s="35" t="s">
        <v>1501</v>
      </c>
      <c r="E496" s="30">
        <v>0</v>
      </c>
      <c r="F496" s="36"/>
      <c r="P496" s="33"/>
    </row>
    <row r="497" spans="1:16">
      <c r="A497" s="36"/>
      <c r="B497" s="35" t="s">
        <v>1502</v>
      </c>
      <c r="C497" s="35" t="s">
        <v>948</v>
      </c>
      <c r="D497" s="35" t="s">
        <v>948</v>
      </c>
      <c r="E497" s="30">
        <v>0</v>
      </c>
      <c r="F497" s="36"/>
      <c r="P497" s="33"/>
    </row>
    <row r="498" spans="1:16">
      <c r="A498" s="36"/>
      <c r="B498" s="35" t="s">
        <v>1503</v>
      </c>
      <c r="C498" s="35" t="s">
        <v>900</v>
      </c>
      <c r="D498" s="35" t="s">
        <v>900</v>
      </c>
      <c r="E498" s="30">
        <v>0</v>
      </c>
      <c r="F498" s="36"/>
      <c r="P498" s="33"/>
    </row>
    <row r="499" spans="1:16">
      <c r="A499" s="36"/>
      <c r="B499" s="35" t="s">
        <v>1504</v>
      </c>
      <c r="C499" s="35" t="s">
        <v>1462</v>
      </c>
      <c r="D499" s="35" t="s">
        <v>1462</v>
      </c>
      <c r="E499" s="30">
        <v>0</v>
      </c>
      <c r="F499" s="36"/>
      <c r="P499" s="33"/>
    </row>
    <row r="500" spans="1:16">
      <c r="A500" s="36"/>
      <c r="B500" s="35" t="s">
        <v>1505</v>
      </c>
      <c r="C500" s="35" t="s">
        <v>841</v>
      </c>
      <c r="D500" s="35" t="s">
        <v>841</v>
      </c>
      <c r="E500" s="30">
        <v>0</v>
      </c>
      <c r="F500" s="36"/>
      <c r="P500" s="33"/>
    </row>
  </sheetData>
  <customSheetViews>
    <customSheetView guid="{54150765-A614-405C-A680-65CBB6EE45B3}">
      <selection activeCell="D6" sqref="D6"/>
      <pageMargins left="0.7" right="0.7" top="0.75" bottom="0.75" header="0.3" footer="0.3"/>
    </customSheetView>
    <customSheetView guid="{CC6025C8-7A64-4C09-A84E-946A4402F007}">
      <selection activeCell="D6" sqref="D6"/>
      <pageMargins left="0.7" right="0.7" top="0.75" bottom="0.75" header="0.3" footer="0.3"/>
    </customSheetView>
    <customSheetView guid="{81EB5D65-0CED-4585-BDFA-4BA3F3BB5FF9}">
      <selection activeCell="D6" sqref="D6"/>
      <pageMargins left="0.7" right="0.7" top="0.75" bottom="0.75" header="0.3" footer="0.3"/>
    </customSheetView>
    <customSheetView guid="{F5DD0477-A43C-4005-A9D5-44CCDD1CF9A0}">
      <selection activeCell="D6" sqref="D6"/>
      <pageMargins left="0.7" right="0.7" top="0.75" bottom="0.75" header="0.3" footer="0.3"/>
    </customSheetView>
    <customSheetView guid="{22FE5F02-D983-484E-9AE3-FCE2872650D3}">
      <selection activeCell="D6" sqref="D6"/>
      <pageMargins left="0.7" right="0.7" top="0.75" bottom="0.75" header="0.3" footer="0.3"/>
    </customSheetView>
    <customSheetView guid="{CEEB3A20-D10A-48A5-999A-4CD6664D8F91}">
      <selection activeCell="D6" sqref="D6"/>
      <pageMargins left="0.7" right="0.7" top="0.75" bottom="0.75" header="0.3" footer="0.3"/>
    </customSheetView>
    <customSheetView guid="{16D4DA91-8BB9-44DE-9202-7D436C3EB865}">
      <selection activeCell="D6" sqref="D6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D24" sqref="D24"/>
    </sheetView>
  </sheetViews>
  <sheetFormatPr defaultColWidth="9" defaultRowHeight="14.25"/>
  <cols>
    <col min="1" max="1" width="11" style="25" customWidth="1"/>
    <col min="2" max="2" width="37" style="25" customWidth="1"/>
    <col min="3" max="4" width="24.75" style="25" customWidth="1"/>
    <col min="5" max="5" width="24.375" style="25" customWidth="1"/>
    <col min="6" max="16384" width="9" style="25"/>
  </cols>
  <sheetData>
    <row r="1" spans="1:16">
      <c r="A1" s="26" t="s">
        <v>793</v>
      </c>
      <c r="B1" s="27"/>
    </row>
    <row r="2" spans="1:16">
      <c r="A2" s="28" t="s">
        <v>794</v>
      </c>
      <c r="B2" s="28" t="s">
        <v>795</v>
      </c>
      <c r="C2" s="28" t="s">
        <v>796</v>
      </c>
      <c r="D2" s="28" t="s">
        <v>797</v>
      </c>
      <c r="E2" s="28" t="s">
        <v>798</v>
      </c>
      <c r="F2" s="28" t="s">
        <v>799</v>
      </c>
    </row>
    <row r="3" spans="1:16">
      <c r="A3" s="28"/>
      <c r="B3" s="28"/>
      <c r="C3" s="28"/>
      <c r="D3" s="28"/>
      <c r="E3" s="28"/>
      <c r="F3" s="28"/>
    </row>
    <row r="4" spans="1:16" ht="14.25" customHeight="1">
      <c r="A4" s="29" t="s">
        <v>800</v>
      </c>
      <c r="B4" s="28" t="s">
        <v>801</v>
      </c>
      <c r="C4" s="28" t="s">
        <v>802</v>
      </c>
      <c r="D4" s="28" t="s">
        <v>802</v>
      </c>
      <c r="E4" s="30">
        <v>0</v>
      </c>
      <c r="F4" s="31" t="s">
        <v>803</v>
      </c>
      <c r="P4" s="33"/>
    </row>
    <row r="5" spans="1:16">
      <c r="A5" s="29"/>
      <c r="B5" s="28" t="s">
        <v>804</v>
      </c>
      <c r="C5" s="28" t="s">
        <v>805</v>
      </c>
      <c r="D5" s="28" t="s">
        <v>805</v>
      </c>
      <c r="E5" s="30">
        <v>0</v>
      </c>
      <c r="F5" s="32"/>
      <c r="P5" s="33"/>
    </row>
    <row r="6" spans="1:16">
      <c r="A6" s="29"/>
      <c r="B6" s="28" t="s">
        <v>806</v>
      </c>
      <c r="C6" s="28" t="s">
        <v>807</v>
      </c>
      <c r="D6" s="28" t="s">
        <v>807</v>
      </c>
      <c r="E6" s="30">
        <v>0</v>
      </c>
      <c r="F6" s="32"/>
      <c r="P6" s="33"/>
    </row>
    <row r="7" spans="1:16">
      <c r="A7" s="29"/>
      <c r="B7" s="28" t="s">
        <v>808</v>
      </c>
      <c r="C7" s="28" t="s">
        <v>809</v>
      </c>
      <c r="D7" s="28" t="s">
        <v>809</v>
      </c>
      <c r="E7" s="30">
        <v>0</v>
      </c>
      <c r="F7" s="32"/>
      <c r="P7" s="33"/>
    </row>
    <row r="8" spans="1:16">
      <c r="A8" s="29"/>
      <c r="B8" s="28" t="s">
        <v>810</v>
      </c>
      <c r="C8" s="28" t="s">
        <v>811</v>
      </c>
      <c r="D8" s="28" t="s">
        <v>811</v>
      </c>
      <c r="E8" s="30">
        <v>0</v>
      </c>
      <c r="F8" s="32"/>
      <c r="P8" s="33"/>
    </row>
    <row r="9" spans="1:16">
      <c r="A9" s="29"/>
      <c r="B9" s="28" t="s">
        <v>812</v>
      </c>
      <c r="C9" s="28" t="s">
        <v>813</v>
      </c>
      <c r="D9" s="28" t="s">
        <v>813</v>
      </c>
      <c r="E9" s="30">
        <v>0</v>
      </c>
      <c r="F9" s="32"/>
      <c r="P9" s="33"/>
    </row>
    <row r="10" spans="1:16">
      <c r="A10" s="29"/>
      <c r="B10" s="28" t="s">
        <v>814</v>
      </c>
      <c r="C10" s="28" t="s">
        <v>815</v>
      </c>
      <c r="D10" s="28" t="s">
        <v>815</v>
      </c>
      <c r="E10" s="30">
        <v>0</v>
      </c>
      <c r="F10" s="32"/>
      <c r="P10" s="33"/>
    </row>
    <row r="11" spans="1:16">
      <c r="A11" s="29"/>
      <c r="B11" s="28" t="s">
        <v>816</v>
      </c>
      <c r="C11" s="28" t="s">
        <v>817</v>
      </c>
      <c r="D11" s="28" t="s">
        <v>817</v>
      </c>
      <c r="E11" s="30">
        <v>0</v>
      </c>
      <c r="F11" s="32"/>
      <c r="P11" s="33"/>
    </row>
    <row r="12" spans="1:16">
      <c r="A12" s="29"/>
      <c r="B12" s="28" t="s">
        <v>818</v>
      </c>
      <c r="C12" s="28" t="s">
        <v>819</v>
      </c>
      <c r="D12" s="28" t="s">
        <v>819</v>
      </c>
      <c r="E12" s="30">
        <v>0</v>
      </c>
      <c r="F12" s="32"/>
      <c r="P12" s="33"/>
    </row>
    <row r="13" spans="1:16">
      <c r="A13" s="29"/>
      <c r="B13" s="28" t="s">
        <v>820</v>
      </c>
      <c r="C13" s="28" t="s">
        <v>821</v>
      </c>
      <c r="D13" s="28" t="s">
        <v>821</v>
      </c>
      <c r="E13" s="30">
        <v>0</v>
      </c>
      <c r="F13" s="32"/>
      <c r="P13" s="33"/>
    </row>
    <row r="14" spans="1:16">
      <c r="A14" s="29"/>
      <c r="B14" s="28" t="s">
        <v>822</v>
      </c>
      <c r="C14" s="28" t="s">
        <v>823</v>
      </c>
      <c r="D14" s="28" t="s">
        <v>823</v>
      </c>
      <c r="E14" s="30">
        <v>0</v>
      </c>
      <c r="F14" s="32"/>
      <c r="P14" s="33"/>
    </row>
    <row r="15" spans="1:16">
      <c r="A15" s="29"/>
      <c r="B15" s="28" t="s">
        <v>824</v>
      </c>
      <c r="C15" s="28" t="s">
        <v>825</v>
      </c>
      <c r="D15" s="28" t="s">
        <v>825</v>
      </c>
      <c r="E15" s="30">
        <v>0</v>
      </c>
      <c r="F15" s="32"/>
      <c r="P15" s="33"/>
    </row>
    <row r="16" spans="1:16">
      <c r="A16" s="29"/>
      <c r="B16" s="28" t="s">
        <v>826</v>
      </c>
      <c r="C16" s="28" t="s">
        <v>827</v>
      </c>
      <c r="D16" s="28" t="s">
        <v>827</v>
      </c>
      <c r="E16" s="30">
        <v>0</v>
      </c>
      <c r="F16" s="32"/>
      <c r="P16" s="33"/>
    </row>
    <row r="17" spans="1:16">
      <c r="A17" s="29"/>
      <c r="B17" s="28" t="s">
        <v>828</v>
      </c>
      <c r="C17" s="28" t="s">
        <v>829</v>
      </c>
      <c r="D17" s="28" t="s">
        <v>829</v>
      </c>
      <c r="E17" s="30">
        <v>0</v>
      </c>
      <c r="F17" s="32"/>
      <c r="P17" s="33"/>
    </row>
    <row r="18" spans="1:16">
      <c r="A18" s="29"/>
      <c r="B18" s="28" t="s">
        <v>830</v>
      </c>
      <c r="C18" s="28" t="s">
        <v>831</v>
      </c>
      <c r="D18" s="28" t="s">
        <v>831</v>
      </c>
      <c r="E18" s="30">
        <v>0</v>
      </c>
      <c r="F18" s="32"/>
      <c r="P18" s="33"/>
    </row>
    <row r="19" spans="1:16">
      <c r="A19" s="29"/>
      <c r="B19" s="28" t="s">
        <v>832</v>
      </c>
      <c r="C19" s="28" t="s">
        <v>805</v>
      </c>
      <c r="D19" s="28" t="s">
        <v>805</v>
      </c>
      <c r="E19" s="30">
        <v>0</v>
      </c>
      <c r="F19" s="32"/>
      <c r="P19" s="33"/>
    </row>
    <row r="20" spans="1:16">
      <c r="A20" s="29"/>
      <c r="B20" s="28" t="s">
        <v>833</v>
      </c>
      <c r="C20" s="28" t="s">
        <v>834</v>
      </c>
      <c r="D20" s="28" t="s">
        <v>834</v>
      </c>
      <c r="E20" s="30">
        <v>0</v>
      </c>
      <c r="F20" s="32"/>
      <c r="P20" s="33"/>
    </row>
    <row r="21" spans="1:16">
      <c r="A21" s="29"/>
      <c r="B21" s="28" t="s">
        <v>835</v>
      </c>
      <c r="C21" s="28" t="s">
        <v>836</v>
      </c>
      <c r="D21" s="28" t="s">
        <v>836</v>
      </c>
      <c r="E21" s="30">
        <v>0</v>
      </c>
      <c r="F21" s="32"/>
      <c r="P21" s="33"/>
    </row>
    <row r="22" spans="1:16">
      <c r="A22" s="29"/>
      <c r="B22" s="28" t="s">
        <v>837</v>
      </c>
      <c r="C22" s="28" t="s">
        <v>838</v>
      </c>
      <c r="D22" s="28" t="s">
        <v>838</v>
      </c>
      <c r="E22" s="30">
        <v>0</v>
      </c>
      <c r="F22" s="32"/>
      <c r="P22" s="33"/>
    </row>
    <row r="23" spans="1:16">
      <c r="A23" s="29"/>
      <c r="B23" s="28" t="s">
        <v>839</v>
      </c>
      <c r="C23" s="28" t="s">
        <v>838</v>
      </c>
      <c r="D23" s="28" t="s">
        <v>838</v>
      </c>
      <c r="E23" s="30">
        <v>0</v>
      </c>
      <c r="F23" s="32"/>
      <c r="P23" s="33"/>
    </row>
    <row r="24" spans="1:16">
      <c r="A24" s="29"/>
      <c r="B24" s="28" t="s">
        <v>840</v>
      </c>
      <c r="C24" s="28" t="s">
        <v>841</v>
      </c>
      <c r="D24" s="28" t="s">
        <v>841</v>
      </c>
      <c r="E24" s="30">
        <v>0</v>
      </c>
      <c r="F24" s="32"/>
      <c r="P24" s="33"/>
    </row>
    <row r="25" spans="1:16">
      <c r="A25" s="29"/>
      <c r="B25" s="28" t="s">
        <v>842</v>
      </c>
      <c r="C25" s="28" t="s">
        <v>843</v>
      </c>
      <c r="D25" s="28" t="s">
        <v>843</v>
      </c>
      <c r="E25" s="30">
        <v>0</v>
      </c>
      <c r="F25" s="32"/>
      <c r="P25" s="33"/>
    </row>
    <row r="26" spans="1:16">
      <c r="A26" s="29"/>
      <c r="B26" s="28" t="s">
        <v>844</v>
      </c>
      <c r="C26" s="28" t="s">
        <v>802</v>
      </c>
      <c r="D26" s="28" t="s">
        <v>802</v>
      </c>
      <c r="E26" s="30">
        <v>0</v>
      </c>
      <c r="F26" s="32"/>
      <c r="P26" s="33"/>
    </row>
    <row r="27" spans="1:16">
      <c r="A27" s="29"/>
      <c r="B27" s="28" t="s">
        <v>845</v>
      </c>
      <c r="C27" s="28" t="s">
        <v>846</v>
      </c>
      <c r="D27" s="28" t="s">
        <v>846</v>
      </c>
      <c r="E27" s="30">
        <v>0</v>
      </c>
      <c r="F27" s="32"/>
      <c r="P27" s="33"/>
    </row>
    <row r="28" spans="1:16">
      <c r="A28" s="29"/>
      <c r="B28" s="28" t="s">
        <v>847</v>
      </c>
      <c r="C28" s="28" t="s">
        <v>848</v>
      </c>
      <c r="D28" s="28" t="s">
        <v>848</v>
      </c>
      <c r="E28" s="30">
        <v>0</v>
      </c>
      <c r="F28" s="32"/>
      <c r="P28" s="33"/>
    </row>
    <row r="29" spans="1:16">
      <c r="A29" s="29"/>
      <c r="B29" s="28" t="s">
        <v>849</v>
      </c>
      <c r="C29" s="28" t="s">
        <v>848</v>
      </c>
      <c r="D29" s="28" t="s">
        <v>848</v>
      </c>
      <c r="E29" s="30">
        <v>0</v>
      </c>
      <c r="F29" s="32"/>
      <c r="P29" s="33"/>
    </row>
    <row r="30" spans="1:16">
      <c r="A30" s="29"/>
      <c r="B30" s="28" t="s">
        <v>850</v>
      </c>
      <c r="C30" s="28" t="s">
        <v>851</v>
      </c>
      <c r="D30" s="28" t="s">
        <v>851</v>
      </c>
      <c r="E30" s="30">
        <v>0</v>
      </c>
      <c r="F30" s="32"/>
      <c r="P30" s="33"/>
    </row>
    <row r="31" spans="1:16">
      <c r="A31" s="29"/>
      <c r="B31" s="28" t="s">
        <v>852</v>
      </c>
      <c r="C31" s="28" t="s">
        <v>853</v>
      </c>
      <c r="D31" s="28" t="s">
        <v>853</v>
      </c>
      <c r="E31" s="30">
        <v>0</v>
      </c>
      <c r="F31" s="32"/>
      <c r="P31" s="33"/>
    </row>
    <row r="32" spans="1:16">
      <c r="A32" s="29"/>
      <c r="B32" s="28" t="s">
        <v>854</v>
      </c>
      <c r="C32" s="28" t="s">
        <v>853</v>
      </c>
      <c r="D32" s="28" t="s">
        <v>853</v>
      </c>
      <c r="E32" s="30">
        <v>0</v>
      </c>
      <c r="F32" s="32"/>
      <c r="P32" s="33"/>
    </row>
    <row r="33" spans="1:16">
      <c r="A33" s="29"/>
      <c r="B33" s="28" t="s">
        <v>855</v>
      </c>
      <c r="C33" s="28" t="s">
        <v>848</v>
      </c>
      <c r="D33" s="28" t="s">
        <v>848</v>
      </c>
      <c r="E33" s="30">
        <v>0</v>
      </c>
      <c r="F33" s="32"/>
      <c r="P33" s="33"/>
    </row>
    <row r="34" spans="1:16">
      <c r="A34" s="29"/>
      <c r="B34" s="28" t="s">
        <v>856</v>
      </c>
      <c r="C34" s="28" t="s">
        <v>857</v>
      </c>
      <c r="D34" s="28" t="s">
        <v>857</v>
      </c>
      <c r="E34" s="30">
        <v>0</v>
      </c>
      <c r="F34" s="32"/>
      <c r="P34" s="33"/>
    </row>
    <row r="35" spans="1:16">
      <c r="A35" s="29"/>
      <c r="B35" s="28" t="s">
        <v>858</v>
      </c>
      <c r="C35" s="28" t="s">
        <v>859</v>
      </c>
      <c r="D35" s="28" t="s">
        <v>859</v>
      </c>
      <c r="E35" s="30">
        <v>0</v>
      </c>
      <c r="F35" s="32"/>
      <c r="P35" s="33"/>
    </row>
    <row r="36" spans="1:16">
      <c r="A36" s="29"/>
      <c r="B36" s="28" t="s">
        <v>860</v>
      </c>
      <c r="C36" s="28" t="s">
        <v>861</v>
      </c>
      <c r="D36" s="28" t="s">
        <v>861</v>
      </c>
      <c r="E36" s="30">
        <v>0</v>
      </c>
      <c r="F36" s="32"/>
      <c r="P36" s="33"/>
    </row>
    <row r="37" spans="1:16">
      <c r="A37" s="29"/>
      <c r="B37" s="28" t="s">
        <v>862</v>
      </c>
      <c r="C37" s="28" t="s">
        <v>802</v>
      </c>
      <c r="D37" s="28" t="s">
        <v>802</v>
      </c>
      <c r="E37" s="30">
        <v>0</v>
      </c>
      <c r="F37" s="32"/>
      <c r="P37" s="33"/>
    </row>
    <row r="38" spans="1:16">
      <c r="A38" s="29"/>
      <c r="B38" s="28" t="s">
        <v>863</v>
      </c>
      <c r="C38" s="28" t="s">
        <v>805</v>
      </c>
      <c r="D38" s="28" t="s">
        <v>805</v>
      </c>
      <c r="E38" s="30">
        <v>0</v>
      </c>
      <c r="F38" s="32"/>
      <c r="P38" s="33"/>
    </row>
    <row r="39" spans="1:16">
      <c r="A39" s="29"/>
      <c r="B39" s="28" t="s">
        <v>864</v>
      </c>
      <c r="C39" s="28" t="s">
        <v>865</v>
      </c>
      <c r="D39" s="28" t="s">
        <v>865</v>
      </c>
      <c r="E39" s="30">
        <v>0</v>
      </c>
      <c r="F39" s="32"/>
      <c r="P39" s="33"/>
    </row>
    <row r="40" spans="1:16">
      <c r="A40" s="29"/>
      <c r="B40" s="28" t="s">
        <v>866</v>
      </c>
      <c r="C40" s="28" t="s">
        <v>867</v>
      </c>
      <c r="D40" s="28" t="s">
        <v>867</v>
      </c>
      <c r="E40" s="30">
        <v>0</v>
      </c>
      <c r="F40" s="32"/>
      <c r="P40" s="33"/>
    </row>
    <row r="41" spans="1:16">
      <c r="A41" s="29"/>
      <c r="B41" s="28" t="s">
        <v>868</v>
      </c>
      <c r="C41" s="28" t="s">
        <v>869</v>
      </c>
      <c r="D41" s="28" t="s">
        <v>869</v>
      </c>
      <c r="E41" s="30">
        <v>0</v>
      </c>
      <c r="F41" s="32"/>
      <c r="P41" s="33"/>
    </row>
    <row r="42" spans="1:16">
      <c r="A42" s="29"/>
      <c r="B42" s="28" t="s">
        <v>870</v>
      </c>
      <c r="C42" s="28" t="s">
        <v>853</v>
      </c>
      <c r="D42" s="28" t="s">
        <v>853</v>
      </c>
      <c r="E42" s="30">
        <v>0</v>
      </c>
      <c r="F42" s="32"/>
      <c r="P42" s="33"/>
    </row>
    <row r="43" spans="1:16">
      <c r="A43" s="29"/>
      <c r="B43" s="28" t="s">
        <v>871</v>
      </c>
      <c r="C43" s="28" t="s">
        <v>805</v>
      </c>
      <c r="D43" s="28" t="s">
        <v>805</v>
      </c>
      <c r="E43" s="30">
        <v>0</v>
      </c>
      <c r="F43" s="32"/>
      <c r="P43" s="33"/>
    </row>
    <row r="44" spans="1:16">
      <c r="A44" s="29"/>
      <c r="B44" s="28" t="s">
        <v>872</v>
      </c>
      <c r="C44" s="28" t="s">
        <v>834</v>
      </c>
      <c r="D44" s="28" t="s">
        <v>834</v>
      </c>
      <c r="E44" s="30">
        <v>0</v>
      </c>
      <c r="F44" s="32"/>
      <c r="P44" s="33"/>
    </row>
    <row r="45" spans="1:16">
      <c r="A45" s="29"/>
      <c r="B45" s="28" t="s">
        <v>873</v>
      </c>
      <c r="C45" s="28" t="s">
        <v>874</v>
      </c>
      <c r="D45" s="28" t="s">
        <v>874</v>
      </c>
      <c r="E45" s="30">
        <v>0</v>
      </c>
      <c r="F45" s="32"/>
      <c r="P45" s="33"/>
    </row>
    <row r="46" spans="1:16">
      <c r="A46" s="29"/>
      <c r="B46" s="28" t="s">
        <v>875</v>
      </c>
      <c r="C46" s="28" t="s">
        <v>809</v>
      </c>
      <c r="D46" s="28" t="s">
        <v>809</v>
      </c>
      <c r="E46" s="30">
        <v>0</v>
      </c>
      <c r="F46" s="32"/>
      <c r="P46" s="33"/>
    </row>
    <row r="47" spans="1:16">
      <c r="A47" s="29"/>
      <c r="B47" s="28" t="s">
        <v>876</v>
      </c>
      <c r="C47" s="28" t="s">
        <v>811</v>
      </c>
      <c r="D47" s="28" t="s">
        <v>811</v>
      </c>
      <c r="E47" s="30">
        <v>0</v>
      </c>
      <c r="F47" s="32"/>
      <c r="P47" s="33"/>
    </row>
    <row r="48" spans="1:16">
      <c r="A48" s="29"/>
      <c r="B48" s="28" t="s">
        <v>877</v>
      </c>
      <c r="C48" s="28" t="s">
        <v>878</v>
      </c>
      <c r="D48" s="28" t="s">
        <v>878</v>
      </c>
      <c r="E48" s="30">
        <v>0</v>
      </c>
      <c r="F48" s="32"/>
      <c r="P48" s="33"/>
    </row>
    <row r="49" spans="1:16">
      <c r="A49" s="29"/>
      <c r="B49" s="28" t="s">
        <v>879</v>
      </c>
      <c r="C49" s="28" t="s">
        <v>802</v>
      </c>
      <c r="D49" s="28" t="s">
        <v>802</v>
      </c>
      <c r="E49" s="30">
        <v>0</v>
      </c>
      <c r="F49" s="32"/>
      <c r="P49" s="33"/>
    </row>
    <row r="50" spans="1:16">
      <c r="A50" s="29"/>
      <c r="B50" s="28" t="s">
        <v>880</v>
      </c>
      <c r="C50" s="28" t="s">
        <v>805</v>
      </c>
      <c r="D50" s="28" t="s">
        <v>805</v>
      </c>
      <c r="E50" s="30">
        <v>0</v>
      </c>
      <c r="F50" s="32"/>
      <c r="P50" s="33"/>
    </row>
    <row r="51" spans="1:16">
      <c r="A51" s="29"/>
      <c r="B51" s="28" t="s">
        <v>881</v>
      </c>
      <c r="C51" s="28" t="s">
        <v>882</v>
      </c>
      <c r="D51" s="28" t="s">
        <v>882</v>
      </c>
      <c r="E51" s="30">
        <v>0</v>
      </c>
      <c r="F51" s="32"/>
      <c r="P51" s="33"/>
    </row>
    <row r="52" spans="1:16">
      <c r="A52" s="29"/>
      <c r="B52" s="28" t="s">
        <v>883</v>
      </c>
      <c r="C52" s="28" t="s">
        <v>857</v>
      </c>
      <c r="D52" s="28" t="s">
        <v>857</v>
      </c>
      <c r="E52" s="30">
        <v>0</v>
      </c>
      <c r="F52" s="32"/>
      <c r="P52" s="33"/>
    </row>
    <row r="53" spans="1:16">
      <c r="A53" s="29"/>
      <c r="B53" s="28" t="s">
        <v>884</v>
      </c>
      <c r="C53" s="28" t="s">
        <v>843</v>
      </c>
      <c r="D53" s="28" t="s">
        <v>843</v>
      </c>
      <c r="E53" s="30">
        <v>0</v>
      </c>
      <c r="F53" s="32"/>
      <c r="P53" s="33"/>
    </row>
    <row r="54" spans="1:16">
      <c r="A54" s="29"/>
      <c r="B54" s="28" t="s">
        <v>885</v>
      </c>
      <c r="C54" s="28" t="s">
        <v>886</v>
      </c>
      <c r="D54" s="28" t="s">
        <v>886</v>
      </c>
      <c r="E54" s="30">
        <v>0</v>
      </c>
      <c r="F54" s="32"/>
      <c r="P54" s="33"/>
    </row>
    <row r="55" spans="1:16">
      <c r="A55" s="29"/>
      <c r="B55" s="28" t="s">
        <v>887</v>
      </c>
      <c r="C55" s="28" t="s">
        <v>888</v>
      </c>
      <c r="D55" s="28" t="s">
        <v>888</v>
      </c>
      <c r="E55" s="30">
        <v>0</v>
      </c>
      <c r="F55" s="32"/>
      <c r="P55" s="33"/>
    </row>
    <row r="56" spans="1:16">
      <c r="A56" s="29"/>
      <c r="B56" s="28" t="s">
        <v>889</v>
      </c>
      <c r="C56" s="28" t="s">
        <v>890</v>
      </c>
      <c r="D56" s="28" t="s">
        <v>890</v>
      </c>
      <c r="E56" s="30">
        <v>0</v>
      </c>
      <c r="F56" s="32"/>
      <c r="P56" s="33"/>
    </row>
    <row r="57" spans="1:16">
      <c r="A57" s="29"/>
      <c r="B57" s="28" t="s">
        <v>891</v>
      </c>
      <c r="C57" s="28" t="s">
        <v>892</v>
      </c>
      <c r="D57" s="28" t="s">
        <v>892</v>
      </c>
      <c r="E57" s="30">
        <v>0</v>
      </c>
      <c r="F57" s="32"/>
      <c r="P57" s="33"/>
    </row>
    <row r="58" spans="1:16">
      <c r="A58" s="29"/>
      <c r="B58" s="28" t="s">
        <v>893</v>
      </c>
      <c r="C58" s="28" t="s">
        <v>894</v>
      </c>
      <c r="D58" s="28" t="s">
        <v>894</v>
      </c>
      <c r="E58" s="30">
        <v>0</v>
      </c>
      <c r="F58" s="32"/>
      <c r="P58" s="33"/>
    </row>
    <row r="59" spans="1:16">
      <c r="A59" s="29"/>
      <c r="B59" s="28" t="s">
        <v>895</v>
      </c>
      <c r="C59" s="28" t="s">
        <v>878</v>
      </c>
      <c r="D59" s="28" t="s">
        <v>878</v>
      </c>
      <c r="E59" s="30">
        <v>0</v>
      </c>
      <c r="F59" s="32"/>
      <c r="P59" s="33"/>
    </row>
    <row r="60" spans="1:16">
      <c r="A60" s="29"/>
      <c r="B60" s="28" t="s">
        <v>896</v>
      </c>
      <c r="C60" s="28" t="s">
        <v>897</v>
      </c>
      <c r="D60" s="28" t="s">
        <v>897</v>
      </c>
      <c r="E60" s="30">
        <v>0</v>
      </c>
      <c r="F60" s="32"/>
      <c r="P60" s="33"/>
    </row>
    <row r="61" spans="1:16">
      <c r="A61" s="29"/>
      <c r="B61" s="28" t="s">
        <v>898</v>
      </c>
      <c r="C61" s="28" t="s">
        <v>865</v>
      </c>
      <c r="D61" s="28" t="s">
        <v>865</v>
      </c>
      <c r="E61" s="30">
        <v>0</v>
      </c>
      <c r="F61" s="32"/>
      <c r="P61" s="33"/>
    </row>
    <row r="62" spans="1:16">
      <c r="A62" s="29"/>
      <c r="B62" s="28" t="s">
        <v>899</v>
      </c>
      <c r="C62" s="28" t="s">
        <v>900</v>
      </c>
      <c r="D62" s="28" t="s">
        <v>900</v>
      </c>
      <c r="E62" s="30">
        <v>0</v>
      </c>
      <c r="F62" s="32"/>
      <c r="P62" s="33"/>
    </row>
    <row r="63" spans="1:16">
      <c r="A63" s="29"/>
      <c r="B63" s="28" t="s">
        <v>901</v>
      </c>
      <c r="C63" s="28" t="s">
        <v>902</v>
      </c>
      <c r="D63" s="28" t="s">
        <v>902</v>
      </c>
      <c r="E63" s="30">
        <v>0</v>
      </c>
      <c r="F63" s="32"/>
      <c r="P63" s="33"/>
    </row>
    <row r="64" spans="1:16">
      <c r="A64" s="29"/>
      <c r="B64" s="28" t="s">
        <v>903</v>
      </c>
      <c r="C64" s="28" t="s">
        <v>802</v>
      </c>
      <c r="D64" s="28" t="s">
        <v>802</v>
      </c>
      <c r="E64" s="30">
        <v>0</v>
      </c>
      <c r="F64" s="32"/>
      <c r="P64" s="33"/>
    </row>
    <row r="65" spans="1:16">
      <c r="A65" s="29"/>
      <c r="B65" s="28" t="s">
        <v>904</v>
      </c>
      <c r="C65" s="28" t="s">
        <v>805</v>
      </c>
      <c r="D65" s="28" t="s">
        <v>805</v>
      </c>
      <c r="E65" s="30">
        <v>0</v>
      </c>
      <c r="F65" s="32"/>
      <c r="P65" s="33"/>
    </row>
    <row r="66" spans="1:16">
      <c r="A66" s="29"/>
      <c r="B66" s="28" t="s">
        <v>905</v>
      </c>
      <c r="C66" s="28" t="s">
        <v>882</v>
      </c>
      <c r="D66" s="28" t="s">
        <v>882</v>
      </c>
      <c r="E66" s="30">
        <v>0</v>
      </c>
      <c r="F66" s="32"/>
      <c r="P66" s="33"/>
    </row>
    <row r="67" spans="1:16">
      <c r="A67" s="29"/>
      <c r="B67" s="28" t="s">
        <v>906</v>
      </c>
      <c r="C67" s="28" t="s">
        <v>907</v>
      </c>
      <c r="D67" s="28" t="s">
        <v>907</v>
      </c>
      <c r="E67" s="30">
        <v>0</v>
      </c>
      <c r="F67" s="32"/>
      <c r="P67" s="33"/>
    </row>
    <row r="68" spans="1:16">
      <c r="A68" s="29"/>
      <c r="B68" s="28" t="s">
        <v>908</v>
      </c>
      <c r="C68" s="28" t="s">
        <v>874</v>
      </c>
      <c r="D68" s="28" t="s">
        <v>874</v>
      </c>
      <c r="E68" s="30">
        <v>0</v>
      </c>
      <c r="F68" s="32"/>
      <c r="P68" s="33"/>
    </row>
    <row r="69" spans="1:16">
      <c r="A69" s="29"/>
      <c r="B69" s="28" t="s">
        <v>909</v>
      </c>
      <c r="C69" s="28" t="s">
        <v>910</v>
      </c>
      <c r="D69" s="28" t="s">
        <v>910</v>
      </c>
      <c r="E69" s="30">
        <v>0</v>
      </c>
      <c r="F69" s="32"/>
      <c r="P69" s="33"/>
    </row>
    <row r="70" spans="1:16">
      <c r="A70" s="29"/>
      <c r="B70" s="28" t="s">
        <v>911</v>
      </c>
      <c r="C70" s="28" t="s">
        <v>912</v>
      </c>
      <c r="D70" s="28" t="s">
        <v>912</v>
      </c>
      <c r="E70" s="30">
        <v>0</v>
      </c>
      <c r="F70" s="32"/>
      <c r="P70" s="33"/>
    </row>
    <row r="71" spans="1:16">
      <c r="A71" s="29"/>
      <c r="B71" s="28" t="s">
        <v>913</v>
      </c>
      <c r="C71" s="28" t="s">
        <v>912</v>
      </c>
      <c r="D71" s="28" t="s">
        <v>912</v>
      </c>
      <c r="E71" s="30">
        <v>0</v>
      </c>
      <c r="F71" s="32"/>
      <c r="P71" s="33"/>
    </row>
    <row r="72" spans="1:16">
      <c r="A72" s="29"/>
      <c r="B72" s="28" t="s">
        <v>914</v>
      </c>
      <c r="C72" s="28" t="s">
        <v>915</v>
      </c>
      <c r="D72" s="28" t="s">
        <v>915</v>
      </c>
      <c r="E72" s="30">
        <v>0</v>
      </c>
      <c r="F72" s="32"/>
      <c r="P72" s="33"/>
    </row>
    <row r="73" spans="1:16">
      <c r="A73" s="29"/>
      <c r="B73" s="28" t="s">
        <v>916</v>
      </c>
      <c r="C73" s="28" t="s">
        <v>857</v>
      </c>
      <c r="D73" s="28" t="s">
        <v>857</v>
      </c>
      <c r="E73" s="30">
        <v>0</v>
      </c>
      <c r="F73" s="32"/>
      <c r="P73" s="33"/>
    </row>
    <row r="74" spans="1:16">
      <c r="A74" s="29"/>
      <c r="B74" s="28" t="s">
        <v>917</v>
      </c>
      <c r="C74" s="28" t="s">
        <v>843</v>
      </c>
      <c r="D74" s="28" t="s">
        <v>843</v>
      </c>
      <c r="E74" s="30">
        <v>0</v>
      </c>
      <c r="F74" s="32"/>
      <c r="P74" s="33"/>
    </row>
    <row r="75" spans="1:16">
      <c r="A75" s="29"/>
      <c r="B75" s="28" t="s">
        <v>918</v>
      </c>
      <c r="C75" s="28" t="s">
        <v>834</v>
      </c>
      <c r="D75" s="28" t="s">
        <v>834</v>
      </c>
      <c r="E75" s="30">
        <v>0</v>
      </c>
      <c r="F75" s="32"/>
      <c r="P75" s="33"/>
    </row>
    <row r="76" spans="1:16">
      <c r="A76" s="29"/>
      <c r="B76" s="28" t="s">
        <v>919</v>
      </c>
      <c r="C76" s="28" t="s">
        <v>802</v>
      </c>
      <c r="D76" s="28" t="s">
        <v>802</v>
      </c>
      <c r="E76" s="30">
        <v>0</v>
      </c>
      <c r="F76" s="32"/>
      <c r="P76" s="33"/>
    </row>
    <row r="77" spans="1:16">
      <c r="A77" s="29"/>
      <c r="B77" s="28" t="s">
        <v>920</v>
      </c>
      <c r="C77" s="28" t="s">
        <v>805</v>
      </c>
      <c r="D77" s="28" t="s">
        <v>805</v>
      </c>
      <c r="E77" s="30">
        <v>0</v>
      </c>
      <c r="F77" s="32"/>
      <c r="P77" s="33"/>
    </row>
    <row r="78" spans="1:16">
      <c r="A78" s="29"/>
      <c r="B78" s="28" t="s">
        <v>921</v>
      </c>
      <c r="C78" s="28" t="s">
        <v>811</v>
      </c>
      <c r="D78" s="28" t="s">
        <v>811</v>
      </c>
      <c r="E78" s="30">
        <v>0</v>
      </c>
      <c r="F78" s="32"/>
      <c r="P78" s="33"/>
    </row>
    <row r="79" spans="1:16">
      <c r="A79" s="29"/>
      <c r="B79" s="28" t="s">
        <v>922</v>
      </c>
      <c r="C79" s="28" t="s">
        <v>923</v>
      </c>
      <c r="D79" s="28" t="s">
        <v>923</v>
      </c>
      <c r="E79" s="30">
        <v>0</v>
      </c>
      <c r="F79" s="32"/>
      <c r="P79" s="33"/>
    </row>
    <row r="80" spans="1:16">
      <c r="A80" s="29"/>
      <c r="B80" s="28" t="s">
        <v>924</v>
      </c>
      <c r="C80" s="28" t="s">
        <v>925</v>
      </c>
      <c r="D80" s="28" t="s">
        <v>925</v>
      </c>
      <c r="E80" s="30">
        <v>0</v>
      </c>
      <c r="F80" s="32"/>
      <c r="P80" s="33"/>
    </row>
    <row r="81" spans="1:16">
      <c r="A81" s="29"/>
      <c r="B81" s="28" t="s">
        <v>926</v>
      </c>
      <c r="C81" s="28" t="s">
        <v>927</v>
      </c>
      <c r="D81" s="28" t="s">
        <v>927</v>
      </c>
      <c r="E81" s="30">
        <v>0</v>
      </c>
      <c r="F81" s="32"/>
      <c r="P81" s="33"/>
    </row>
    <row r="82" spans="1:16">
      <c r="A82" s="29"/>
      <c r="B82" s="28" t="s">
        <v>928</v>
      </c>
      <c r="C82" s="28" t="s">
        <v>802</v>
      </c>
      <c r="D82" s="28" t="s">
        <v>802</v>
      </c>
      <c r="E82" s="30">
        <v>0</v>
      </c>
      <c r="F82" s="32"/>
      <c r="P82" s="33"/>
    </row>
    <row r="83" spans="1:16">
      <c r="A83" s="29"/>
      <c r="B83" s="28" t="s">
        <v>929</v>
      </c>
      <c r="C83" s="28" t="s">
        <v>805</v>
      </c>
      <c r="D83" s="28" t="s">
        <v>805</v>
      </c>
      <c r="E83" s="30">
        <v>0</v>
      </c>
      <c r="F83" s="32"/>
      <c r="P83" s="33"/>
    </row>
    <row r="84" spans="1:16">
      <c r="A84" s="29"/>
      <c r="B84" s="28" t="s">
        <v>930</v>
      </c>
      <c r="C84" s="28" t="s">
        <v>811</v>
      </c>
      <c r="D84" s="28" t="s">
        <v>811</v>
      </c>
      <c r="E84" s="30">
        <v>0</v>
      </c>
      <c r="F84" s="32"/>
      <c r="P84" s="33"/>
    </row>
    <row r="85" spans="1:16">
      <c r="A85" s="29"/>
      <c r="B85" s="28" t="s">
        <v>931</v>
      </c>
      <c r="C85" s="28" t="s">
        <v>925</v>
      </c>
      <c r="D85" s="28" t="s">
        <v>925</v>
      </c>
      <c r="E85" s="30">
        <v>0</v>
      </c>
      <c r="F85" s="32"/>
      <c r="P85" s="33"/>
    </row>
    <row r="86" spans="1:16">
      <c r="A86" s="29"/>
      <c r="B86" s="28" t="s">
        <v>932</v>
      </c>
      <c r="C86" s="28" t="s">
        <v>933</v>
      </c>
      <c r="D86" s="28" t="s">
        <v>933</v>
      </c>
      <c r="E86" s="30">
        <v>0</v>
      </c>
      <c r="F86" s="32"/>
      <c r="P86" s="33"/>
    </row>
    <row r="87" spans="1:16">
      <c r="A87" s="29"/>
      <c r="B87" s="28" t="s">
        <v>934</v>
      </c>
      <c r="C87" s="28" t="s">
        <v>935</v>
      </c>
      <c r="D87" s="28" t="s">
        <v>935</v>
      </c>
      <c r="E87" s="30">
        <v>0</v>
      </c>
      <c r="F87" s="32"/>
      <c r="P87" s="33"/>
    </row>
    <row r="88" spans="1:16">
      <c r="A88" s="29"/>
      <c r="B88" s="28" t="s">
        <v>936</v>
      </c>
      <c r="C88" s="28" t="s">
        <v>937</v>
      </c>
      <c r="D88" s="28" t="s">
        <v>937</v>
      </c>
      <c r="E88" s="30">
        <v>0</v>
      </c>
      <c r="F88" s="32"/>
      <c r="P88" s="33"/>
    </row>
    <row r="89" spans="1:16">
      <c r="A89" s="29"/>
      <c r="B89" s="28" t="s">
        <v>938</v>
      </c>
      <c r="C89" s="28" t="s">
        <v>939</v>
      </c>
      <c r="D89" s="28" t="s">
        <v>939</v>
      </c>
      <c r="E89" s="30">
        <v>0</v>
      </c>
      <c r="F89" s="32"/>
      <c r="P89" s="33"/>
    </row>
    <row r="90" spans="1:16">
      <c r="A90" s="29"/>
      <c r="B90" s="28" t="s">
        <v>940</v>
      </c>
      <c r="C90" s="28" t="s">
        <v>941</v>
      </c>
      <c r="D90" s="28" t="s">
        <v>941</v>
      </c>
      <c r="E90" s="30">
        <v>0</v>
      </c>
      <c r="F90" s="32"/>
      <c r="P90" s="33"/>
    </row>
    <row r="91" spans="1:16">
      <c r="A91" s="29"/>
      <c r="B91" s="28" t="s">
        <v>942</v>
      </c>
      <c r="C91" s="28" t="s">
        <v>943</v>
      </c>
      <c r="D91" s="28" t="s">
        <v>943</v>
      </c>
      <c r="E91" s="30">
        <v>0</v>
      </c>
      <c r="F91" s="32"/>
      <c r="P91" s="33"/>
    </row>
    <row r="92" spans="1:16">
      <c r="A92" s="29"/>
      <c r="B92" s="28" t="s">
        <v>944</v>
      </c>
      <c r="C92" s="28" t="s">
        <v>894</v>
      </c>
      <c r="D92" s="28" t="s">
        <v>894</v>
      </c>
      <c r="E92" s="30">
        <v>0</v>
      </c>
      <c r="F92" s="32"/>
      <c r="P92" s="33"/>
    </row>
    <row r="93" spans="1:16">
      <c r="A93" s="29"/>
      <c r="B93" s="28" t="s">
        <v>945</v>
      </c>
      <c r="C93" s="28" t="s">
        <v>946</v>
      </c>
      <c r="D93" s="28" t="s">
        <v>946</v>
      </c>
      <c r="E93" s="30">
        <v>0</v>
      </c>
      <c r="F93" s="32"/>
      <c r="P93" s="33"/>
    </row>
    <row r="94" spans="1:16">
      <c r="A94" s="29"/>
      <c r="B94" s="28" t="s">
        <v>947</v>
      </c>
      <c r="C94" s="28" t="s">
        <v>948</v>
      </c>
      <c r="D94" s="28" t="s">
        <v>948</v>
      </c>
      <c r="E94" s="30">
        <v>0</v>
      </c>
      <c r="F94" s="32"/>
      <c r="P94" s="33"/>
    </row>
    <row r="95" spans="1:16">
      <c r="A95" s="29"/>
      <c r="B95" s="28" t="s">
        <v>949</v>
      </c>
      <c r="C95" s="28" t="s">
        <v>948</v>
      </c>
      <c r="D95" s="28" t="s">
        <v>948</v>
      </c>
      <c r="E95" s="30">
        <v>0</v>
      </c>
      <c r="F95" s="32"/>
      <c r="P95" s="33"/>
    </row>
    <row r="96" spans="1:16">
      <c r="A96" s="29"/>
      <c r="B96" s="28" t="s">
        <v>950</v>
      </c>
      <c r="C96" s="28" t="s">
        <v>951</v>
      </c>
      <c r="D96" s="28" t="s">
        <v>951</v>
      </c>
      <c r="E96" s="30">
        <v>0</v>
      </c>
      <c r="F96" s="32"/>
      <c r="P96" s="33"/>
    </row>
    <row r="97" spans="1:16">
      <c r="A97" s="29"/>
      <c r="B97" s="28" t="s">
        <v>952</v>
      </c>
      <c r="C97" s="28" t="s">
        <v>953</v>
      </c>
      <c r="D97" s="28" t="s">
        <v>953</v>
      </c>
      <c r="E97" s="30">
        <v>0</v>
      </c>
      <c r="F97" s="32"/>
      <c r="P97" s="33"/>
    </row>
    <row r="98" spans="1:16">
      <c r="A98" s="29"/>
      <c r="B98" s="28" t="s">
        <v>954</v>
      </c>
      <c r="C98" s="28" t="s">
        <v>953</v>
      </c>
      <c r="D98" s="28" t="s">
        <v>953</v>
      </c>
      <c r="E98" s="30">
        <v>0</v>
      </c>
      <c r="F98" s="32"/>
      <c r="P98" s="33"/>
    </row>
    <row r="99" spans="1:16">
      <c r="A99" s="29"/>
      <c r="B99" s="28" t="s">
        <v>955</v>
      </c>
      <c r="C99" s="28" t="s">
        <v>956</v>
      </c>
      <c r="D99" s="28" t="s">
        <v>956</v>
      </c>
      <c r="E99" s="30">
        <v>0</v>
      </c>
      <c r="F99" s="32"/>
      <c r="P99" s="33"/>
    </row>
    <row r="100" spans="1:16">
      <c r="A100" s="29"/>
      <c r="B100" s="28" t="s">
        <v>957</v>
      </c>
      <c r="C100" s="28" t="s">
        <v>807</v>
      </c>
      <c r="D100" s="28" t="s">
        <v>807</v>
      </c>
      <c r="E100" s="30">
        <v>0</v>
      </c>
      <c r="F100" s="32"/>
      <c r="P100" s="33"/>
    </row>
    <row r="101" spans="1:16">
      <c r="A101" s="29"/>
      <c r="B101" s="28" t="s">
        <v>958</v>
      </c>
      <c r="C101" s="28" t="s">
        <v>959</v>
      </c>
      <c r="D101" s="28" t="s">
        <v>959</v>
      </c>
      <c r="E101" s="30">
        <v>0</v>
      </c>
      <c r="F101" s="32"/>
      <c r="P101" s="33"/>
    </row>
    <row r="102" spans="1:16">
      <c r="A102" s="29"/>
      <c r="B102" s="28" t="s">
        <v>960</v>
      </c>
      <c r="C102" s="28" t="s">
        <v>961</v>
      </c>
      <c r="D102" s="28" t="s">
        <v>961</v>
      </c>
      <c r="E102" s="30">
        <v>0</v>
      </c>
      <c r="F102" s="32"/>
      <c r="P102" s="33"/>
    </row>
    <row r="103" spans="1:16">
      <c r="A103" s="29"/>
      <c r="B103" s="28" t="s">
        <v>962</v>
      </c>
      <c r="C103" s="28" t="s">
        <v>802</v>
      </c>
      <c r="D103" s="28" t="s">
        <v>802</v>
      </c>
      <c r="E103" s="30">
        <v>0</v>
      </c>
      <c r="F103" s="32"/>
      <c r="P103" s="33"/>
    </row>
    <row r="104" spans="1:16">
      <c r="A104" s="29"/>
      <c r="B104" s="28" t="s">
        <v>963</v>
      </c>
      <c r="C104" s="28" t="s">
        <v>805</v>
      </c>
      <c r="D104" s="28" t="s">
        <v>805</v>
      </c>
      <c r="E104" s="30">
        <v>0</v>
      </c>
      <c r="F104" s="32"/>
      <c r="P104" s="33"/>
    </row>
    <row r="105" spans="1:16">
      <c r="A105" s="29"/>
      <c r="B105" s="28" t="s">
        <v>964</v>
      </c>
      <c r="C105" s="28" t="s">
        <v>965</v>
      </c>
      <c r="D105" s="28" t="s">
        <v>965</v>
      </c>
      <c r="E105" s="30">
        <v>0</v>
      </c>
      <c r="F105" s="32"/>
      <c r="P105" s="33"/>
    </row>
    <row r="106" spans="1:16">
      <c r="A106" s="29"/>
      <c r="B106" s="28" t="s">
        <v>966</v>
      </c>
      <c r="C106" s="28" t="s">
        <v>897</v>
      </c>
      <c r="D106" s="28" t="s">
        <v>897</v>
      </c>
      <c r="E106" s="30">
        <v>0</v>
      </c>
      <c r="F106" s="32"/>
      <c r="P106" s="33"/>
    </row>
    <row r="107" spans="1:16">
      <c r="A107" s="29"/>
      <c r="B107" s="28" t="s">
        <v>967</v>
      </c>
      <c r="C107" s="28" t="s">
        <v>968</v>
      </c>
      <c r="D107" s="28" t="s">
        <v>968</v>
      </c>
      <c r="E107" s="30">
        <v>0</v>
      </c>
      <c r="F107" s="32"/>
      <c r="P107" s="33"/>
    </row>
    <row r="108" spans="1:16">
      <c r="A108" s="29"/>
      <c r="B108" s="28" t="s">
        <v>969</v>
      </c>
      <c r="C108" s="28" t="s">
        <v>970</v>
      </c>
      <c r="D108" s="28" t="s">
        <v>970</v>
      </c>
      <c r="E108" s="30">
        <v>0</v>
      </c>
      <c r="F108" s="32"/>
      <c r="P108" s="33"/>
    </row>
    <row r="109" spans="1:16">
      <c r="A109" s="34" t="s">
        <v>971</v>
      </c>
      <c r="B109" s="35" t="s">
        <v>972</v>
      </c>
      <c r="C109" s="35" t="s">
        <v>809</v>
      </c>
      <c r="D109" s="35" t="s">
        <v>809</v>
      </c>
      <c r="E109" s="30">
        <v>0</v>
      </c>
      <c r="F109" s="34" t="s">
        <v>973</v>
      </c>
      <c r="P109" s="33"/>
    </row>
    <row r="110" spans="1:16">
      <c r="A110" s="29"/>
      <c r="B110" s="35" t="s">
        <v>974</v>
      </c>
      <c r="C110" s="35" t="s">
        <v>811</v>
      </c>
      <c r="D110" s="35" t="s">
        <v>811</v>
      </c>
      <c r="E110" s="30">
        <v>0</v>
      </c>
      <c r="F110" s="32"/>
      <c r="P110" s="33"/>
    </row>
    <row r="111" spans="1:16">
      <c r="A111" s="29"/>
      <c r="B111" s="35" t="s">
        <v>975</v>
      </c>
      <c r="C111" s="35" t="s">
        <v>910</v>
      </c>
      <c r="D111" s="35" t="s">
        <v>910</v>
      </c>
      <c r="E111" s="30">
        <v>0</v>
      </c>
      <c r="F111" s="32"/>
      <c r="P111" s="33"/>
    </row>
    <row r="112" spans="1:16">
      <c r="A112" s="34" t="s">
        <v>971</v>
      </c>
      <c r="B112" s="35" t="s">
        <v>976</v>
      </c>
      <c r="C112" s="35" t="s">
        <v>977</v>
      </c>
      <c r="D112" s="35" t="s">
        <v>977</v>
      </c>
      <c r="E112" s="30">
        <v>0</v>
      </c>
      <c r="F112" s="34" t="s">
        <v>973</v>
      </c>
      <c r="P112" s="33"/>
    </row>
    <row r="113" spans="1:16">
      <c r="A113" s="36"/>
      <c r="B113" s="35" t="s">
        <v>978</v>
      </c>
      <c r="C113" s="35" t="s">
        <v>979</v>
      </c>
      <c r="D113" s="35" t="s">
        <v>979</v>
      </c>
      <c r="E113" s="30">
        <v>0</v>
      </c>
      <c r="F113" s="36"/>
      <c r="P113" s="33"/>
    </row>
    <row r="114" spans="1:16">
      <c r="A114" s="36"/>
      <c r="B114" s="35" t="s">
        <v>980</v>
      </c>
      <c r="C114" s="35" t="s">
        <v>981</v>
      </c>
      <c r="D114" s="35" t="s">
        <v>981</v>
      </c>
      <c r="E114" s="30">
        <v>0</v>
      </c>
      <c r="F114" s="36"/>
      <c r="P114" s="33"/>
    </row>
    <row r="115" spans="1:16">
      <c r="A115" s="36"/>
      <c r="B115" s="35" t="s">
        <v>982</v>
      </c>
      <c r="C115" s="35" t="s">
        <v>983</v>
      </c>
      <c r="D115" s="35" t="s">
        <v>983</v>
      </c>
      <c r="E115" s="30">
        <v>0</v>
      </c>
      <c r="F115" s="36"/>
      <c r="P115" s="33"/>
    </row>
    <row r="116" spans="1:16">
      <c r="A116" s="36"/>
      <c r="B116" s="35" t="s">
        <v>984</v>
      </c>
      <c r="C116" s="35" t="s">
        <v>985</v>
      </c>
      <c r="D116" s="35" t="s">
        <v>985</v>
      </c>
      <c r="E116" s="30">
        <v>0</v>
      </c>
      <c r="F116" s="36"/>
      <c r="P116" s="33"/>
    </row>
    <row r="117" spans="1:16">
      <c r="A117" s="36"/>
      <c r="B117" s="35" t="s">
        <v>986</v>
      </c>
      <c r="C117" s="35" t="s">
        <v>987</v>
      </c>
      <c r="D117" s="35" t="s">
        <v>987</v>
      </c>
      <c r="E117" s="30">
        <v>0</v>
      </c>
      <c r="F117" s="36"/>
      <c r="P117" s="33"/>
    </row>
    <row r="118" spans="1:16">
      <c r="A118" s="36"/>
      <c r="B118" s="35" t="s">
        <v>988</v>
      </c>
      <c r="C118" s="35" t="s">
        <v>989</v>
      </c>
      <c r="D118" s="35" t="s">
        <v>989</v>
      </c>
      <c r="E118" s="30">
        <v>0</v>
      </c>
      <c r="F118" s="36"/>
      <c r="P118" s="33"/>
    </row>
    <row r="119" spans="1:16">
      <c r="A119" s="36"/>
      <c r="B119" s="35" t="s">
        <v>990</v>
      </c>
      <c r="C119" s="35" t="s">
        <v>989</v>
      </c>
      <c r="D119" s="35" t="s">
        <v>989</v>
      </c>
      <c r="E119" s="30">
        <v>0</v>
      </c>
      <c r="F119" s="36"/>
      <c r="P119" s="33"/>
    </row>
    <row r="120" spans="1:16">
      <c r="A120" s="36"/>
      <c r="B120" s="35" t="s">
        <v>991</v>
      </c>
      <c r="C120" s="35" t="s">
        <v>813</v>
      </c>
      <c r="D120" s="35" t="s">
        <v>813</v>
      </c>
      <c r="E120" s="30">
        <v>0</v>
      </c>
      <c r="F120" s="36"/>
      <c r="P120" s="33"/>
    </row>
    <row r="121" spans="1:16">
      <c r="A121" s="36"/>
      <c r="B121" s="35" t="s">
        <v>992</v>
      </c>
      <c r="C121" s="35" t="s">
        <v>813</v>
      </c>
      <c r="D121" s="35" t="s">
        <v>813</v>
      </c>
      <c r="E121" s="30">
        <v>0</v>
      </c>
      <c r="F121" s="36"/>
      <c r="P121" s="33"/>
    </row>
    <row r="122" spans="1:16">
      <c r="A122" s="36"/>
      <c r="B122" s="35" t="s">
        <v>993</v>
      </c>
      <c r="C122" s="35" t="s">
        <v>994</v>
      </c>
      <c r="D122" s="35" t="s">
        <v>994</v>
      </c>
      <c r="E122" s="30">
        <v>0</v>
      </c>
      <c r="F122" s="36"/>
      <c r="P122" s="33"/>
    </row>
    <row r="123" spans="1:16">
      <c r="A123" s="36"/>
      <c r="B123" s="35" t="s">
        <v>995</v>
      </c>
      <c r="C123" s="35" t="s">
        <v>996</v>
      </c>
      <c r="D123" s="35" t="s">
        <v>996</v>
      </c>
      <c r="E123" s="30">
        <v>0</v>
      </c>
      <c r="F123" s="36"/>
      <c r="P123" s="33"/>
    </row>
    <row r="124" spans="1:16">
      <c r="A124" s="36"/>
      <c r="B124" s="35" t="s">
        <v>997</v>
      </c>
      <c r="C124" s="35" t="s">
        <v>998</v>
      </c>
      <c r="D124" s="35" t="s">
        <v>998</v>
      </c>
      <c r="E124" s="30">
        <v>0</v>
      </c>
      <c r="F124" s="36"/>
      <c r="P124" s="33"/>
    </row>
    <row r="125" spans="1:16">
      <c r="A125" s="36"/>
      <c r="B125" s="35" t="s">
        <v>999</v>
      </c>
      <c r="C125" s="35" t="s">
        <v>813</v>
      </c>
      <c r="D125" s="35" t="s">
        <v>813</v>
      </c>
      <c r="E125" s="30">
        <v>0</v>
      </c>
      <c r="F125" s="36"/>
      <c r="P125" s="33"/>
    </row>
    <row r="126" spans="1:16">
      <c r="A126" s="36"/>
      <c r="B126" s="35" t="s">
        <v>1000</v>
      </c>
      <c r="C126" s="35" t="s">
        <v>813</v>
      </c>
      <c r="D126" s="35" t="s">
        <v>813</v>
      </c>
      <c r="E126" s="30">
        <v>0</v>
      </c>
      <c r="F126" s="36"/>
      <c r="P126" s="33"/>
    </row>
    <row r="127" spans="1:16">
      <c r="A127" s="36"/>
      <c r="B127" s="35" t="s">
        <v>1001</v>
      </c>
      <c r="C127" s="35" t="s">
        <v>1002</v>
      </c>
      <c r="D127" s="35" t="s">
        <v>1002</v>
      </c>
      <c r="E127" s="30">
        <v>0</v>
      </c>
      <c r="F127" s="36"/>
      <c r="P127" s="33"/>
    </row>
    <row r="128" spans="1:16">
      <c r="A128" s="36"/>
      <c r="B128" s="35" t="s">
        <v>1003</v>
      </c>
      <c r="C128" s="35" t="s">
        <v>989</v>
      </c>
      <c r="D128" s="35" t="s">
        <v>989</v>
      </c>
      <c r="E128" s="30">
        <v>0</v>
      </c>
      <c r="F128" s="36"/>
      <c r="P128" s="33"/>
    </row>
    <row r="129" spans="1:16">
      <c r="A129" s="36"/>
      <c r="B129" s="35" t="s">
        <v>1004</v>
      </c>
      <c r="C129" s="35" t="s">
        <v>989</v>
      </c>
      <c r="D129" s="35" t="s">
        <v>989</v>
      </c>
      <c r="E129" s="30">
        <v>0</v>
      </c>
      <c r="F129" s="36"/>
      <c r="P129" s="33"/>
    </row>
    <row r="130" spans="1:16">
      <c r="A130" s="36"/>
      <c r="B130" s="35" t="s">
        <v>1005</v>
      </c>
      <c r="C130" s="35" t="s">
        <v>989</v>
      </c>
      <c r="D130" s="35" t="s">
        <v>989</v>
      </c>
      <c r="E130" s="30">
        <v>0</v>
      </c>
      <c r="F130" s="36"/>
      <c r="P130" s="33"/>
    </row>
    <row r="131" spans="1:16">
      <c r="A131" s="36"/>
      <c r="B131" s="35" t="s">
        <v>1006</v>
      </c>
      <c r="C131" s="35" t="s">
        <v>989</v>
      </c>
      <c r="D131" s="35" t="s">
        <v>989</v>
      </c>
      <c r="E131" s="30">
        <v>0</v>
      </c>
      <c r="F131" s="36"/>
      <c r="P131" s="33"/>
    </row>
    <row r="132" spans="1:16">
      <c r="A132" s="36"/>
      <c r="B132" s="35" t="s">
        <v>1007</v>
      </c>
      <c r="C132" s="35" t="s">
        <v>1008</v>
      </c>
      <c r="D132" s="35" t="s">
        <v>1008</v>
      </c>
      <c r="E132" s="30">
        <v>0</v>
      </c>
      <c r="F132" s="36"/>
      <c r="P132" s="33"/>
    </row>
    <row r="133" spans="1:16">
      <c r="A133" s="36"/>
      <c r="B133" s="35" t="s">
        <v>1009</v>
      </c>
      <c r="C133" s="35" t="s">
        <v>853</v>
      </c>
      <c r="D133" s="35" t="s">
        <v>853</v>
      </c>
      <c r="E133" s="30">
        <v>0</v>
      </c>
      <c r="F133" s="36"/>
      <c r="P133" s="33"/>
    </row>
    <row r="134" spans="1:16">
      <c r="A134" s="36"/>
      <c r="B134" s="35" t="s">
        <v>1010</v>
      </c>
      <c r="C134" s="35" t="s">
        <v>853</v>
      </c>
      <c r="D134" s="35" t="s">
        <v>853</v>
      </c>
      <c r="E134" s="30">
        <v>0</v>
      </c>
      <c r="F134" s="36"/>
      <c r="P134" s="33"/>
    </row>
    <row r="135" spans="1:16">
      <c r="A135" s="36"/>
      <c r="B135" s="35" t="s">
        <v>1011</v>
      </c>
      <c r="C135" s="35" t="s">
        <v>811</v>
      </c>
      <c r="D135" s="35" t="s">
        <v>811</v>
      </c>
      <c r="E135" s="30">
        <v>0</v>
      </c>
      <c r="F135" s="36"/>
      <c r="P135" s="33"/>
    </row>
    <row r="136" spans="1:16">
      <c r="A136" s="36"/>
      <c r="B136" s="35" t="s">
        <v>1012</v>
      </c>
      <c r="C136" s="35" t="s">
        <v>907</v>
      </c>
      <c r="D136" s="35" t="s">
        <v>907</v>
      </c>
      <c r="E136" s="30">
        <v>0</v>
      </c>
      <c r="F136" s="36"/>
      <c r="P136" s="33"/>
    </row>
    <row r="137" spans="1:16">
      <c r="A137" s="36"/>
      <c r="B137" s="35" t="s">
        <v>1013</v>
      </c>
      <c r="C137" s="35" t="s">
        <v>1014</v>
      </c>
      <c r="D137" s="35" t="s">
        <v>1014</v>
      </c>
      <c r="E137" s="30">
        <v>-0.45333333333333298</v>
      </c>
      <c r="F137" s="36"/>
      <c r="P137" s="33"/>
    </row>
    <row r="138" spans="1:16">
      <c r="A138" s="36"/>
      <c r="B138" s="35" t="s">
        <v>1015</v>
      </c>
      <c r="C138" s="35" t="s">
        <v>1016</v>
      </c>
      <c r="D138" s="35" t="s">
        <v>1017</v>
      </c>
      <c r="E138" s="30">
        <v>-0.45333333333333298</v>
      </c>
      <c r="F138" s="36"/>
      <c r="P138" s="33"/>
    </row>
    <row r="139" spans="1:16">
      <c r="A139" s="36"/>
      <c r="B139" s="35" t="s">
        <v>1018</v>
      </c>
      <c r="C139" s="35" t="s">
        <v>1016</v>
      </c>
      <c r="D139" s="35" t="s">
        <v>1017</v>
      </c>
      <c r="E139" s="30">
        <v>-0.69696969696969702</v>
      </c>
      <c r="F139" s="36"/>
      <c r="P139" s="33"/>
    </row>
    <row r="140" spans="1:16">
      <c r="A140" s="36"/>
      <c r="B140" s="35" t="s">
        <v>1019</v>
      </c>
      <c r="C140" s="35" t="s">
        <v>1020</v>
      </c>
      <c r="D140" s="35" t="s">
        <v>1021</v>
      </c>
      <c r="E140" s="30">
        <v>-0.69696969696969702</v>
      </c>
      <c r="F140" s="36"/>
      <c r="K140" s="33"/>
      <c r="P140" s="33"/>
    </row>
    <row r="141" spans="1:16">
      <c r="A141" s="36"/>
      <c r="B141" s="35" t="s">
        <v>1022</v>
      </c>
      <c r="C141" s="35" t="s">
        <v>1020</v>
      </c>
      <c r="D141" s="35" t="s">
        <v>1021</v>
      </c>
      <c r="E141" s="30">
        <v>-0.138539042821159</v>
      </c>
      <c r="F141" s="36"/>
      <c r="K141" s="33"/>
      <c r="P141" s="33"/>
    </row>
    <row r="142" spans="1:16">
      <c r="A142" s="36"/>
      <c r="B142" s="35" t="s">
        <v>1023</v>
      </c>
      <c r="C142" s="35" t="s">
        <v>1024</v>
      </c>
      <c r="D142" s="35" t="s">
        <v>1025</v>
      </c>
      <c r="E142" s="30">
        <v>0</v>
      </c>
      <c r="F142" s="36"/>
      <c r="P142" s="33"/>
    </row>
    <row r="143" spans="1:16">
      <c r="A143" s="36"/>
      <c r="B143" s="35" t="s">
        <v>1026</v>
      </c>
      <c r="C143" s="35" t="s">
        <v>1027</v>
      </c>
      <c r="D143" s="35" t="s">
        <v>1027</v>
      </c>
      <c r="E143" s="30">
        <v>0</v>
      </c>
      <c r="F143" s="36"/>
      <c r="P143" s="33"/>
    </row>
    <row r="144" spans="1:16">
      <c r="A144" s="36"/>
      <c r="B144" s="35" t="s">
        <v>1028</v>
      </c>
      <c r="C144" s="35" t="s">
        <v>1029</v>
      </c>
      <c r="D144" s="35" t="s">
        <v>1029</v>
      </c>
      <c r="E144" s="30">
        <v>0</v>
      </c>
      <c r="F144" s="36"/>
      <c r="P144" s="33"/>
    </row>
    <row r="145" spans="1:16">
      <c r="A145" s="36"/>
      <c r="B145" s="35" t="s">
        <v>1030</v>
      </c>
      <c r="C145" s="35" t="s">
        <v>865</v>
      </c>
      <c r="D145" s="35" t="s">
        <v>865</v>
      </c>
      <c r="E145" s="30">
        <v>0</v>
      </c>
      <c r="F145" s="36"/>
      <c r="P145" s="33"/>
    </row>
    <row r="146" spans="1:16">
      <c r="A146" s="36"/>
      <c r="B146" s="35" t="s">
        <v>1031</v>
      </c>
      <c r="C146" s="35" t="s">
        <v>900</v>
      </c>
      <c r="D146" s="35" t="s">
        <v>900</v>
      </c>
      <c r="E146" s="30">
        <v>0</v>
      </c>
      <c r="F146" s="36"/>
      <c r="P146" s="33"/>
    </row>
    <row r="147" spans="1:16">
      <c r="A147" s="36"/>
      <c r="B147" s="35" t="s">
        <v>1032</v>
      </c>
      <c r="C147" s="35" t="s">
        <v>1033</v>
      </c>
      <c r="D147" s="35" t="s">
        <v>1033</v>
      </c>
      <c r="E147" s="30">
        <v>0</v>
      </c>
      <c r="F147" s="36"/>
      <c r="P147" s="33"/>
    </row>
    <row r="148" spans="1:16">
      <c r="A148" s="36"/>
      <c r="B148" s="35" t="s">
        <v>1034</v>
      </c>
      <c r="C148" s="35" t="s">
        <v>805</v>
      </c>
      <c r="D148" s="35" t="s">
        <v>805</v>
      </c>
      <c r="E148" s="30">
        <v>0</v>
      </c>
      <c r="F148" s="36"/>
      <c r="P148" s="33"/>
    </row>
    <row r="149" spans="1:16">
      <c r="A149" s="36"/>
      <c r="B149" s="35" t="s">
        <v>1035</v>
      </c>
      <c r="C149" s="35" t="s">
        <v>834</v>
      </c>
      <c r="D149" s="35" t="s">
        <v>834</v>
      </c>
      <c r="E149" s="30">
        <v>0</v>
      </c>
      <c r="F149" s="36"/>
      <c r="P149" s="33"/>
    </row>
    <row r="150" spans="1:16">
      <c r="A150" s="36"/>
      <c r="B150" s="35" t="s">
        <v>1036</v>
      </c>
      <c r="C150" s="35" t="s">
        <v>910</v>
      </c>
      <c r="D150" s="35" t="s">
        <v>910</v>
      </c>
      <c r="E150" s="30">
        <v>0</v>
      </c>
      <c r="F150" s="36"/>
      <c r="P150" s="33"/>
    </row>
    <row r="151" spans="1:16">
      <c r="A151" s="36"/>
      <c r="B151" s="35" t="s">
        <v>1037</v>
      </c>
      <c r="C151" s="35" t="s">
        <v>1038</v>
      </c>
      <c r="D151" s="35" t="s">
        <v>1038</v>
      </c>
      <c r="E151" s="30">
        <v>0</v>
      </c>
      <c r="F151" s="36"/>
      <c r="P151" s="33"/>
    </row>
    <row r="152" spans="1:16">
      <c r="A152" s="36"/>
      <c r="B152" s="35" t="s">
        <v>1039</v>
      </c>
      <c r="C152" s="35" t="s">
        <v>1040</v>
      </c>
      <c r="D152" s="35" t="s">
        <v>1040</v>
      </c>
      <c r="E152" s="30">
        <v>0</v>
      </c>
      <c r="F152" s="36"/>
      <c r="P152" s="33"/>
    </row>
    <row r="153" spans="1:16">
      <c r="A153" s="36"/>
      <c r="B153" s="35" t="s">
        <v>1041</v>
      </c>
      <c r="C153" s="35" t="s">
        <v>815</v>
      </c>
      <c r="D153" s="35" t="s">
        <v>815</v>
      </c>
      <c r="E153" s="30">
        <v>0</v>
      </c>
      <c r="F153" s="36"/>
      <c r="P153" s="33"/>
    </row>
    <row r="154" spans="1:16">
      <c r="A154" s="36"/>
      <c r="B154" s="35" t="s">
        <v>1042</v>
      </c>
      <c r="C154" s="35" t="s">
        <v>834</v>
      </c>
      <c r="D154" s="35" t="s">
        <v>834</v>
      </c>
      <c r="E154" s="30">
        <v>0</v>
      </c>
      <c r="F154" s="36"/>
      <c r="P154" s="33"/>
    </row>
    <row r="155" spans="1:16">
      <c r="A155" s="36"/>
      <c r="B155" s="35" t="s">
        <v>1043</v>
      </c>
      <c r="C155" s="35" t="s">
        <v>1044</v>
      </c>
      <c r="D155" s="35" t="s">
        <v>1044</v>
      </c>
      <c r="E155" s="30">
        <v>0</v>
      </c>
      <c r="F155" s="36"/>
      <c r="P155" s="33"/>
    </row>
    <row r="156" spans="1:16">
      <c r="A156" s="36"/>
      <c r="B156" s="35" t="s">
        <v>1045</v>
      </c>
      <c r="C156" s="35" t="s">
        <v>882</v>
      </c>
      <c r="D156" s="35" t="s">
        <v>882</v>
      </c>
      <c r="E156" s="30">
        <v>0</v>
      </c>
      <c r="F156" s="36"/>
      <c r="P156" s="33"/>
    </row>
    <row r="157" spans="1:16">
      <c r="A157" s="36"/>
      <c r="B157" s="35" t="s">
        <v>1046</v>
      </c>
      <c r="C157" s="35" t="s">
        <v>813</v>
      </c>
      <c r="D157" s="35" t="s">
        <v>813</v>
      </c>
      <c r="E157" s="30">
        <v>0</v>
      </c>
      <c r="F157" s="36"/>
      <c r="P157" s="33"/>
    </row>
    <row r="158" spans="1:16">
      <c r="A158" s="36"/>
      <c r="B158" s="35" t="s">
        <v>1047</v>
      </c>
      <c r="C158" s="35" t="s">
        <v>813</v>
      </c>
      <c r="D158" s="35" t="s">
        <v>813</v>
      </c>
      <c r="E158" s="30">
        <v>0</v>
      </c>
      <c r="F158" s="36"/>
      <c r="P158" s="33"/>
    </row>
    <row r="159" spans="1:16">
      <c r="A159" s="36"/>
      <c r="B159" s="35" t="s">
        <v>1048</v>
      </c>
      <c r="C159" s="35" t="s">
        <v>1049</v>
      </c>
      <c r="D159" s="35" t="s">
        <v>1049</v>
      </c>
      <c r="E159" s="30">
        <v>0</v>
      </c>
      <c r="F159" s="36"/>
      <c r="P159" s="33"/>
    </row>
    <row r="160" spans="1:16">
      <c r="A160" s="36"/>
      <c r="B160" s="35" t="s">
        <v>1050</v>
      </c>
      <c r="C160" s="35" t="s">
        <v>1051</v>
      </c>
      <c r="D160" s="35" t="s">
        <v>1051</v>
      </c>
      <c r="E160" s="30">
        <v>0</v>
      </c>
      <c r="F160" s="36"/>
      <c r="P160" s="33"/>
    </row>
    <row r="161" spans="1:16">
      <c r="A161" s="36"/>
      <c r="B161" s="35" t="s">
        <v>1052</v>
      </c>
      <c r="C161" s="35" t="s">
        <v>1051</v>
      </c>
      <c r="D161" s="35" t="s">
        <v>1051</v>
      </c>
      <c r="E161" s="30">
        <v>0</v>
      </c>
      <c r="F161" s="36"/>
      <c r="P161" s="33"/>
    </row>
    <row r="162" spans="1:16">
      <c r="A162" s="36"/>
      <c r="B162" s="35" t="s">
        <v>1053</v>
      </c>
      <c r="C162" s="35" t="s">
        <v>813</v>
      </c>
      <c r="D162" s="35" t="s">
        <v>813</v>
      </c>
      <c r="E162" s="30">
        <v>0</v>
      </c>
      <c r="F162" s="36"/>
      <c r="P162" s="33"/>
    </row>
    <row r="163" spans="1:16">
      <c r="A163" s="36"/>
      <c r="B163" s="35" t="s">
        <v>1054</v>
      </c>
      <c r="C163" s="35" t="s">
        <v>857</v>
      </c>
      <c r="D163" s="35" t="s">
        <v>857</v>
      </c>
      <c r="E163" s="30">
        <v>0</v>
      </c>
      <c r="F163" s="36"/>
      <c r="P163" s="33"/>
    </row>
    <row r="164" spans="1:16">
      <c r="A164" s="36"/>
      <c r="B164" s="35" t="s">
        <v>1055</v>
      </c>
      <c r="C164" s="35" t="s">
        <v>843</v>
      </c>
      <c r="D164" s="35" t="s">
        <v>843</v>
      </c>
      <c r="E164" s="30">
        <v>0</v>
      </c>
      <c r="F164" s="36"/>
      <c r="P164" s="33"/>
    </row>
    <row r="165" spans="1:16">
      <c r="A165" s="36"/>
      <c r="B165" s="35" t="s">
        <v>1056</v>
      </c>
      <c r="C165" s="35" t="s">
        <v>811</v>
      </c>
      <c r="D165" s="35" t="s">
        <v>811</v>
      </c>
      <c r="E165" s="30">
        <v>0</v>
      </c>
      <c r="F165" s="36"/>
      <c r="P165" s="33"/>
    </row>
    <row r="166" spans="1:16">
      <c r="A166" s="36"/>
      <c r="B166" s="35" t="s">
        <v>1057</v>
      </c>
      <c r="C166" s="35" t="s">
        <v>1044</v>
      </c>
      <c r="D166" s="35" t="s">
        <v>1044</v>
      </c>
      <c r="E166" s="30">
        <v>0</v>
      </c>
      <c r="F166" s="36"/>
      <c r="P166" s="33"/>
    </row>
    <row r="167" spans="1:16">
      <c r="A167" s="36"/>
      <c r="B167" s="35" t="s">
        <v>1058</v>
      </c>
      <c r="C167" s="35" t="s">
        <v>809</v>
      </c>
      <c r="D167" s="35" t="s">
        <v>809</v>
      </c>
      <c r="E167" s="30">
        <v>0</v>
      </c>
      <c r="F167" s="36"/>
      <c r="P167" s="33"/>
    </row>
    <row r="168" spans="1:16">
      <c r="A168" s="36"/>
      <c r="B168" s="35" t="s">
        <v>1059</v>
      </c>
      <c r="C168" s="35" t="s">
        <v>910</v>
      </c>
      <c r="D168" s="35" t="s">
        <v>910</v>
      </c>
      <c r="E168" s="30">
        <v>0</v>
      </c>
      <c r="F168" s="36"/>
      <c r="P168" s="33"/>
    </row>
    <row r="169" spans="1:16">
      <c r="A169" s="36"/>
      <c r="B169" s="35" t="s">
        <v>1060</v>
      </c>
      <c r="C169" s="35" t="s">
        <v>859</v>
      </c>
      <c r="D169" s="35" t="s">
        <v>859</v>
      </c>
      <c r="E169" s="30">
        <v>0</v>
      </c>
      <c r="F169" s="36"/>
      <c r="P169" s="33"/>
    </row>
    <row r="170" spans="1:16">
      <c r="A170" s="36"/>
      <c r="B170" s="35" t="s">
        <v>1061</v>
      </c>
      <c r="C170" s="35" t="s">
        <v>861</v>
      </c>
      <c r="D170" s="35" t="s">
        <v>861</v>
      </c>
      <c r="E170" s="30">
        <v>0</v>
      </c>
      <c r="F170" s="36"/>
      <c r="P170" s="33"/>
    </row>
    <row r="171" spans="1:16">
      <c r="A171" s="36"/>
      <c r="B171" s="35" t="s">
        <v>1062</v>
      </c>
      <c r="C171" s="35" t="s">
        <v>1063</v>
      </c>
      <c r="D171" s="35" t="s">
        <v>1063</v>
      </c>
      <c r="E171" s="30">
        <v>0</v>
      </c>
      <c r="F171" s="36"/>
      <c r="P171" s="33"/>
    </row>
    <row r="172" spans="1:16">
      <c r="A172" s="36"/>
      <c r="B172" s="35" t="s">
        <v>1064</v>
      </c>
      <c r="C172" s="35" t="s">
        <v>946</v>
      </c>
      <c r="D172" s="35" t="s">
        <v>946</v>
      </c>
      <c r="E172" s="30">
        <v>0</v>
      </c>
      <c r="F172" s="36"/>
      <c r="P172" s="33"/>
    </row>
    <row r="173" spans="1:16">
      <c r="A173" s="36"/>
      <c r="B173" s="35" t="s">
        <v>1065</v>
      </c>
      <c r="C173" s="35" t="s">
        <v>939</v>
      </c>
      <c r="D173" s="35" t="s">
        <v>939</v>
      </c>
      <c r="E173" s="30">
        <v>0</v>
      </c>
      <c r="F173" s="36"/>
      <c r="P173" s="33"/>
    </row>
    <row r="174" spans="1:16">
      <c r="A174" s="36"/>
      <c r="B174" s="35" t="s">
        <v>1066</v>
      </c>
      <c r="C174" s="35" t="s">
        <v>1067</v>
      </c>
      <c r="D174" s="35" t="s">
        <v>1067</v>
      </c>
      <c r="E174" s="30">
        <v>0</v>
      </c>
      <c r="F174" s="36"/>
      <c r="P174" s="33"/>
    </row>
    <row r="175" spans="1:16">
      <c r="A175" s="36"/>
      <c r="B175" s="35" t="s">
        <v>1068</v>
      </c>
      <c r="C175" s="35" t="s">
        <v>1067</v>
      </c>
      <c r="D175" s="35" t="s">
        <v>1067</v>
      </c>
      <c r="E175" s="30">
        <v>0</v>
      </c>
      <c r="F175" s="36"/>
      <c r="P175" s="33"/>
    </row>
    <row r="176" spans="1:16">
      <c r="A176" s="36"/>
      <c r="B176" s="35" t="s">
        <v>1069</v>
      </c>
      <c r="C176" s="35" t="s">
        <v>953</v>
      </c>
      <c r="D176" s="35" t="s">
        <v>953</v>
      </c>
      <c r="E176" s="30">
        <v>0</v>
      </c>
      <c r="F176" s="36"/>
      <c r="P176" s="33"/>
    </row>
    <row r="177" spans="1:16">
      <c r="A177" s="36"/>
      <c r="B177" s="35" t="s">
        <v>1070</v>
      </c>
      <c r="C177" s="35" t="s">
        <v>1044</v>
      </c>
      <c r="D177" s="35" t="s">
        <v>1044</v>
      </c>
      <c r="E177" s="30">
        <v>0</v>
      </c>
      <c r="F177" s="36"/>
      <c r="P177" s="33"/>
    </row>
    <row r="178" spans="1:16">
      <c r="A178" s="36"/>
      <c r="B178" s="35" t="s">
        <v>1071</v>
      </c>
      <c r="C178" s="35" t="s">
        <v>809</v>
      </c>
      <c r="D178" s="35" t="s">
        <v>809</v>
      </c>
      <c r="E178" s="30">
        <v>0</v>
      </c>
      <c r="F178" s="36"/>
      <c r="P178" s="33"/>
    </row>
    <row r="179" spans="1:16">
      <c r="A179" s="36"/>
      <c r="B179" s="35" t="s">
        <v>1072</v>
      </c>
      <c r="C179" s="35" t="s">
        <v>965</v>
      </c>
      <c r="D179" s="35" t="s">
        <v>965</v>
      </c>
      <c r="E179" s="30">
        <v>0</v>
      </c>
      <c r="F179" s="36"/>
      <c r="P179" s="33"/>
    </row>
    <row r="180" spans="1:16">
      <c r="A180" s="36"/>
      <c r="B180" s="35" t="s">
        <v>1073</v>
      </c>
      <c r="C180" s="35" t="s">
        <v>1074</v>
      </c>
      <c r="D180" s="35" t="s">
        <v>1074</v>
      </c>
      <c r="E180" s="30">
        <v>0</v>
      </c>
      <c r="F180" s="36"/>
      <c r="P180" s="33"/>
    </row>
    <row r="181" spans="1:16">
      <c r="A181" s="36"/>
      <c r="B181" s="35" t="s">
        <v>1075</v>
      </c>
      <c r="C181" s="35" t="s">
        <v>1076</v>
      </c>
      <c r="D181" s="35" t="s">
        <v>1076</v>
      </c>
      <c r="E181" s="30">
        <v>0</v>
      </c>
      <c r="F181" s="36"/>
      <c r="P181" s="33"/>
    </row>
    <row r="182" spans="1:16">
      <c r="A182" s="36"/>
      <c r="B182" s="35" t="s">
        <v>1077</v>
      </c>
      <c r="C182" s="35" t="s">
        <v>989</v>
      </c>
      <c r="D182" s="35" t="s">
        <v>989</v>
      </c>
      <c r="E182" s="30">
        <v>0</v>
      </c>
      <c r="F182" s="36"/>
      <c r="P182" s="33"/>
    </row>
    <row r="183" spans="1:16">
      <c r="A183" s="36"/>
      <c r="B183" s="35" t="s">
        <v>1078</v>
      </c>
      <c r="C183" s="35" t="s">
        <v>989</v>
      </c>
      <c r="D183" s="35" t="s">
        <v>989</v>
      </c>
      <c r="E183" s="30">
        <v>0</v>
      </c>
      <c r="F183" s="36"/>
      <c r="P183" s="33"/>
    </row>
    <row r="184" spans="1:16">
      <c r="A184" s="36"/>
      <c r="B184" s="35" t="s">
        <v>1079</v>
      </c>
      <c r="C184" s="35" t="s">
        <v>1002</v>
      </c>
      <c r="D184" s="35" t="s">
        <v>1002</v>
      </c>
      <c r="E184" s="30">
        <v>-0.31818181818181801</v>
      </c>
      <c r="F184" s="36"/>
      <c r="P184" s="33"/>
    </row>
    <row r="185" spans="1:16">
      <c r="A185" s="36"/>
      <c r="B185" s="35" t="s">
        <v>1080</v>
      </c>
      <c r="C185" s="35" t="s">
        <v>1081</v>
      </c>
      <c r="D185" s="35" t="s">
        <v>1082</v>
      </c>
      <c r="E185" s="30">
        <v>-0.31818181818181801</v>
      </c>
      <c r="F185" s="36"/>
      <c r="P185" s="33"/>
    </row>
    <row r="186" spans="1:16">
      <c r="A186" s="36"/>
      <c r="B186" s="35" t="s">
        <v>1083</v>
      </c>
      <c r="C186" s="35" t="s">
        <v>1081</v>
      </c>
      <c r="D186" s="35" t="s">
        <v>1082</v>
      </c>
      <c r="E186" s="30">
        <v>-0.99429086538461497</v>
      </c>
      <c r="F186" s="36"/>
      <c r="P186" s="33"/>
    </row>
    <row r="187" spans="1:16">
      <c r="A187" s="36"/>
      <c r="B187" s="35" t="s">
        <v>1084</v>
      </c>
      <c r="C187" s="35" t="s">
        <v>865</v>
      </c>
      <c r="D187" s="35" t="s">
        <v>1014</v>
      </c>
      <c r="E187" s="30">
        <v>-0.99399038461538503</v>
      </c>
      <c r="F187" s="36"/>
      <c r="K187" s="33"/>
      <c r="P187" s="33"/>
    </row>
    <row r="188" spans="1:16">
      <c r="A188" s="36"/>
      <c r="B188" s="35" t="s">
        <v>1085</v>
      </c>
      <c r="C188" s="35" t="s">
        <v>900</v>
      </c>
      <c r="D188" s="35" t="s">
        <v>1014</v>
      </c>
      <c r="E188" s="30">
        <v>-0.13043478260869601</v>
      </c>
      <c r="F188" s="36"/>
      <c r="K188" s="33"/>
      <c r="P188" s="33"/>
    </row>
    <row r="189" spans="1:16">
      <c r="A189" s="36"/>
      <c r="B189" s="35" t="s">
        <v>1086</v>
      </c>
      <c r="C189" s="35" t="s">
        <v>1087</v>
      </c>
      <c r="D189" s="35" t="s">
        <v>1088</v>
      </c>
      <c r="E189" s="30">
        <v>0</v>
      </c>
      <c r="F189" s="36"/>
      <c r="P189" s="33"/>
    </row>
    <row r="190" spans="1:16">
      <c r="A190" s="36"/>
      <c r="B190" s="35" t="s">
        <v>1089</v>
      </c>
      <c r="C190" s="35" t="s">
        <v>1090</v>
      </c>
      <c r="D190" s="35" t="s">
        <v>1090</v>
      </c>
      <c r="E190" s="30">
        <v>0</v>
      </c>
      <c r="F190" s="36"/>
      <c r="P190" s="33"/>
    </row>
    <row r="191" spans="1:16">
      <c r="A191" s="36"/>
      <c r="B191" s="35" t="s">
        <v>1091</v>
      </c>
      <c r="C191" s="35" t="s">
        <v>1090</v>
      </c>
      <c r="D191" s="35" t="s">
        <v>1090</v>
      </c>
      <c r="E191" s="30">
        <v>0</v>
      </c>
      <c r="F191" s="36"/>
      <c r="P191" s="33"/>
    </row>
    <row r="192" spans="1:16">
      <c r="A192" s="36"/>
      <c r="B192" s="35" t="s">
        <v>1092</v>
      </c>
      <c r="C192" s="35" t="s">
        <v>1020</v>
      </c>
      <c r="D192" s="35" t="s">
        <v>1020</v>
      </c>
      <c r="E192" s="30">
        <v>0</v>
      </c>
      <c r="F192" s="36"/>
      <c r="P192" s="33"/>
    </row>
    <row r="193" spans="1:16">
      <c r="A193" s="36"/>
      <c r="B193" s="35" t="s">
        <v>1093</v>
      </c>
      <c r="C193" s="35" t="s">
        <v>1020</v>
      </c>
      <c r="D193" s="35" t="s">
        <v>1020</v>
      </c>
      <c r="E193" s="30">
        <v>0</v>
      </c>
      <c r="F193" s="36"/>
      <c r="P193" s="33"/>
    </row>
    <row r="194" spans="1:16">
      <c r="A194" s="36"/>
      <c r="B194" s="35" t="s">
        <v>1094</v>
      </c>
      <c r="C194" s="35" t="s">
        <v>1095</v>
      </c>
      <c r="D194" s="35" t="s">
        <v>1095</v>
      </c>
      <c r="E194" s="30">
        <v>0</v>
      </c>
      <c r="F194" s="36"/>
      <c r="P194" s="33"/>
    </row>
    <row r="195" spans="1:16">
      <c r="A195" s="36"/>
      <c r="B195" s="35" t="s">
        <v>1096</v>
      </c>
      <c r="C195" s="35" t="s">
        <v>1090</v>
      </c>
      <c r="D195" s="35" t="s">
        <v>1090</v>
      </c>
      <c r="E195" s="30">
        <v>0</v>
      </c>
      <c r="F195" s="36"/>
      <c r="P195" s="33"/>
    </row>
    <row r="196" spans="1:16">
      <c r="A196" s="36"/>
      <c r="B196" s="35" t="s">
        <v>1097</v>
      </c>
      <c r="C196" s="35" t="s">
        <v>1090</v>
      </c>
      <c r="D196" s="35" t="s">
        <v>1090</v>
      </c>
      <c r="E196" s="30">
        <v>0</v>
      </c>
      <c r="F196" s="36"/>
      <c r="P196" s="33"/>
    </row>
    <row r="197" spans="1:16">
      <c r="A197" s="36"/>
      <c r="B197" s="35" t="s">
        <v>1098</v>
      </c>
      <c r="C197" s="35" t="s">
        <v>1020</v>
      </c>
      <c r="D197" s="35" t="s">
        <v>1020</v>
      </c>
      <c r="E197" s="30">
        <v>0</v>
      </c>
      <c r="F197" s="36"/>
      <c r="P197" s="33"/>
    </row>
    <row r="198" spans="1:16">
      <c r="A198" s="36"/>
      <c r="B198" s="35" t="s">
        <v>1099</v>
      </c>
      <c r="C198" s="35" t="s">
        <v>1020</v>
      </c>
      <c r="D198" s="35" t="s">
        <v>1020</v>
      </c>
      <c r="E198" s="30">
        <v>0</v>
      </c>
      <c r="F198" s="36"/>
      <c r="P198" s="33"/>
    </row>
    <row r="199" spans="1:16">
      <c r="A199" s="36"/>
      <c r="B199" s="35" t="s">
        <v>1100</v>
      </c>
      <c r="C199" s="35" t="s">
        <v>1095</v>
      </c>
      <c r="D199" s="35" t="s">
        <v>1095</v>
      </c>
      <c r="E199" s="30">
        <v>0</v>
      </c>
      <c r="F199" s="36"/>
      <c r="P199" s="33"/>
    </row>
    <row r="200" spans="1:16">
      <c r="A200" s="36"/>
      <c r="B200" s="35" t="s">
        <v>1101</v>
      </c>
      <c r="C200" s="35" t="s">
        <v>1074</v>
      </c>
      <c r="D200" s="35" t="s">
        <v>1074</v>
      </c>
      <c r="E200" s="30">
        <v>0</v>
      </c>
      <c r="F200" s="36"/>
      <c r="P200" s="33"/>
    </row>
    <row r="201" spans="1:16">
      <c r="A201" s="36"/>
      <c r="B201" s="35" t="s">
        <v>1102</v>
      </c>
      <c r="C201" s="35" t="s">
        <v>1076</v>
      </c>
      <c r="D201" s="35" t="s">
        <v>1076</v>
      </c>
      <c r="E201" s="30">
        <v>0</v>
      </c>
      <c r="F201" s="36"/>
      <c r="P201" s="33"/>
    </row>
    <row r="202" spans="1:16">
      <c r="A202" s="36"/>
      <c r="B202" s="35" t="s">
        <v>1103</v>
      </c>
      <c r="C202" s="35" t="s">
        <v>912</v>
      </c>
      <c r="D202" s="35" t="s">
        <v>912</v>
      </c>
      <c r="E202" s="30">
        <v>0</v>
      </c>
      <c r="F202" s="36"/>
      <c r="P202" s="33"/>
    </row>
    <row r="203" spans="1:16">
      <c r="A203" s="36"/>
      <c r="B203" s="35" t="s">
        <v>1104</v>
      </c>
      <c r="C203" s="35" t="s">
        <v>912</v>
      </c>
      <c r="D203" s="35" t="s">
        <v>912</v>
      </c>
      <c r="E203" s="30">
        <v>0</v>
      </c>
      <c r="F203" s="36"/>
      <c r="P203" s="33"/>
    </row>
    <row r="204" spans="1:16">
      <c r="A204" s="36"/>
      <c r="B204" s="35" t="s">
        <v>1105</v>
      </c>
      <c r="C204" s="35" t="s">
        <v>1106</v>
      </c>
      <c r="D204" s="35" t="s">
        <v>1106</v>
      </c>
      <c r="E204" s="30">
        <v>0</v>
      </c>
      <c r="F204" s="36"/>
      <c r="P204" s="33"/>
    </row>
    <row r="205" spans="1:16">
      <c r="A205" s="36"/>
      <c r="B205" s="35" t="s">
        <v>1107</v>
      </c>
      <c r="C205" s="35" t="s">
        <v>907</v>
      </c>
      <c r="D205" s="35" t="s">
        <v>907</v>
      </c>
      <c r="E205" s="30">
        <v>0</v>
      </c>
      <c r="F205" s="36"/>
      <c r="P205" s="33"/>
    </row>
    <row r="206" spans="1:16">
      <c r="A206" s="36"/>
      <c r="B206" s="35" t="s">
        <v>1108</v>
      </c>
      <c r="C206" s="35" t="s">
        <v>874</v>
      </c>
      <c r="D206" s="35" t="s">
        <v>874</v>
      </c>
      <c r="E206" s="30">
        <v>0</v>
      </c>
      <c r="F206" s="36"/>
      <c r="P206" s="33"/>
    </row>
    <row r="207" spans="1:16">
      <c r="A207" s="36"/>
      <c r="B207" s="35" t="s">
        <v>1109</v>
      </c>
      <c r="C207" s="35" t="s">
        <v>1110</v>
      </c>
      <c r="D207" s="35" t="s">
        <v>1110</v>
      </c>
      <c r="E207" s="30">
        <v>0</v>
      </c>
      <c r="F207" s="36"/>
      <c r="P207" s="33"/>
    </row>
    <row r="208" spans="1:16">
      <c r="A208" s="36"/>
      <c r="B208" s="35" t="s">
        <v>1111</v>
      </c>
      <c r="C208" s="35" t="s">
        <v>882</v>
      </c>
      <c r="D208" s="35" t="s">
        <v>882</v>
      </c>
      <c r="E208" s="30">
        <v>0</v>
      </c>
      <c r="F208" s="36"/>
      <c r="P208" s="33"/>
    </row>
    <row r="209" spans="1:16">
      <c r="A209" s="36"/>
      <c r="B209" s="35" t="s">
        <v>1112</v>
      </c>
      <c r="C209" s="35" t="s">
        <v>836</v>
      </c>
      <c r="D209" s="35" t="s">
        <v>836</v>
      </c>
      <c r="E209" s="30">
        <v>0</v>
      </c>
      <c r="F209" s="36"/>
      <c r="P209" s="33"/>
    </row>
    <row r="210" spans="1:16">
      <c r="A210" s="36"/>
      <c r="B210" s="35" t="s">
        <v>1113</v>
      </c>
      <c r="C210" s="35" t="s">
        <v>1114</v>
      </c>
      <c r="D210" s="35" t="s">
        <v>1114</v>
      </c>
      <c r="E210" s="30">
        <v>0</v>
      </c>
      <c r="F210" s="36"/>
      <c r="P210" s="33"/>
    </row>
    <row r="211" spans="1:16">
      <c r="A211" s="36"/>
      <c r="B211" s="35" t="s">
        <v>1115</v>
      </c>
      <c r="C211" s="35" t="s">
        <v>1044</v>
      </c>
      <c r="D211" s="35" t="s">
        <v>1044</v>
      </c>
      <c r="E211" s="30">
        <v>0</v>
      </c>
      <c r="F211" s="36"/>
      <c r="P211" s="33"/>
    </row>
    <row r="212" spans="1:16">
      <c r="A212" s="36"/>
      <c r="B212" s="35" t="s">
        <v>1116</v>
      </c>
      <c r="C212" s="35" t="s">
        <v>809</v>
      </c>
      <c r="D212" s="35" t="s">
        <v>809</v>
      </c>
      <c r="E212" s="30">
        <v>0</v>
      </c>
      <c r="F212" s="36"/>
      <c r="P212" s="33"/>
    </row>
    <row r="213" spans="1:16">
      <c r="A213" s="36"/>
      <c r="B213" s="35" t="s">
        <v>1117</v>
      </c>
      <c r="C213" s="35" t="s">
        <v>900</v>
      </c>
      <c r="D213" s="35" t="s">
        <v>900</v>
      </c>
      <c r="E213" s="30">
        <v>0</v>
      </c>
      <c r="F213" s="36"/>
      <c r="P213" s="33"/>
    </row>
    <row r="214" spans="1:16">
      <c r="A214" s="36"/>
      <c r="B214" s="35" t="s">
        <v>1118</v>
      </c>
      <c r="C214" s="35" t="s">
        <v>834</v>
      </c>
      <c r="D214" s="35" t="s">
        <v>834</v>
      </c>
      <c r="E214" s="30">
        <v>0</v>
      </c>
      <c r="F214" s="36"/>
      <c r="P214" s="33"/>
    </row>
    <row r="215" spans="1:16">
      <c r="A215" s="36"/>
      <c r="B215" s="35" t="s">
        <v>1119</v>
      </c>
      <c r="C215" s="35" t="s">
        <v>1044</v>
      </c>
      <c r="D215" s="35" t="s">
        <v>1044</v>
      </c>
      <c r="E215" s="30">
        <v>0</v>
      </c>
      <c r="F215" s="36"/>
      <c r="P215" s="33"/>
    </row>
    <row r="216" spans="1:16">
      <c r="A216" s="36"/>
      <c r="B216" s="35" t="s">
        <v>1120</v>
      </c>
      <c r="C216" s="35" t="s">
        <v>900</v>
      </c>
      <c r="D216" s="35" t="s">
        <v>900</v>
      </c>
      <c r="E216" s="30">
        <v>0</v>
      </c>
      <c r="F216" s="36"/>
      <c r="P216" s="33"/>
    </row>
    <row r="217" spans="1:16">
      <c r="A217" s="36"/>
      <c r="B217" s="35" t="s">
        <v>1121</v>
      </c>
      <c r="C217" s="35" t="s">
        <v>1122</v>
      </c>
      <c r="D217" s="35" t="s">
        <v>1122</v>
      </c>
      <c r="E217" s="30">
        <v>0</v>
      </c>
      <c r="F217" s="36"/>
      <c r="P217" s="33"/>
    </row>
    <row r="218" spans="1:16">
      <c r="A218" s="36"/>
      <c r="B218" s="35" t="s">
        <v>1123</v>
      </c>
      <c r="C218" s="35" t="s">
        <v>1122</v>
      </c>
      <c r="D218" s="35" t="s">
        <v>1122</v>
      </c>
      <c r="E218" s="30">
        <v>0</v>
      </c>
      <c r="F218" s="36"/>
      <c r="P218" s="33"/>
    </row>
    <row r="219" spans="1:16">
      <c r="A219" s="36"/>
      <c r="B219" s="35" t="s">
        <v>1124</v>
      </c>
      <c r="C219" s="35" t="s">
        <v>1125</v>
      </c>
      <c r="D219" s="35" t="s">
        <v>1125</v>
      </c>
      <c r="E219" s="30">
        <v>0</v>
      </c>
      <c r="F219" s="36"/>
      <c r="P219" s="33"/>
    </row>
    <row r="220" spans="1:16">
      <c r="A220" s="36"/>
      <c r="B220" s="35" t="s">
        <v>1126</v>
      </c>
      <c r="C220" s="35" t="s">
        <v>1127</v>
      </c>
      <c r="D220" s="35" t="s">
        <v>1127</v>
      </c>
      <c r="E220" s="30">
        <v>0</v>
      </c>
      <c r="F220" s="36"/>
      <c r="P220" s="33"/>
    </row>
    <row r="221" spans="1:16">
      <c r="A221" s="36"/>
      <c r="B221" s="35" t="s">
        <v>1128</v>
      </c>
      <c r="C221" s="35" t="s">
        <v>1129</v>
      </c>
      <c r="D221" s="35" t="s">
        <v>1129</v>
      </c>
      <c r="E221" s="30">
        <v>0</v>
      </c>
      <c r="F221" s="36"/>
      <c r="P221" s="33"/>
    </row>
    <row r="222" spans="1:16">
      <c r="A222" s="36"/>
      <c r="B222" s="35" t="s">
        <v>1130</v>
      </c>
      <c r="C222" s="35" t="s">
        <v>1129</v>
      </c>
      <c r="D222" s="35" t="s">
        <v>1129</v>
      </c>
      <c r="E222" s="30">
        <v>0</v>
      </c>
      <c r="F222" s="36"/>
      <c r="P222" s="33"/>
    </row>
    <row r="223" spans="1:16">
      <c r="A223" s="36"/>
      <c r="B223" s="35" t="s">
        <v>1131</v>
      </c>
      <c r="C223" s="35" t="s">
        <v>1132</v>
      </c>
      <c r="D223" s="35" t="s">
        <v>1132</v>
      </c>
      <c r="E223" s="30">
        <v>0</v>
      </c>
      <c r="F223" s="36"/>
      <c r="P223" s="33"/>
    </row>
    <row r="224" spans="1:16">
      <c r="A224" s="36"/>
      <c r="B224" s="35" t="s">
        <v>1133</v>
      </c>
      <c r="C224" s="35" t="s">
        <v>1134</v>
      </c>
      <c r="D224" s="35" t="s">
        <v>1134</v>
      </c>
      <c r="E224" s="30">
        <v>0</v>
      </c>
      <c r="F224" s="36"/>
      <c r="P224" s="33"/>
    </row>
    <row r="225" spans="1:16">
      <c r="A225" s="36"/>
      <c r="B225" s="35" t="s">
        <v>1135</v>
      </c>
      <c r="C225" s="35" t="s">
        <v>1134</v>
      </c>
      <c r="D225" s="35" t="s">
        <v>1134</v>
      </c>
      <c r="E225" s="30">
        <v>0</v>
      </c>
      <c r="F225" s="36"/>
      <c r="P225" s="33"/>
    </row>
    <row r="226" spans="1:16">
      <c r="A226" s="36"/>
      <c r="B226" s="35" t="s">
        <v>1136</v>
      </c>
      <c r="C226" s="35" t="s">
        <v>1020</v>
      </c>
      <c r="D226" s="35" t="s">
        <v>1020</v>
      </c>
      <c r="E226" s="30">
        <v>0</v>
      </c>
      <c r="F226" s="36"/>
      <c r="P226" s="33"/>
    </row>
    <row r="227" spans="1:16">
      <c r="A227" s="36"/>
      <c r="B227" s="35" t="s">
        <v>1137</v>
      </c>
      <c r="C227" s="35" t="s">
        <v>1138</v>
      </c>
      <c r="D227" s="35" t="s">
        <v>1138</v>
      </c>
      <c r="E227" s="30">
        <v>0</v>
      </c>
      <c r="F227" s="36"/>
      <c r="P227" s="33"/>
    </row>
    <row r="228" spans="1:16">
      <c r="A228" s="36"/>
      <c r="B228" s="35" t="s">
        <v>1139</v>
      </c>
      <c r="C228" s="35" t="s">
        <v>1138</v>
      </c>
      <c r="D228" s="35" t="s">
        <v>1138</v>
      </c>
      <c r="E228" s="30">
        <v>0</v>
      </c>
      <c r="F228" s="36"/>
      <c r="P228" s="33"/>
    </row>
    <row r="229" spans="1:16">
      <c r="A229" s="36"/>
      <c r="B229" s="35" t="s">
        <v>1140</v>
      </c>
      <c r="C229" s="35" t="s">
        <v>1141</v>
      </c>
      <c r="D229" s="35" t="s">
        <v>1141</v>
      </c>
      <c r="E229" s="30">
        <v>0</v>
      </c>
      <c r="F229" s="36"/>
      <c r="P229" s="33"/>
    </row>
    <row r="230" spans="1:16">
      <c r="A230" s="36"/>
      <c r="B230" s="35" t="s">
        <v>1142</v>
      </c>
      <c r="C230" s="35" t="s">
        <v>1143</v>
      </c>
      <c r="D230" s="35" t="s">
        <v>1143</v>
      </c>
      <c r="E230" s="30">
        <v>0</v>
      </c>
      <c r="F230" s="36"/>
      <c r="P230" s="33"/>
    </row>
    <row r="231" spans="1:16">
      <c r="A231" s="36"/>
      <c r="B231" s="35" t="s">
        <v>1144</v>
      </c>
      <c r="C231" s="35" t="s">
        <v>1143</v>
      </c>
      <c r="D231" s="35" t="s">
        <v>1143</v>
      </c>
      <c r="E231" s="30">
        <v>0</v>
      </c>
      <c r="F231" s="36"/>
      <c r="P231" s="33"/>
    </row>
    <row r="232" spans="1:16">
      <c r="A232" s="36"/>
      <c r="B232" s="35" t="s">
        <v>1145</v>
      </c>
      <c r="C232" s="35" t="s">
        <v>1146</v>
      </c>
      <c r="D232" s="35" t="s">
        <v>1146</v>
      </c>
      <c r="E232" s="30">
        <v>0</v>
      </c>
      <c r="F232" s="36"/>
      <c r="P232" s="33"/>
    </row>
    <row r="233" spans="1:16">
      <c r="A233" s="36"/>
      <c r="B233" s="35" t="s">
        <v>1147</v>
      </c>
      <c r="C233" s="35" t="s">
        <v>912</v>
      </c>
      <c r="D233" s="35" t="s">
        <v>912</v>
      </c>
      <c r="E233" s="30">
        <v>0</v>
      </c>
      <c r="F233" s="36"/>
      <c r="P233" s="33"/>
    </row>
    <row r="234" spans="1:16">
      <c r="A234" s="36"/>
      <c r="B234" s="35" t="s">
        <v>1148</v>
      </c>
      <c r="C234" s="35" t="s">
        <v>912</v>
      </c>
      <c r="D234" s="35" t="s">
        <v>912</v>
      </c>
      <c r="E234" s="30">
        <v>0</v>
      </c>
      <c r="F234" s="36"/>
      <c r="P234" s="33"/>
    </row>
    <row r="235" spans="1:16">
      <c r="A235" s="36"/>
      <c r="B235" s="35" t="s">
        <v>1149</v>
      </c>
      <c r="C235" s="35" t="s">
        <v>1033</v>
      </c>
      <c r="D235" s="35" t="s">
        <v>1033</v>
      </c>
      <c r="E235" s="30">
        <v>0</v>
      </c>
      <c r="F235" s="36"/>
      <c r="P235" s="33"/>
    </row>
    <row r="236" spans="1:16">
      <c r="A236" s="36"/>
      <c r="B236" s="35" t="s">
        <v>1150</v>
      </c>
      <c r="C236" s="35" t="s">
        <v>805</v>
      </c>
      <c r="D236" s="35" t="s">
        <v>805</v>
      </c>
      <c r="E236" s="30">
        <v>0</v>
      </c>
      <c r="F236" s="36"/>
      <c r="P236" s="33"/>
    </row>
    <row r="237" spans="1:16">
      <c r="A237" s="36"/>
      <c r="B237" s="35" t="s">
        <v>1151</v>
      </c>
      <c r="C237" s="35" t="s">
        <v>834</v>
      </c>
      <c r="D237" s="35" t="s">
        <v>834</v>
      </c>
      <c r="E237" s="30">
        <v>0</v>
      </c>
      <c r="F237" s="36"/>
      <c r="P237" s="33"/>
    </row>
    <row r="238" spans="1:16">
      <c r="A238" s="36"/>
      <c r="B238" s="35" t="s">
        <v>1152</v>
      </c>
      <c r="C238" s="35" t="s">
        <v>1153</v>
      </c>
      <c r="D238" s="35" t="s">
        <v>1153</v>
      </c>
      <c r="E238" s="30">
        <v>0</v>
      </c>
      <c r="F238" s="36"/>
      <c r="P238" s="33"/>
    </row>
    <row r="239" spans="1:16">
      <c r="A239" s="36"/>
      <c r="B239" s="35" t="s">
        <v>1154</v>
      </c>
      <c r="C239" s="35" t="s">
        <v>1033</v>
      </c>
      <c r="D239" s="35" t="s">
        <v>1033</v>
      </c>
      <c r="E239" s="30">
        <v>0</v>
      </c>
      <c r="F239" s="36"/>
      <c r="P239" s="33"/>
    </row>
    <row r="240" spans="1:16">
      <c r="A240" s="36"/>
      <c r="B240" s="35" t="s">
        <v>1155</v>
      </c>
      <c r="C240" s="35" t="s">
        <v>1033</v>
      </c>
      <c r="D240" s="35" t="s">
        <v>1033</v>
      </c>
      <c r="E240" s="30">
        <v>0</v>
      </c>
      <c r="F240" s="36"/>
      <c r="P240" s="33"/>
    </row>
    <row r="241" spans="1:16">
      <c r="A241" s="36"/>
      <c r="B241" s="35" t="s">
        <v>1156</v>
      </c>
      <c r="C241" s="35" t="s">
        <v>1020</v>
      </c>
      <c r="D241" s="35" t="s">
        <v>1020</v>
      </c>
      <c r="E241" s="30">
        <v>0</v>
      </c>
      <c r="F241" s="36"/>
      <c r="P241" s="33"/>
    </row>
    <row r="242" spans="1:16">
      <c r="A242" s="36"/>
      <c r="B242" s="35" t="s">
        <v>1157</v>
      </c>
      <c r="C242" s="35" t="s">
        <v>1158</v>
      </c>
      <c r="D242" s="35" t="s">
        <v>1158</v>
      </c>
      <c r="E242" s="30">
        <v>0</v>
      </c>
      <c r="F242" s="36"/>
      <c r="P242" s="33"/>
    </row>
    <row r="243" spans="1:16">
      <c r="A243" s="36"/>
      <c r="B243" s="35" t="s">
        <v>1159</v>
      </c>
      <c r="C243" s="35" t="s">
        <v>1160</v>
      </c>
      <c r="D243" s="35" t="s">
        <v>1160</v>
      </c>
      <c r="E243" s="30">
        <v>0</v>
      </c>
      <c r="F243" s="36"/>
      <c r="P243" s="33"/>
    </row>
    <row r="244" spans="1:16">
      <c r="A244" s="36"/>
      <c r="B244" s="35" t="s">
        <v>1161</v>
      </c>
      <c r="C244" s="35" t="s">
        <v>1162</v>
      </c>
      <c r="D244" s="35" t="s">
        <v>1162</v>
      </c>
      <c r="E244" s="30">
        <v>0</v>
      </c>
      <c r="F244" s="36"/>
      <c r="P244" s="33"/>
    </row>
    <row r="245" spans="1:16">
      <c r="A245" s="36"/>
      <c r="B245" s="35" t="s">
        <v>1163</v>
      </c>
      <c r="C245" s="35" t="s">
        <v>1164</v>
      </c>
      <c r="D245" s="35" t="s">
        <v>1164</v>
      </c>
      <c r="E245" s="30">
        <v>0</v>
      </c>
      <c r="F245" s="36"/>
      <c r="P245" s="33"/>
    </row>
    <row r="246" spans="1:16">
      <c r="A246" s="36"/>
      <c r="B246" s="35" t="s">
        <v>1165</v>
      </c>
      <c r="C246" s="35" t="s">
        <v>1164</v>
      </c>
      <c r="D246" s="35" t="s">
        <v>1164</v>
      </c>
      <c r="E246" s="30">
        <v>0</v>
      </c>
      <c r="F246" s="36"/>
      <c r="P246" s="33"/>
    </row>
    <row r="247" spans="1:16">
      <c r="A247" s="36"/>
      <c r="B247" s="35" t="s">
        <v>1166</v>
      </c>
      <c r="C247" s="35" t="s">
        <v>813</v>
      </c>
      <c r="D247" s="35" t="s">
        <v>813</v>
      </c>
      <c r="E247" s="30">
        <v>0</v>
      </c>
      <c r="F247" s="36"/>
      <c r="P247" s="33"/>
    </row>
    <row r="248" spans="1:16">
      <c r="A248" s="36"/>
      <c r="B248" s="35" t="s">
        <v>1167</v>
      </c>
      <c r="C248" s="35" t="s">
        <v>813</v>
      </c>
      <c r="D248" s="35" t="s">
        <v>813</v>
      </c>
      <c r="E248" s="30">
        <v>0</v>
      </c>
      <c r="F248" s="36"/>
      <c r="P248" s="33"/>
    </row>
    <row r="249" spans="1:16">
      <c r="A249" s="36"/>
      <c r="B249" s="35" t="s">
        <v>1168</v>
      </c>
      <c r="C249" s="35" t="s">
        <v>1169</v>
      </c>
      <c r="D249" s="35" t="s">
        <v>1169</v>
      </c>
      <c r="E249" s="30">
        <v>0</v>
      </c>
      <c r="F249" s="36"/>
      <c r="P249" s="33"/>
    </row>
    <row r="250" spans="1:16">
      <c r="A250" s="36"/>
      <c r="B250" s="35" t="s">
        <v>1170</v>
      </c>
      <c r="C250" s="35" t="s">
        <v>1171</v>
      </c>
      <c r="D250" s="35" t="s">
        <v>1171</v>
      </c>
      <c r="E250" s="30">
        <v>0</v>
      </c>
      <c r="F250" s="36"/>
      <c r="P250" s="33"/>
    </row>
    <row r="251" spans="1:16">
      <c r="A251" s="36"/>
      <c r="B251" s="35" t="s">
        <v>1172</v>
      </c>
      <c r="C251" s="35" t="s">
        <v>1171</v>
      </c>
      <c r="D251" s="35" t="s">
        <v>1171</v>
      </c>
      <c r="E251" s="30">
        <v>0</v>
      </c>
      <c r="F251" s="36"/>
      <c r="P251" s="33"/>
    </row>
    <row r="252" spans="1:16">
      <c r="A252" s="36"/>
      <c r="B252" s="35" t="s">
        <v>1173</v>
      </c>
      <c r="C252" s="35" t="s">
        <v>865</v>
      </c>
      <c r="D252" s="35" t="s">
        <v>865</v>
      </c>
      <c r="E252" s="30">
        <v>0</v>
      </c>
      <c r="F252" s="36"/>
      <c r="P252" s="33"/>
    </row>
    <row r="253" spans="1:16">
      <c r="A253" s="36"/>
      <c r="B253" s="35" t="s">
        <v>1174</v>
      </c>
      <c r="C253" s="35" t="s">
        <v>900</v>
      </c>
      <c r="D253" s="35" t="s">
        <v>900</v>
      </c>
      <c r="E253" s="30">
        <v>0</v>
      </c>
      <c r="F253" s="36"/>
      <c r="P253" s="33"/>
    </row>
    <row r="254" spans="1:16">
      <c r="A254" s="36"/>
      <c r="B254" s="35" t="s">
        <v>1175</v>
      </c>
      <c r="C254" s="35" t="s">
        <v>1176</v>
      </c>
      <c r="D254" s="35" t="s">
        <v>1176</v>
      </c>
      <c r="E254" s="30">
        <v>0</v>
      </c>
      <c r="F254" s="36"/>
      <c r="P254" s="33"/>
    </row>
    <row r="255" spans="1:16">
      <c r="A255" s="36"/>
      <c r="B255" s="35" t="s">
        <v>1177</v>
      </c>
      <c r="C255" s="35" t="s">
        <v>1178</v>
      </c>
      <c r="D255" s="35" t="s">
        <v>1178</v>
      </c>
      <c r="E255" s="30">
        <v>0</v>
      </c>
      <c r="F255" s="36"/>
      <c r="P255" s="33"/>
    </row>
    <row r="256" spans="1:16">
      <c r="A256" s="36"/>
      <c r="B256" s="35" t="s">
        <v>1179</v>
      </c>
      <c r="C256" s="35" t="s">
        <v>1178</v>
      </c>
      <c r="D256" s="35" t="s">
        <v>1178</v>
      </c>
      <c r="E256" s="30">
        <v>0</v>
      </c>
      <c r="F256" s="36"/>
      <c r="P256" s="33"/>
    </row>
    <row r="257" spans="1:16">
      <c r="A257" s="36"/>
      <c r="B257" s="35" t="s">
        <v>1180</v>
      </c>
      <c r="C257" s="35" t="s">
        <v>1181</v>
      </c>
      <c r="D257" s="35" t="s">
        <v>1181</v>
      </c>
      <c r="E257" s="30">
        <v>0</v>
      </c>
      <c r="F257" s="36"/>
      <c r="P257" s="33"/>
    </row>
    <row r="258" spans="1:16">
      <c r="A258" s="36"/>
      <c r="B258" s="35" t="s">
        <v>1182</v>
      </c>
      <c r="C258" s="35" t="s">
        <v>1181</v>
      </c>
      <c r="D258" s="35" t="s">
        <v>1181</v>
      </c>
      <c r="E258" s="30">
        <v>0</v>
      </c>
      <c r="F258" s="36"/>
      <c r="P258" s="33"/>
    </row>
    <row r="259" spans="1:16">
      <c r="A259" s="36"/>
      <c r="B259" s="35" t="s">
        <v>1183</v>
      </c>
      <c r="C259" s="35" t="s">
        <v>1184</v>
      </c>
      <c r="D259" s="35" t="s">
        <v>1184</v>
      </c>
      <c r="E259" s="30">
        <v>0</v>
      </c>
      <c r="F259" s="36"/>
      <c r="P259" s="33"/>
    </row>
    <row r="260" spans="1:16">
      <c r="A260" s="36"/>
      <c r="B260" s="35" t="s">
        <v>1185</v>
      </c>
      <c r="C260" s="35" t="s">
        <v>1186</v>
      </c>
      <c r="D260" s="35" t="s">
        <v>1186</v>
      </c>
      <c r="E260" s="30">
        <v>0</v>
      </c>
      <c r="F260" s="36"/>
      <c r="P260" s="33"/>
    </row>
    <row r="261" spans="1:16">
      <c r="A261" s="36"/>
      <c r="B261" s="35" t="s">
        <v>1187</v>
      </c>
      <c r="C261" s="35" t="s">
        <v>1186</v>
      </c>
      <c r="D261" s="35" t="s">
        <v>1186</v>
      </c>
      <c r="E261" s="30">
        <v>0</v>
      </c>
      <c r="F261" s="36"/>
      <c r="P261" s="33"/>
    </row>
    <row r="262" spans="1:16">
      <c r="A262" s="36"/>
      <c r="B262" s="35" t="s">
        <v>1188</v>
      </c>
      <c r="C262" s="35" t="s">
        <v>1141</v>
      </c>
      <c r="D262" s="35" t="s">
        <v>1141</v>
      </c>
      <c r="E262" s="30">
        <v>0</v>
      </c>
      <c r="F262" s="36"/>
      <c r="P262" s="33"/>
    </row>
    <row r="263" spans="1:16">
      <c r="A263" s="36"/>
      <c r="B263" s="35" t="s">
        <v>1189</v>
      </c>
      <c r="C263" s="35" t="s">
        <v>979</v>
      </c>
      <c r="D263" s="35" t="s">
        <v>979</v>
      </c>
      <c r="E263" s="30">
        <v>0</v>
      </c>
      <c r="F263" s="36"/>
      <c r="P263" s="33"/>
    </row>
    <row r="264" spans="1:16">
      <c r="A264" s="36"/>
      <c r="B264" s="35" t="s">
        <v>1190</v>
      </c>
      <c r="C264" s="35" t="s">
        <v>941</v>
      </c>
      <c r="D264" s="35" t="s">
        <v>941</v>
      </c>
      <c r="E264" s="30">
        <v>0</v>
      </c>
      <c r="F264" s="36"/>
      <c r="P264" s="33"/>
    </row>
    <row r="265" spans="1:16">
      <c r="A265" s="36"/>
      <c r="B265" s="35" t="s">
        <v>1191</v>
      </c>
      <c r="C265" s="35" t="s">
        <v>1192</v>
      </c>
      <c r="D265" s="35" t="s">
        <v>1192</v>
      </c>
      <c r="E265" s="30">
        <v>0</v>
      </c>
      <c r="F265" s="36"/>
      <c r="P265" s="33"/>
    </row>
    <row r="266" spans="1:16">
      <c r="A266" s="36"/>
      <c r="B266" s="35" t="s">
        <v>1193</v>
      </c>
      <c r="C266" s="35" t="s">
        <v>1194</v>
      </c>
      <c r="D266" s="35" t="s">
        <v>1194</v>
      </c>
      <c r="E266" s="30">
        <v>0</v>
      </c>
      <c r="F266" s="36"/>
      <c r="P266" s="33"/>
    </row>
    <row r="267" spans="1:16">
      <c r="A267" s="36"/>
      <c r="B267" s="35" t="s">
        <v>1195</v>
      </c>
      <c r="C267" s="35" t="s">
        <v>1196</v>
      </c>
      <c r="D267" s="35" t="s">
        <v>1196</v>
      </c>
      <c r="E267" s="30">
        <v>0</v>
      </c>
      <c r="F267" s="36"/>
      <c r="P267" s="33"/>
    </row>
    <row r="268" spans="1:16">
      <c r="A268" s="36"/>
      <c r="B268" s="35" t="s">
        <v>1197</v>
      </c>
      <c r="C268" s="35" t="s">
        <v>1198</v>
      </c>
      <c r="D268" s="35" t="s">
        <v>1198</v>
      </c>
      <c r="E268" s="30">
        <v>0</v>
      </c>
      <c r="F268" s="36"/>
      <c r="P268" s="33"/>
    </row>
    <row r="269" spans="1:16">
      <c r="A269" s="36"/>
      <c r="B269" s="35" t="s">
        <v>1199</v>
      </c>
      <c r="C269" s="37" t="s">
        <v>1200</v>
      </c>
      <c r="D269" s="37" t="s">
        <v>1200</v>
      </c>
      <c r="E269" s="30">
        <v>0</v>
      </c>
      <c r="F269" s="36"/>
      <c r="P269" s="33"/>
    </row>
    <row r="270" spans="1:16">
      <c r="A270" s="36"/>
      <c r="B270" s="35" t="s">
        <v>1201</v>
      </c>
      <c r="C270" s="37" t="s">
        <v>1200</v>
      </c>
      <c r="D270" s="37" t="s">
        <v>1200</v>
      </c>
      <c r="E270" s="30">
        <v>0</v>
      </c>
      <c r="F270" s="36"/>
      <c r="P270" s="33"/>
    </row>
    <row r="271" spans="1:16">
      <c r="A271" s="36"/>
      <c r="B271" s="35" t="s">
        <v>1202</v>
      </c>
      <c r="C271" s="35" t="s">
        <v>1203</v>
      </c>
      <c r="D271" s="35" t="s">
        <v>1203</v>
      </c>
      <c r="E271" s="30">
        <v>0</v>
      </c>
      <c r="F271" s="36"/>
      <c r="P271" s="33"/>
    </row>
    <row r="272" spans="1:16">
      <c r="A272" s="36"/>
      <c r="B272" s="35" t="s">
        <v>1204</v>
      </c>
      <c r="C272" s="35" t="s">
        <v>1203</v>
      </c>
      <c r="D272" s="35" t="s">
        <v>1203</v>
      </c>
      <c r="E272" s="30">
        <v>0</v>
      </c>
      <c r="F272" s="36"/>
      <c r="P272" s="33"/>
    </row>
    <row r="273" spans="1:16">
      <c r="A273" s="36"/>
      <c r="B273" s="35" t="s">
        <v>1205</v>
      </c>
      <c r="C273" s="35" t="s">
        <v>1206</v>
      </c>
      <c r="D273" s="35" t="s">
        <v>1206</v>
      </c>
      <c r="E273" s="30">
        <v>0</v>
      </c>
      <c r="F273" s="36"/>
      <c r="P273" s="33"/>
    </row>
    <row r="274" spans="1:16">
      <c r="A274" s="36"/>
      <c r="B274" s="35" t="s">
        <v>1207</v>
      </c>
      <c r="C274" s="35" t="s">
        <v>1198</v>
      </c>
      <c r="D274" s="35" t="s">
        <v>1198</v>
      </c>
      <c r="E274" s="30">
        <v>0</v>
      </c>
      <c r="F274" s="36"/>
      <c r="P274" s="33"/>
    </row>
    <row r="275" spans="1:16">
      <c r="A275" s="36"/>
      <c r="B275" s="35" t="s">
        <v>1208</v>
      </c>
      <c r="C275" s="35" t="s">
        <v>1198</v>
      </c>
      <c r="D275" s="35" t="s">
        <v>1198</v>
      </c>
      <c r="E275" s="30">
        <v>0</v>
      </c>
      <c r="F275" s="36"/>
      <c r="P275" s="33"/>
    </row>
    <row r="276" spans="1:16">
      <c r="A276" s="36"/>
      <c r="B276" s="35" t="s">
        <v>1209</v>
      </c>
      <c r="C276" s="35" t="s">
        <v>902</v>
      </c>
      <c r="D276" s="35" t="s">
        <v>902</v>
      </c>
      <c r="E276" s="30">
        <v>0</v>
      </c>
      <c r="F276" s="36"/>
      <c r="P276" s="33"/>
    </row>
    <row r="277" spans="1:16">
      <c r="A277" s="36"/>
      <c r="B277" s="35" t="s">
        <v>1210</v>
      </c>
      <c r="C277" s="35" t="s">
        <v>1211</v>
      </c>
      <c r="D277" s="35" t="s">
        <v>1211</v>
      </c>
      <c r="E277" s="30">
        <v>0</v>
      </c>
      <c r="F277" s="36"/>
      <c r="P277" s="33"/>
    </row>
    <row r="278" spans="1:16">
      <c r="A278" s="36"/>
      <c r="B278" s="35" t="s">
        <v>1212</v>
      </c>
      <c r="C278" s="35" t="s">
        <v>1213</v>
      </c>
      <c r="D278" s="35" t="s">
        <v>1213</v>
      </c>
      <c r="E278" s="30">
        <v>0</v>
      </c>
      <c r="F278" s="36"/>
      <c r="P278" s="33"/>
    </row>
    <row r="279" spans="1:16">
      <c r="A279" s="36"/>
      <c r="B279" s="35" t="s">
        <v>1214</v>
      </c>
      <c r="C279" s="35" t="s">
        <v>1067</v>
      </c>
      <c r="D279" s="35" t="s">
        <v>1067</v>
      </c>
      <c r="E279" s="30">
        <v>0</v>
      </c>
      <c r="F279" s="36"/>
      <c r="P279" s="33"/>
    </row>
    <row r="280" spans="1:16">
      <c r="A280" s="36"/>
      <c r="B280" s="35" t="s">
        <v>1215</v>
      </c>
      <c r="C280" s="35" t="s">
        <v>1067</v>
      </c>
      <c r="D280" s="35" t="s">
        <v>1067</v>
      </c>
      <c r="E280" s="30">
        <v>0</v>
      </c>
      <c r="F280" s="36"/>
      <c r="P280" s="33"/>
    </row>
    <row r="281" spans="1:16">
      <c r="A281" s="36"/>
      <c r="B281" s="35" t="s">
        <v>1216</v>
      </c>
      <c r="C281" s="35" t="s">
        <v>1217</v>
      </c>
      <c r="D281" s="35" t="s">
        <v>1217</v>
      </c>
      <c r="E281" s="30">
        <v>0</v>
      </c>
      <c r="F281" s="36"/>
      <c r="P281" s="33"/>
    </row>
    <row r="282" spans="1:16">
      <c r="A282" s="36"/>
      <c r="B282" s="35" t="s">
        <v>1218</v>
      </c>
      <c r="C282" s="35" t="s">
        <v>1219</v>
      </c>
      <c r="D282" s="35" t="s">
        <v>1219</v>
      </c>
      <c r="E282" s="30">
        <v>0</v>
      </c>
      <c r="F282" s="36"/>
      <c r="P282" s="33"/>
    </row>
    <row r="283" spans="1:16">
      <c r="A283" s="36"/>
      <c r="B283" s="35" t="s">
        <v>1220</v>
      </c>
      <c r="C283" s="35" t="s">
        <v>1221</v>
      </c>
      <c r="D283" s="35" t="s">
        <v>1221</v>
      </c>
      <c r="E283" s="30">
        <v>0</v>
      </c>
      <c r="F283" s="36"/>
      <c r="P283" s="33"/>
    </row>
    <row r="284" spans="1:16">
      <c r="A284" s="36"/>
      <c r="B284" s="35" t="s">
        <v>1222</v>
      </c>
      <c r="C284" s="35" t="s">
        <v>1223</v>
      </c>
      <c r="D284" s="35" t="s">
        <v>1223</v>
      </c>
      <c r="E284" s="30">
        <v>0</v>
      </c>
      <c r="F284" s="36"/>
      <c r="P284" s="33"/>
    </row>
    <row r="285" spans="1:16">
      <c r="A285" s="36"/>
      <c r="B285" s="35" t="s">
        <v>1224</v>
      </c>
      <c r="C285" s="35" t="s">
        <v>857</v>
      </c>
      <c r="D285" s="35" t="s">
        <v>857</v>
      </c>
      <c r="E285" s="30">
        <v>0</v>
      </c>
      <c r="F285" s="36"/>
      <c r="P285" s="33"/>
    </row>
    <row r="286" spans="1:16">
      <c r="A286" s="36"/>
      <c r="B286" s="35" t="s">
        <v>1225</v>
      </c>
      <c r="C286" s="35" t="s">
        <v>843</v>
      </c>
      <c r="D286" s="35" t="s">
        <v>843</v>
      </c>
      <c r="E286" s="30">
        <v>0</v>
      </c>
      <c r="F286" s="36"/>
      <c r="P286" s="33"/>
    </row>
    <row r="287" spans="1:16">
      <c r="A287" s="36"/>
      <c r="B287" s="35" t="s">
        <v>1226</v>
      </c>
      <c r="C287" s="35" t="s">
        <v>834</v>
      </c>
      <c r="D287" s="35" t="s">
        <v>834</v>
      </c>
      <c r="E287" s="30">
        <v>0</v>
      </c>
      <c r="F287" s="36"/>
      <c r="P287" s="33"/>
    </row>
    <row r="288" spans="1:16">
      <c r="A288" s="36"/>
      <c r="B288" s="35" t="s">
        <v>1227</v>
      </c>
      <c r="C288" s="35" t="s">
        <v>1228</v>
      </c>
      <c r="D288" s="35" t="s">
        <v>1228</v>
      </c>
      <c r="E288" s="30">
        <v>0</v>
      </c>
      <c r="F288" s="36"/>
      <c r="P288" s="33"/>
    </row>
    <row r="289" spans="1:16">
      <c r="A289" s="36"/>
      <c r="B289" s="35" t="s">
        <v>1229</v>
      </c>
      <c r="C289" s="35" t="s">
        <v>912</v>
      </c>
      <c r="D289" s="35" t="s">
        <v>912</v>
      </c>
      <c r="E289" s="30">
        <v>0</v>
      </c>
      <c r="F289" s="36"/>
      <c r="P289" s="33"/>
    </row>
    <row r="290" spans="1:16">
      <c r="A290" s="36"/>
      <c r="B290" s="35" t="s">
        <v>1230</v>
      </c>
      <c r="C290" s="35" t="s">
        <v>874</v>
      </c>
      <c r="D290" s="35" t="s">
        <v>874</v>
      </c>
      <c r="E290" s="30">
        <v>0</v>
      </c>
      <c r="F290" s="36"/>
      <c r="P290" s="33"/>
    </row>
    <row r="291" spans="1:16">
      <c r="A291" s="36"/>
      <c r="B291" s="35" t="s">
        <v>1231</v>
      </c>
      <c r="C291" s="35" t="s">
        <v>882</v>
      </c>
      <c r="D291" s="35" t="s">
        <v>882</v>
      </c>
      <c r="E291" s="30">
        <v>0</v>
      </c>
      <c r="F291" s="36"/>
      <c r="P291" s="33"/>
    </row>
    <row r="292" spans="1:16">
      <c r="A292" s="36"/>
      <c r="B292" s="35" t="s">
        <v>1232</v>
      </c>
      <c r="C292" s="35" t="s">
        <v>1014</v>
      </c>
      <c r="D292" s="35" t="s">
        <v>1014</v>
      </c>
      <c r="E292" s="30">
        <v>0</v>
      </c>
      <c r="F292" s="36"/>
      <c r="P292" s="33"/>
    </row>
    <row r="293" spans="1:16">
      <c r="A293" s="36"/>
      <c r="B293" s="35" t="s">
        <v>1233</v>
      </c>
      <c r="C293" s="35" t="s">
        <v>1234</v>
      </c>
      <c r="D293" s="35" t="s">
        <v>1234</v>
      </c>
      <c r="E293" s="30">
        <v>0</v>
      </c>
      <c r="F293" s="36"/>
      <c r="P293" s="33"/>
    </row>
    <row r="294" spans="1:16">
      <c r="A294" s="36"/>
      <c r="B294" s="35" t="s">
        <v>1235</v>
      </c>
      <c r="C294" s="35" t="s">
        <v>1236</v>
      </c>
      <c r="D294" s="35" t="s">
        <v>1236</v>
      </c>
      <c r="E294" s="30">
        <v>0</v>
      </c>
      <c r="F294" s="36"/>
      <c r="P294" s="33"/>
    </row>
    <row r="295" spans="1:16">
      <c r="A295" s="36"/>
      <c r="B295" s="35" t="s">
        <v>1237</v>
      </c>
      <c r="C295" s="35" t="s">
        <v>948</v>
      </c>
      <c r="D295" s="35" t="s">
        <v>948</v>
      </c>
      <c r="E295" s="30">
        <v>0</v>
      </c>
      <c r="F295" s="36"/>
      <c r="P295" s="33"/>
    </row>
    <row r="296" spans="1:16">
      <c r="A296" s="36"/>
      <c r="B296" s="35" t="s">
        <v>1238</v>
      </c>
      <c r="C296" s="35" t="s">
        <v>948</v>
      </c>
      <c r="D296" s="35" t="s">
        <v>948</v>
      </c>
      <c r="E296" s="30">
        <v>0</v>
      </c>
      <c r="F296" s="36"/>
      <c r="P296" s="33"/>
    </row>
    <row r="297" spans="1:16">
      <c r="A297" s="36"/>
      <c r="B297" s="35" t="s">
        <v>1239</v>
      </c>
      <c r="C297" s="35" t="s">
        <v>994</v>
      </c>
      <c r="D297" s="35" t="s">
        <v>994</v>
      </c>
      <c r="E297" s="30">
        <v>0</v>
      </c>
      <c r="F297" s="36"/>
      <c r="P297" s="33"/>
    </row>
    <row r="298" spans="1:16">
      <c r="A298" s="36"/>
      <c r="B298" s="35" t="s">
        <v>1240</v>
      </c>
      <c r="C298" s="35" t="s">
        <v>1134</v>
      </c>
      <c r="D298" s="35" t="s">
        <v>1134</v>
      </c>
      <c r="E298" s="30">
        <v>0</v>
      </c>
      <c r="F298" s="36"/>
      <c r="P298" s="33"/>
    </row>
    <row r="299" spans="1:16">
      <c r="A299" s="36"/>
      <c r="B299" s="35" t="s">
        <v>1241</v>
      </c>
      <c r="C299" s="35" t="s">
        <v>1134</v>
      </c>
      <c r="D299" s="35" t="s">
        <v>1134</v>
      </c>
      <c r="E299" s="30">
        <v>0</v>
      </c>
      <c r="F299" s="36"/>
      <c r="P299" s="33"/>
    </row>
    <row r="300" spans="1:16">
      <c r="A300" s="36"/>
      <c r="B300" s="35" t="s">
        <v>1242</v>
      </c>
      <c r="C300" s="35" t="s">
        <v>1243</v>
      </c>
      <c r="D300" s="35" t="s">
        <v>1243</v>
      </c>
      <c r="E300" s="30">
        <v>0</v>
      </c>
      <c r="F300" s="36"/>
      <c r="P300" s="33"/>
    </row>
    <row r="301" spans="1:16">
      <c r="A301" s="36"/>
      <c r="B301" s="35" t="s">
        <v>1244</v>
      </c>
      <c r="C301" s="35" t="s">
        <v>1243</v>
      </c>
      <c r="D301" s="35" t="s">
        <v>1243</v>
      </c>
      <c r="E301" s="30">
        <v>0</v>
      </c>
      <c r="F301" s="36"/>
      <c r="P301" s="33"/>
    </row>
    <row r="302" spans="1:16">
      <c r="A302" s="36"/>
      <c r="B302" s="35" t="s">
        <v>1245</v>
      </c>
      <c r="C302" s="35" t="s">
        <v>1132</v>
      </c>
      <c r="D302" s="35" t="s">
        <v>1132</v>
      </c>
      <c r="E302" s="30">
        <v>0</v>
      </c>
      <c r="F302" s="36"/>
      <c r="P302" s="33"/>
    </row>
    <row r="303" spans="1:16">
      <c r="A303" s="36"/>
      <c r="B303" s="35" t="s">
        <v>1246</v>
      </c>
      <c r="C303" s="35" t="s">
        <v>1247</v>
      </c>
      <c r="D303" s="35" t="s">
        <v>1247</v>
      </c>
      <c r="E303" s="30">
        <v>0</v>
      </c>
      <c r="F303" s="36"/>
      <c r="P303" s="33"/>
    </row>
    <row r="304" spans="1:16">
      <c r="A304" s="36"/>
      <c r="B304" s="35" t="s">
        <v>1248</v>
      </c>
      <c r="C304" s="35" t="s">
        <v>1247</v>
      </c>
      <c r="D304" s="35" t="s">
        <v>1247</v>
      </c>
      <c r="E304" s="30">
        <v>0</v>
      </c>
      <c r="F304" s="36"/>
      <c r="P304" s="33"/>
    </row>
    <row r="305" spans="1:16">
      <c r="A305" s="36"/>
      <c r="B305" s="35" t="s">
        <v>1249</v>
      </c>
      <c r="C305" s="35" t="s">
        <v>1250</v>
      </c>
      <c r="D305" s="35" t="s">
        <v>1250</v>
      </c>
      <c r="E305" s="30">
        <v>0</v>
      </c>
      <c r="F305" s="36"/>
      <c r="P305" s="33"/>
    </row>
    <row r="306" spans="1:16">
      <c r="A306" s="36"/>
      <c r="B306" s="35" t="s">
        <v>1251</v>
      </c>
      <c r="C306" s="35" t="s">
        <v>1252</v>
      </c>
      <c r="D306" s="35" t="s">
        <v>1252</v>
      </c>
      <c r="E306" s="30">
        <v>0</v>
      </c>
      <c r="F306" s="36"/>
      <c r="K306" s="33"/>
      <c r="P306" s="33"/>
    </row>
    <row r="307" spans="1:16">
      <c r="A307" s="36"/>
      <c r="B307" s="35" t="s">
        <v>1253</v>
      </c>
      <c r="C307" s="35" t="s">
        <v>1252</v>
      </c>
      <c r="D307" s="35" t="s">
        <v>1252</v>
      </c>
      <c r="E307" s="30">
        <v>0</v>
      </c>
      <c r="F307" s="36"/>
      <c r="K307" s="33"/>
      <c r="P307" s="33"/>
    </row>
    <row r="308" spans="1:16">
      <c r="A308" s="36"/>
      <c r="B308" s="35" t="s">
        <v>1254</v>
      </c>
      <c r="C308" s="35" t="s">
        <v>1081</v>
      </c>
      <c r="D308" s="35" t="s">
        <v>1081</v>
      </c>
      <c r="E308" s="30">
        <v>0</v>
      </c>
      <c r="F308" s="36"/>
      <c r="P308" s="33"/>
    </row>
    <row r="309" spans="1:16">
      <c r="A309" s="36"/>
      <c r="B309" s="35" t="s">
        <v>1255</v>
      </c>
      <c r="C309" s="35" t="s">
        <v>1067</v>
      </c>
      <c r="D309" s="35" t="s">
        <v>1067</v>
      </c>
      <c r="E309" s="30">
        <v>0</v>
      </c>
      <c r="F309" s="36"/>
      <c r="P309" s="33"/>
    </row>
    <row r="310" spans="1:16">
      <c r="A310" s="36"/>
      <c r="B310" s="35" t="s">
        <v>1256</v>
      </c>
      <c r="C310" s="35" t="s">
        <v>1067</v>
      </c>
      <c r="D310" s="35" t="s">
        <v>1067</v>
      </c>
      <c r="E310" s="30">
        <v>0</v>
      </c>
      <c r="F310" s="36"/>
      <c r="P310" s="33"/>
    </row>
    <row r="311" spans="1:16">
      <c r="A311" s="36"/>
      <c r="B311" s="35" t="s">
        <v>1257</v>
      </c>
      <c r="C311" s="35" t="s">
        <v>1258</v>
      </c>
      <c r="D311" s="35" t="s">
        <v>1258</v>
      </c>
      <c r="E311" s="30">
        <v>0</v>
      </c>
      <c r="F311" s="36"/>
      <c r="P311" s="33"/>
    </row>
    <row r="312" spans="1:16">
      <c r="A312" s="36"/>
      <c r="B312" s="35" t="s">
        <v>1259</v>
      </c>
      <c r="C312" s="35" t="s">
        <v>859</v>
      </c>
      <c r="D312" s="35" t="s">
        <v>859</v>
      </c>
      <c r="E312" s="30">
        <v>0</v>
      </c>
      <c r="F312" s="36"/>
      <c r="P312" s="33"/>
    </row>
    <row r="313" spans="1:16">
      <c r="A313" s="36"/>
      <c r="B313" s="35" t="s">
        <v>1260</v>
      </c>
      <c r="C313" s="35" t="s">
        <v>861</v>
      </c>
      <c r="D313" s="35" t="s">
        <v>861</v>
      </c>
      <c r="E313" s="30">
        <v>0</v>
      </c>
      <c r="F313" s="36"/>
      <c r="P313" s="33"/>
    </row>
    <row r="314" spans="1:16">
      <c r="A314" s="36"/>
      <c r="B314" s="35" t="s">
        <v>1261</v>
      </c>
      <c r="C314" s="35" t="s">
        <v>1262</v>
      </c>
      <c r="D314" s="35" t="s">
        <v>1262</v>
      </c>
      <c r="E314" s="30">
        <v>0</v>
      </c>
      <c r="F314" s="36"/>
      <c r="P314" s="33"/>
    </row>
    <row r="315" spans="1:16">
      <c r="A315" s="36"/>
      <c r="B315" s="35" t="s">
        <v>1263</v>
      </c>
      <c r="C315" s="35" t="s">
        <v>1262</v>
      </c>
      <c r="D315" s="35" t="s">
        <v>1262</v>
      </c>
      <c r="E315" s="30">
        <v>0</v>
      </c>
      <c r="F315" s="36"/>
      <c r="P315" s="33"/>
    </row>
    <row r="316" spans="1:16">
      <c r="A316" s="36"/>
      <c r="B316" s="35" t="s">
        <v>1264</v>
      </c>
      <c r="C316" s="35" t="s">
        <v>1265</v>
      </c>
      <c r="D316" s="35" t="s">
        <v>1265</v>
      </c>
      <c r="E316" s="30">
        <v>0</v>
      </c>
      <c r="F316" s="36"/>
      <c r="P316" s="33"/>
    </row>
    <row r="317" spans="1:16">
      <c r="A317" s="36"/>
      <c r="B317" s="35" t="s">
        <v>1266</v>
      </c>
      <c r="C317" s="35" t="s">
        <v>1267</v>
      </c>
      <c r="D317" s="35" t="s">
        <v>1267</v>
      </c>
      <c r="E317" s="30">
        <v>0</v>
      </c>
      <c r="F317" s="36"/>
      <c r="P317" s="33"/>
    </row>
    <row r="318" spans="1:16">
      <c r="A318" s="36"/>
      <c r="B318" s="35" t="s">
        <v>1268</v>
      </c>
      <c r="C318" s="35" t="s">
        <v>1267</v>
      </c>
      <c r="D318" s="35" t="s">
        <v>1267</v>
      </c>
      <c r="E318" s="30">
        <v>0</v>
      </c>
      <c r="F318" s="36"/>
      <c r="P318" s="33"/>
    </row>
    <row r="319" spans="1:16">
      <c r="A319" s="36"/>
      <c r="B319" s="35" t="s">
        <v>1269</v>
      </c>
      <c r="C319" s="35" t="s">
        <v>1132</v>
      </c>
      <c r="D319" s="35" t="s">
        <v>1132</v>
      </c>
      <c r="E319" s="30">
        <v>0</v>
      </c>
      <c r="F319" s="36"/>
      <c r="P319" s="33"/>
    </row>
    <row r="320" spans="1:16">
      <c r="A320" s="36"/>
      <c r="B320" s="35" t="s">
        <v>1270</v>
      </c>
      <c r="C320" s="35" t="s">
        <v>843</v>
      </c>
      <c r="D320" s="35" t="s">
        <v>843</v>
      </c>
      <c r="E320" s="30">
        <v>0</v>
      </c>
      <c r="F320" s="36"/>
      <c r="P320" s="33"/>
    </row>
    <row r="321" spans="1:16">
      <c r="A321" s="36"/>
      <c r="B321" s="35" t="s">
        <v>1271</v>
      </c>
      <c r="C321" s="35" t="s">
        <v>802</v>
      </c>
      <c r="D321" s="35" t="s">
        <v>802</v>
      </c>
      <c r="E321" s="30">
        <v>0</v>
      </c>
      <c r="F321" s="36"/>
      <c r="P321" s="33"/>
    </row>
    <row r="322" spans="1:16">
      <c r="A322" s="36"/>
      <c r="B322" s="35" t="s">
        <v>1272</v>
      </c>
      <c r="C322" s="35" t="s">
        <v>907</v>
      </c>
      <c r="D322" s="35" t="s">
        <v>907</v>
      </c>
      <c r="E322" s="30">
        <v>0</v>
      </c>
      <c r="F322" s="36"/>
      <c r="P322" s="33"/>
    </row>
    <row r="323" spans="1:16">
      <c r="A323" s="36"/>
      <c r="B323" s="35" t="s">
        <v>1273</v>
      </c>
      <c r="C323" s="35" t="s">
        <v>1274</v>
      </c>
      <c r="D323" s="35" t="s">
        <v>1274</v>
      </c>
      <c r="E323" s="30">
        <v>0</v>
      </c>
      <c r="F323" s="36"/>
      <c r="P323" s="33"/>
    </row>
    <row r="324" spans="1:16">
      <c r="A324" s="36"/>
      <c r="B324" s="35" t="s">
        <v>1275</v>
      </c>
      <c r="C324" s="35" t="s">
        <v>1276</v>
      </c>
      <c r="D324" s="35" t="s">
        <v>1276</v>
      </c>
      <c r="E324" s="30">
        <v>0</v>
      </c>
      <c r="F324" s="36"/>
      <c r="P324" s="33"/>
    </row>
    <row r="325" spans="1:16">
      <c r="A325" s="36"/>
      <c r="B325" s="35" t="s">
        <v>1277</v>
      </c>
      <c r="C325" s="35" t="s">
        <v>1278</v>
      </c>
      <c r="D325" s="35" t="s">
        <v>1278</v>
      </c>
      <c r="E325" s="30">
        <v>0</v>
      </c>
      <c r="F325" s="36"/>
      <c r="P325" s="33"/>
    </row>
    <row r="326" spans="1:16">
      <c r="A326" s="36"/>
      <c r="B326" s="35" t="s">
        <v>1279</v>
      </c>
      <c r="C326" s="38" t="s">
        <v>1280</v>
      </c>
      <c r="D326" s="38" t="s">
        <v>1280</v>
      </c>
      <c r="E326" s="30">
        <v>0</v>
      </c>
      <c r="F326" s="36"/>
      <c r="P326" s="33"/>
    </row>
    <row r="327" spans="1:16">
      <c r="A327" s="36"/>
      <c r="B327" s="35" t="s">
        <v>1281</v>
      </c>
      <c r="C327" s="38" t="s">
        <v>1280</v>
      </c>
      <c r="D327" s="38" t="s">
        <v>1280</v>
      </c>
      <c r="E327" s="30">
        <v>0</v>
      </c>
      <c r="F327" s="36"/>
      <c r="P327" s="33"/>
    </row>
    <row r="328" spans="1:16">
      <c r="A328" s="36"/>
      <c r="B328" s="35" t="s">
        <v>1282</v>
      </c>
      <c r="C328" s="38" t="s">
        <v>813</v>
      </c>
      <c r="D328" s="38" t="s">
        <v>813</v>
      </c>
      <c r="E328" s="30">
        <v>0</v>
      </c>
      <c r="F328" s="36"/>
      <c r="P328" s="33"/>
    </row>
    <row r="329" spans="1:16">
      <c r="A329" s="36"/>
      <c r="B329" s="35" t="s">
        <v>1283</v>
      </c>
      <c r="C329" s="38" t="s">
        <v>813</v>
      </c>
      <c r="D329" s="38" t="s">
        <v>813</v>
      </c>
      <c r="E329" s="30">
        <v>0</v>
      </c>
      <c r="F329" s="36"/>
      <c r="P329" s="33"/>
    </row>
    <row r="330" spans="1:16">
      <c r="A330" s="36"/>
      <c r="B330" s="35" t="s">
        <v>1284</v>
      </c>
      <c r="C330" s="38" t="s">
        <v>1285</v>
      </c>
      <c r="D330" s="38" t="s">
        <v>1285</v>
      </c>
      <c r="E330" s="30">
        <v>0</v>
      </c>
      <c r="F330" s="36"/>
      <c r="P330" s="33"/>
    </row>
    <row r="331" spans="1:16">
      <c r="A331" s="36"/>
      <c r="B331" s="35" t="s">
        <v>1286</v>
      </c>
      <c r="C331" s="35" t="s">
        <v>907</v>
      </c>
      <c r="D331" s="35" t="s">
        <v>907</v>
      </c>
      <c r="E331" s="30">
        <v>0</v>
      </c>
      <c r="F331" s="36"/>
      <c r="P331" s="33"/>
    </row>
    <row r="332" spans="1:16">
      <c r="A332" s="36"/>
      <c r="B332" s="35" t="s">
        <v>1287</v>
      </c>
      <c r="C332" s="35" t="s">
        <v>874</v>
      </c>
      <c r="D332" s="35" t="s">
        <v>874</v>
      </c>
      <c r="E332" s="30">
        <v>0</v>
      </c>
      <c r="F332" s="36"/>
      <c r="P332" s="33"/>
    </row>
    <row r="333" spans="1:16">
      <c r="A333" s="36"/>
      <c r="B333" s="35" t="s">
        <v>1288</v>
      </c>
      <c r="C333" s="35" t="s">
        <v>1289</v>
      </c>
      <c r="D333" s="35" t="s">
        <v>1289</v>
      </c>
      <c r="E333" s="30">
        <v>0</v>
      </c>
      <c r="F333" s="36"/>
      <c r="P333" s="33"/>
    </row>
    <row r="334" spans="1:16">
      <c r="A334" s="36"/>
      <c r="B334" s="35" t="s">
        <v>1290</v>
      </c>
      <c r="C334" s="35" t="s">
        <v>1291</v>
      </c>
      <c r="D334" s="35" t="s">
        <v>1291</v>
      </c>
      <c r="E334" s="30">
        <v>0</v>
      </c>
      <c r="F334" s="36"/>
      <c r="P334" s="33"/>
    </row>
    <row r="335" spans="1:16">
      <c r="A335" s="36"/>
      <c r="B335" s="35" t="s">
        <v>1292</v>
      </c>
      <c r="C335" s="35" t="s">
        <v>1291</v>
      </c>
      <c r="D335" s="35" t="s">
        <v>1291</v>
      </c>
      <c r="E335" s="30">
        <v>0</v>
      </c>
      <c r="F335" s="36"/>
      <c r="P335" s="33"/>
    </row>
    <row r="336" spans="1:16">
      <c r="A336" s="36"/>
      <c r="B336" s="35" t="s">
        <v>1293</v>
      </c>
      <c r="C336" s="35" t="s">
        <v>1122</v>
      </c>
      <c r="D336" s="35" t="s">
        <v>1122</v>
      </c>
      <c r="E336" s="30">
        <v>0</v>
      </c>
      <c r="F336" s="36"/>
      <c r="P336" s="33"/>
    </row>
    <row r="337" spans="1:16">
      <c r="A337" s="36"/>
      <c r="B337" s="35" t="s">
        <v>1294</v>
      </c>
      <c r="C337" s="35" t="s">
        <v>1295</v>
      </c>
      <c r="D337" s="35" t="s">
        <v>1295</v>
      </c>
      <c r="E337" s="30">
        <v>0</v>
      </c>
      <c r="F337" s="36"/>
      <c r="P337" s="33"/>
    </row>
    <row r="338" spans="1:16">
      <c r="A338" s="36"/>
      <c r="B338" s="35" t="s">
        <v>1296</v>
      </c>
      <c r="C338" s="35" t="s">
        <v>1297</v>
      </c>
      <c r="D338" s="35" t="s">
        <v>1297</v>
      </c>
      <c r="E338" s="30">
        <v>0</v>
      </c>
      <c r="F338" s="36"/>
      <c r="P338" s="33"/>
    </row>
    <row r="339" spans="1:16">
      <c r="A339" s="36"/>
      <c r="B339" s="35" t="s">
        <v>1298</v>
      </c>
      <c r="C339" s="35" t="s">
        <v>989</v>
      </c>
      <c r="D339" s="35" t="s">
        <v>989</v>
      </c>
      <c r="E339" s="30">
        <v>0</v>
      </c>
      <c r="F339" s="36"/>
      <c r="P339" s="33"/>
    </row>
    <row r="340" spans="1:16">
      <c r="A340" s="36"/>
      <c r="B340" s="35" t="s">
        <v>1299</v>
      </c>
      <c r="C340" s="35" t="s">
        <v>989</v>
      </c>
      <c r="D340" s="35" t="s">
        <v>989</v>
      </c>
      <c r="E340" s="30">
        <v>0</v>
      </c>
      <c r="F340" s="36"/>
      <c r="P340" s="33"/>
    </row>
    <row r="341" spans="1:16">
      <c r="A341" s="36"/>
      <c r="B341" s="35" t="s">
        <v>1300</v>
      </c>
      <c r="C341" s="35" t="s">
        <v>1169</v>
      </c>
      <c r="D341" s="35" t="s">
        <v>1169</v>
      </c>
      <c r="E341" s="30">
        <v>0</v>
      </c>
      <c r="F341" s="36"/>
      <c r="P341" s="33"/>
    </row>
    <row r="342" spans="1:16">
      <c r="A342" s="36"/>
      <c r="B342" s="35" t="s">
        <v>1301</v>
      </c>
      <c r="C342" s="35" t="s">
        <v>1164</v>
      </c>
      <c r="D342" s="35" t="s">
        <v>1164</v>
      </c>
      <c r="E342" s="30">
        <v>0</v>
      </c>
      <c r="F342" s="36"/>
      <c r="P342" s="33"/>
    </row>
    <row r="343" spans="1:16">
      <c r="A343" s="36"/>
      <c r="B343" s="35" t="s">
        <v>1302</v>
      </c>
      <c r="C343" s="35" t="s">
        <v>1164</v>
      </c>
      <c r="D343" s="35" t="s">
        <v>1164</v>
      </c>
      <c r="E343" s="30">
        <v>0</v>
      </c>
      <c r="F343" s="36"/>
      <c r="P343" s="33"/>
    </row>
    <row r="344" spans="1:16">
      <c r="A344" s="36"/>
      <c r="B344" s="35" t="s">
        <v>1303</v>
      </c>
      <c r="C344" s="35" t="s">
        <v>1247</v>
      </c>
      <c r="D344" s="35" t="s">
        <v>1247</v>
      </c>
      <c r="E344" s="30">
        <v>0</v>
      </c>
      <c r="F344" s="36"/>
      <c r="P344" s="33"/>
    </row>
    <row r="345" spans="1:16">
      <c r="A345" s="36"/>
      <c r="B345" s="35" t="s">
        <v>1304</v>
      </c>
      <c r="C345" s="35" t="s">
        <v>1074</v>
      </c>
      <c r="D345" s="35" t="s">
        <v>1074</v>
      </c>
      <c r="E345" s="30">
        <v>0</v>
      </c>
      <c r="F345" s="36"/>
      <c r="P345" s="33"/>
    </row>
    <row r="346" spans="1:16">
      <c r="A346" s="36"/>
      <c r="B346" s="35" t="s">
        <v>1305</v>
      </c>
      <c r="C346" s="35" t="s">
        <v>1076</v>
      </c>
      <c r="D346" s="35" t="s">
        <v>1076</v>
      </c>
      <c r="E346" s="30">
        <v>0</v>
      </c>
      <c r="F346" s="36"/>
      <c r="P346" s="33"/>
    </row>
    <row r="347" spans="1:16">
      <c r="A347" s="36"/>
      <c r="B347" s="35" t="s">
        <v>1306</v>
      </c>
      <c r="C347" s="35" t="s">
        <v>1090</v>
      </c>
      <c r="D347" s="35" t="s">
        <v>1090</v>
      </c>
      <c r="E347" s="30">
        <v>0</v>
      </c>
      <c r="F347" s="36"/>
      <c r="P347" s="33"/>
    </row>
    <row r="348" spans="1:16">
      <c r="A348" s="36"/>
      <c r="B348" s="35" t="s">
        <v>1307</v>
      </c>
      <c r="C348" s="35" t="s">
        <v>1090</v>
      </c>
      <c r="D348" s="35" t="s">
        <v>1090</v>
      </c>
      <c r="E348" s="30">
        <v>0</v>
      </c>
      <c r="F348" s="36"/>
      <c r="P348" s="33"/>
    </row>
    <row r="349" spans="1:16">
      <c r="A349" s="36"/>
      <c r="B349" s="35" t="s">
        <v>1308</v>
      </c>
      <c r="C349" s="35" t="s">
        <v>1021</v>
      </c>
      <c r="D349" s="35" t="s">
        <v>1021</v>
      </c>
      <c r="E349" s="30">
        <v>0</v>
      </c>
      <c r="F349" s="36"/>
      <c r="P349" s="33"/>
    </row>
    <row r="350" spans="1:16">
      <c r="A350" s="36"/>
      <c r="B350" s="35" t="s">
        <v>1309</v>
      </c>
      <c r="C350" s="35" t="s">
        <v>859</v>
      </c>
      <c r="D350" s="35" t="s">
        <v>859</v>
      </c>
      <c r="E350" s="30">
        <v>0</v>
      </c>
      <c r="F350" s="36"/>
      <c r="P350" s="33"/>
    </row>
    <row r="351" spans="1:16">
      <c r="A351" s="36"/>
      <c r="B351" s="35" t="s">
        <v>1310</v>
      </c>
      <c r="C351" s="35" t="s">
        <v>861</v>
      </c>
      <c r="D351" s="35" t="s">
        <v>861</v>
      </c>
      <c r="E351" s="30">
        <v>0</v>
      </c>
      <c r="F351" s="36"/>
      <c r="P351" s="33"/>
    </row>
    <row r="352" spans="1:16">
      <c r="A352" s="36"/>
      <c r="B352" s="35" t="s">
        <v>1311</v>
      </c>
      <c r="C352" s="35" t="s">
        <v>1312</v>
      </c>
      <c r="D352" s="35" t="s">
        <v>1312</v>
      </c>
      <c r="E352" s="30">
        <v>0</v>
      </c>
      <c r="F352" s="36"/>
      <c r="P352" s="33"/>
    </row>
    <row r="353" spans="1:16">
      <c r="A353" s="36"/>
      <c r="B353" s="35" t="s">
        <v>1313</v>
      </c>
      <c r="C353" s="35" t="s">
        <v>1314</v>
      </c>
      <c r="D353" s="35" t="s">
        <v>1314</v>
      </c>
      <c r="E353" s="30">
        <v>0</v>
      </c>
      <c r="F353" s="36"/>
      <c r="P353" s="33"/>
    </row>
    <row r="354" spans="1:16">
      <c r="A354" s="36"/>
      <c r="B354" s="35" t="s">
        <v>1315</v>
      </c>
      <c r="C354" s="35" t="s">
        <v>1291</v>
      </c>
      <c r="D354" s="35" t="s">
        <v>1291</v>
      </c>
      <c r="E354" s="30">
        <v>0</v>
      </c>
      <c r="F354" s="36"/>
      <c r="P354" s="33"/>
    </row>
    <row r="355" spans="1:16">
      <c r="A355" s="36"/>
      <c r="B355" s="35" t="s">
        <v>1316</v>
      </c>
      <c r="C355" s="35" t="s">
        <v>859</v>
      </c>
      <c r="D355" s="35" t="s">
        <v>859</v>
      </c>
      <c r="E355" s="30">
        <v>0</v>
      </c>
      <c r="F355" s="36"/>
      <c r="P355" s="33"/>
    </row>
    <row r="356" spans="1:16">
      <c r="A356" s="36"/>
      <c r="B356" s="35" t="s">
        <v>1317</v>
      </c>
      <c r="C356" s="35" t="s">
        <v>861</v>
      </c>
      <c r="D356" s="35" t="s">
        <v>861</v>
      </c>
      <c r="E356" s="30">
        <v>0</v>
      </c>
      <c r="F356" s="36"/>
      <c r="P356" s="33"/>
    </row>
    <row r="357" spans="1:16">
      <c r="A357" s="36"/>
      <c r="B357" s="35" t="s">
        <v>1318</v>
      </c>
      <c r="C357" s="35" t="s">
        <v>802</v>
      </c>
      <c r="D357" s="35" t="s">
        <v>802</v>
      </c>
      <c r="E357" s="30">
        <v>0</v>
      </c>
      <c r="F357" s="36"/>
      <c r="P357" s="33"/>
    </row>
    <row r="358" spans="1:16">
      <c r="A358" s="36"/>
      <c r="B358" s="35" t="s">
        <v>1319</v>
      </c>
      <c r="C358" s="35" t="s">
        <v>805</v>
      </c>
      <c r="D358" s="35" t="s">
        <v>805</v>
      </c>
      <c r="E358" s="30">
        <v>0</v>
      </c>
      <c r="F358" s="36"/>
      <c r="P358" s="33"/>
    </row>
    <row r="359" spans="1:16">
      <c r="A359" s="36"/>
      <c r="B359" s="35" t="s">
        <v>1320</v>
      </c>
      <c r="C359" s="35" t="s">
        <v>907</v>
      </c>
      <c r="D359" s="35" t="s">
        <v>907</v>
      </c>
      <c r="E359" s="30">
        <v>0</v>
      </c>
      <c r="F359" s="36"/>
      <c r="P359" s="33"/>
    </row>
    <row r="360" spans="1:16">
      <c r="A360" s="36"/>
      <c r="B360" s="35" t="s">
        <v>1321</v>
      </c>
      <c r="C360" s="35" t="s">
        <v>1322</v>
      </c>
      <c r="D360" s="35" t="s">
        <v>1322</v>
      </c>
      <c r="E360" s="30">
        <v>0</v>
      </c>
      <c r="F360" s="36"/>
      <c r="P360" s="33"/>
    </row>
    <row r="361" spans="1:16">
      <c r="A361" s="36"/>
      <c r="B361" s="35" t="s">
        <v>1323</v>
      </c>
      <c r="C361" s="35" t="s">
        <v>1322</v>
      </c>
      <c r="D361" s="35" t="s">
        <v>1322</v>
      </c>
      <c r="E361" s="30">
        <v>0</v>
      </c>
      <c r="F361" s="36"/>
      <c r="P361" s="33"/>
    </row>
    <row r="362" spans="1:16">
      <c r="A362" s="36"/>
      <c r="B362" s="35" t="s">
        <v>1324</v>
      </c>
      <c r="C362" s="35" t="s">
        <v>1280</v>
      </c>
      <c r="D362" s="35" t="s">
        <v>1280</v>
      </c>
      <c r="E362" s="30">
        <v>0</v>
      </c>
      <c r="F362" s="36"/>
      <c r="P362" s="33"/>
    </row>
    <row r="363" spans="1:16">
      <c r="A363" s="36"/>
      <c r="B363" s="35" t="s">
        <v>1325</v>
      </c>
      <c r="C363" s="35" t="s">
        <v>1326</v>
      </c>
      <c r="D363" s="35" t="s">
        <v>1326</v>
      </c>
      <c r="E363" s="30">
        <v>0</v>
      </c>
      <c r="F363" s="36"/>
      <c r="P363" s="33"/>
    </row>
    <row r="364" spans="1:16">
      <c r="A364" s="36"/>
      <c r="B364" s="35" t="s">
        <v>1327</v>
      </c>
      <c r="C364" s="35" t="s">
        <v>902</v>
      </c>
      <c r="D364" s="35" t="s">
        <v>902</v>
      </c>
      <c r="E364" s="30">
        <v>0</v>
      </c>
      <c r="F364" s="36"/>
      <c r="P364" s="33"/>
    </row>
    <row r="365" spans="1:16">
      <c r="A365" s="36"/>
      <c r="B365" s="35" t="s">
        <v>1328</v>
      </c>
      <c r="C365" s="35" t="s">
        <v>819</v>
      </c>
      <c r="D365" s="35" t="s">
        <v>819</v>
      </c>
      <c r="E365" s="30">
        <v>0</v>
      </c>
      <c r="F365" s="36"/>
      <c r="P365" s="33"/>
    </row>
    <row r="366" spans="1:16">
      <c r="A366" s="36"/>
      <c r="B366" s="35" t="s">
        <v>1329</v>
      </c>
      <c r="C366" s="35" t="s">
        <v>1247</v>
      </c>
      <c r="D366" s="35" t="s">
        <v>1247</v>
      </c>
      <c r="E366" s="30">
        <v>0</v>
      </c>
      <c r="F366" s="36"/>
      <c r="P366" s="33"/>
    </row>
    <row r="367" spans="1:16">
      <c r="A367" s="36"/>
      <c r="B367" s="35" t="s">
        <v>1330</v>
      </c>
      <c r="C367" s="35" t="s">
        <v>1247</v>
      </c>
      <c r="D367" s="35" t="s">
        <v>1247</v>
      </c>
      <c r="E367" s="30">
        <v>0</v>
      </c>
      <c r="F367" s="36"/>
      <c r="P367" s="33"/>
    </row>
    <row r="368" spans="1:16">
      <c r="A368" s="36"/>
      <c r="B368" s="35" t="s">
        <v>1331</v>
      </c>
      <c r="C368" s="35" t="s">
        <v>1332</v>
      </c>
      <c r="D368" s="35" t="s">
        <v>1332</v>
      </c>
      <c r="E368" s="30">
        <v>0</v>
      </c>
      <c r="F368" s="36"/>
      <c r="P368" s="33"/>
    </row>
    <row r="369" spans="1:16">
      <c r="A369" s="36"/>
      <c r="B369" s="35" t="s">
        <v>1333</v>
      </c>
      <c r="C369" s="35" t="s">
        <v>802</v>
      </c>
      <c r="D369" s="35" t="s">
        <v>802</v>
      </c>
      <c r="E369" s="30">
        <v>0</v>
      </c>
      <c r="F369" s="36"/>
      <c r="P369" s="33"/>
    </row>
    <row r="370" spans="1:16">
      <c r="A370" s="36"/>
      <c r="B370" s="35" t="s">
        <v>1334</v>
      </c>
      <c r="C370" s="35" t="s">
        <v>805</v>
      </c>
      <c r="D370" s="35" t="s">
        <v>805</v>
      </c>
      <c r="E370" s="30">
        <v>0</v>
      </c>
      <c r="F370" s="36"/>
      <c r="P370" s="33"/>
    </row>
    <row r="371" spans="1:16">
      <c r="A371" s="36"/>
      <c r="B371" s="35" t="s">
        <v>1335</v>
      </c>
      <c r="C371" s="35" t="s">
        <v>809</v>
      </c>
      <c r="D371" s="35" t="s">
        <v>809</v>
      </c>
      <c r="E371" s="30">
        <v>0</v>
      </c>
      <c r="F371" s="36"/>
      <c r="P371" s="33"/>
    </row>
    <row r="372" spans="1:16">
      <c r="A372" s="36"/>
      <c r="B372" s="35" t="s">
        <v>1336</v>
      </c>
      <c r="C372" s="35" t="s">
        <v>1337</v>
      </c>
      <c r="D372" s="35" t="s">
        <v>1337</v>
      </c>
      <c r="E372" s="30">
        <v>0</v>
      </c>
      <c r="F372" s="36"/>
      <c r="P372" s="33"/>
    </row>
    <row r="373" spans="1:16">
      <c r="A373" s="36"/>
      <c r="B373" s="35" t="s">
        <v>1338</v>
      </c>
      <c r="C373" s="35" t="s">
        <v>1339</v>
      </c>
      <c r="D373" s="35" t="s">
        <v>1339</v>
      </c>
      <c r="E373" s="30">
        <v>0</v>
      </c>
      <c r="F373" s="36"/>
      <c r="P373" s="33"/>
    </row>
    <row r="374" spans="1:16">
      <c r="A374" s="36"/>
      <c r="B374" s="35" t="s">
        <v>1340</v>
      </c>
      <c r="C374" s="35" t="s">
        <v>853</v>
      </c>
      <c r="D374" s="35" t="s">
        <v>853</v>
      </c>
      <c r="E374" s="30">
        <v>0</v>
      </c>
      <c r="F374" s="36"/>
      <c r="P374" s="33"/>
    </row>
    <row r="375" spans="1:16">
      <c r="A375" s="36"/>
      <c r="B375" s="35" t="s">
        <v>1341</v>
      </c>
      <c r="C375" s="35" t="s">
        <v>1342</v>
      </c>
      <c r="D375" s="35" t="s">
        <v>1342</v>
      </c>
      <c r="E375" s="30">
        <v>0</v>
      </c>
      <c r="F375" s="36"/>
      <c r="P375" s="33"/>
    </row>
    <row r="376" spans="1:16">
      <c r="A376" s="36"/>
      <c r="B376" s="35" t="s">
        <v>1343</v>
      </c>
      <c r="C376" s="35" t="s">
        <v>1342</v>
      </c>
      <c r="D376" s="35" t="s">
        <v>1342</v>
      </c>
      <c r="E376" s="30">
        <v>0</v>
      </c>
      <c r="F376" s="36"/>
      <c r="P376" s="33"/>
    </row>
    <row r="377" spans="1:16">
      <c r="A377" s="36"/>
      <c r="B377" s="35" t="s">
        <v>1344</v>
      </c>
      <c r="C377" s="35" t="s">
        <v>1345</v>
      </c>
      <c r="D377" s="35" t="s">
        <v>1345</v>
      </c>
      <c r="E377" s="30">
        <v>0</v>
      </c>
      <c r="F377" s="36"/>
      <c r="P377" s="33"/>
    </row>
    <row r="378" spans="1:16">
      <c r="A378" s="36"/>
      <c r="B378" s="35" t="s">
        <v>1346</v>
      </c>
      <c r="C378" s="35" t="s">
        <v>1143</v>
      </c>
      <c r="D378" s="35" t="s">
        <v>1143</v>
      </c>
      <c r="E378" s="30">
        <v>0</v>
      </c>
      <c r="F378" s="36"/>
      <c r="P378" s="33"/>
    </row>
    <row r="379" spans="1:16">
      <c r="A379" s="36"/>
      <c r="B379" s="35" t="s">
        <v>1347</v>
      </c>
      <c r="C379" s="35" t="s">
        <v>1143</v>
      </c>
      <c r="D379" s="35" t="s">
        <v>1143</v>
      </c>
      <c r="E379" s="30">
        <v>0</v>
      </c>
      <c r="F379" s="36"/>
      <c r="P379" s="33"/>
    </row>
    <row r="380" spans="1:16">
      <c r="A380" s="36"/>
      <c r="B380" s="35" t="s">
        <v>1348</v>
      </c>
      <c r="C380" s="35" t="s">
        <v>1332</v>
      </c>
      <c r="D380" s="35" t="s">
        <v>1332</v>
      </c>
      <c r="E380" s="30">
        <v>0</v>
      </c>
      <c r="F380" s="36"/>
      <c r="P380" s="33"/>
    </row>
    <row r="381" spans="1:16">
      <c r="A381" s="36"/>
      <c r="B381" s="35" t="s">
        <v>1349</v>
      </c>
      <c r="C381" s="35" t="s">
        <v>912</v>
      </c>
      <c r="D381" s="35" t="s">
        <v>912</v>
      </c>
      <c r="E381" s="30">
        <v>0</v>
      </c>
      <c r="F381" s="36"/>
      <c r="P381" s="33"/>
    </row>
    <row r="382" spans="1:16">
      <c r="A382" s="36"/>
      <c r="B382" s="35" t="s">
        <v>1350</v>
      </c>
      <c r="C382" s="35" t="s">
        <v>912</v>
      </c>
      <c r="D382" s="35" t="s">
        <v>912</v>
      </c>
      <c r="E382" s="30">
        <v>0</v>
      </c>
      <c r="F382" s="36"/>
      <c r="P382" s="33"/>
    </row>
    <row r="383" spans="1:16">
      <c r="A383" s="36"/>
      <c r="B383" s="35" t="s">
        <v>1351</v>
      </c>
      <c r="C383" s="35" t="s">
        <v>1352</v>
      </c>
      <c r="D383" s="35" t="s">
        <v>1352</v>
      </c>
      <c r="E383" s="30">
        <v>0</v>
      </c>
      <c r="F383" s="36"/>
      <c r="P383" s="33"/>
    </row>
    <row r="384" spans="1:16">
      <c r="A384" s="36"/>
      <c r="B384" s="35" t="s">
        <v>1353</v>
      </c>
      <c r="C384" s="35" t="s">
        <v>1267</v>
      </c>
      <c r="D384" s="35" t="s">
        <v>1267</v>
      </c>
      <c r="E384" s="30">
        <v>0</v>
      </c>
      <c r="F384" s="36"/>
      <c r="P384" s="33"/>
    </row>
    <row r="385" spans="1:16">
      <c r="A385" s="36"/>
      <c r="B385" s="35" t="s">
        <v>1354</v>
      </c>
      <c r="C385" s="35" t="s">
        <v>1267</v>
      </c>
      <c r="D385" s="35" t="s">
        <v>1267</v>
      </c>
      <c r="E385" s="30">
        <v>0</v>
      </c>
      <c r="F385" s="36"/>
      <c r="P385" s="33"/>
    </row>
    <row r="386" spans="1:16">
      <c r="A386" s="36"/>
      <c r="B386" s="35" t="s">
        <v>1355</v>
      </c>
      <c r="C386" s="35" t="s">
        <v>1356</v>
      </c>
      <c r="D386" s="35" t="s">
        <v>1356</v>
      </c>
      <c r="E386" s="30">
        <v>0</v>
      </c>
      <c r="F386" s="36"/>
      <c r="P386" s="33"/>
    </row>
    <row r="387" spans="1:16">
      <c r="A387" s="36"/>
      <c r="B387" s="35" t="s">
        <v>1357</v>
      </c>
      <c r="C387" s="35" t="s">
        <v>1358</v>
      </c>
      <c r="D387" s="35" t="s">
        <v>1358</v>
      </c>
      <c r="E387" s="30">
        <v>0</v>
      </c>
      <c r="F387" s="36"/>
      <c r="P387" s="33"/>
    </row>
    <row r="388" spans="1:16">
      <c r="A388" s="36"/>
      <c r="B388" s="35" t="s">
        <v>1359</v>
      </c>
      <c r="C388" s="35" t="s">
        <v>1358</v>
      </c>
      <c r="D388" s="35" t="s">
        <v>1358</v>
      </c>
      <c r="E388" s="30">
        <v>0</v>
      </c>
      <c r="F388" s="36"/>
      <c r="P388" s="33"/>
    </row>
    <row r="389" spans="1:16">
      <c r="A389" s="36"/>
      <c r="B389" s="35" t="s">
        <v>1360</v>
      </c>
      <c r="C389" s="35" t="s">
        <v>1361</v>
      </c>
      <c r="D389" s="35" t="s">
        <v>1361</v>
      </c>
      <c r="E389" s="30">
        <v>0</v>
      </c>
      <c r="F389" s="36"/>
      <c r="P389" s="33"/>
    </row>
    <row r="390" spans="1:16">
      <c r="A390" s="36"/>
      <c r="B390" s="35" t="s">
        <v>1362</v>
      </c>
      <c r="C390" s="35" t="s">
        <v>1164</v>
      </c>
      <c r="D390" s="35" t="s">
        <v>1164</v>
      </c>
      <c r="E390" s="30">
        <v>0</v>
      </c>
      <c r="F390" s="36"/>
      <c r="P390" s="33"/>
    </row>
    <row r="391" spans="1:16">
      <c r="A391" s="36"/>
      <c r="B391" s="35" t="s">
        <v>1363</v>
      </c>
      <c r="C391" s="35" t="s">
        <v>1164</v>
      </c>
      <c r="D391" s="35" t="s">
        <v>1164</v>
      </c>
      <c r="E391" s="30">
        <v>0</v>
      </c>
      <c r="F391" s="36"/>
      <c r="P391" s="33"/>
    </row>
    <row r="392" spans="1:16">
      <c r="A392" s="36"/>
      <c r="B392" s="35" t="s">
        <v>1364</v>
      </c>
      <c r="C392" s="35" t="s">
        <v>1217</v>
      </c>
      <c r="D392" s="35" t="s">
        <v>1217</v>
      </c>
      <c r="E392" s="30">
        <v>0</v>
      </c>
      <c r="F392" s="36"/>
      <c r="P392" s="33"/>
    </row>
    <row r="393" spans="1:16">
      <c r="A393" s="36"/>
      <c r="B393" s="35" t="s">
        <v>1365</v>
      </c>
      <c r="C393" s="38" t="s">
        <v>1164</v>
      </c>
      <c r="D393" s="38" t="s">
        <v>1164</v>
      </c>
      <c r="E393" s="30">
        <v>0</v>
      </c>
      <c r="F393" s="36"/>
      <c r="P393" s="33"/>
    </row>
    <row r="394" spans="1:16">
      <c r="A394" s="36"/>
      <c r="B394" s="35" t="s">
        <v>1366</v>
      </c>
      <c r="C394" s="38" t="s">
        <v>1164</v>
      </c>
      <c r="D394" s="38" t="s">
        <v>1164</v>
      </c>
      <c r="E394" s="30">
        <v>0</v>
      </c>
      <c r="F394" s="36"/>
      <c r="P394" s="33"/>
    </row>
    <row r="395" spans="1:16">
      <c r="A395" s="36"/>
      <c r="B395" s="35" t="s">
        <v>1367</v>
      </c>
      <c r="C395" s="35" t="s">
        <v>1164</v>
      </c>
      <c r="D395" s="35" t="s">
        <v>1164</v>
      </c>
      <c r="E395" s="30">
        <v>0</v>
      </c>
      <c r="F395" s="36"/>
      <c r="P395" s="33"/>
    </row>
    <row r="396" spans="1:16">
      <c r="A396" s="36"/>
      <c r="B396" s="35" t="s">
        <v>1368</v>
      </c>
      <c r="C396" s="35" t="s">
        <v>1164</v>
      </c>
      <c r="D396" s="35" t="s">
        <v>1164</v>
      </c>
      <c r="E396" s="30">
        <v>0</v>
      </c>
      <c r="F396" s="36"/>
      <c r="P396" s="33"/>
    </row>
    <row r="397" spans="1:16">
      <c r="A397" s="36"/>
      <c r="B397" s="35" t="s">
        <v>1369</v>
      </c>
      <c r="C397" s="35" t="s">
        <v>1370</v>
      </c>
      <c r="D397" s="35" t="s">
        <v>1370</v>
      </c>
      <c r="E397" s="30">
        <v>0</v>
      </c>
      <c r="F397" s="36"/>
      <c r="P397" s="33"/>
    </row>
    <row r="398" spans="1:16">
      <c r="A398" s="36"/>
      <c r="B398" s="35" t="s">
        <v>1371</v>
      </c>
      <c r="C398" s="38" t="s">
        <v>1372</v>
      </c>
      <c r="D398" s="38" t="s">
        <v>1372</v>
      </c>
      <c r="E398" s="30">
        <v>0</v>
      </c>
      <c r="F398" s="36"/>
      <c r="P398" s="33"/>
    </row>
    <row r="399" spans="1:16">
      <c r="A399" s="36"/>
      <c r="B399" s="35" t="s">
        <v>1373</v>
      </c>
      <c r="C399" s="38" t="s">
        <v>1372</v>
      </c>
      <c r="D399" s="38" t="s">
        <v>1372</v>
      </c>
      <c r="E399" s="30">
        <v>0</v>
      </c>
      <c r="F399" s="36"/>
      <c r="P399" s="33"/>
    </row>
    <row r="400" spans="1:16">
      <c r="A400" s="36"/>
      <c r="B400" s="35" t="s">
        <v>1374</v>
      </c>
      <c r="C400" s="35" t="s">
        <v>1375</v>
      </c>
      <c r="D400" s="35" t="s">
        <v>1375</v>
      </c>
      <c r="E400" s="30">
        <v>0</v>
      </c>
      <c r="F400" s="36"/>
      <c r="P400" s="33"/>
    </row>
    <row r="401" spans="1:16">
      <c r="A401" s="36"/>
      <c r="B401" s="35" t="s">
        <v>1376</v>
      </c>
      <c r="C401" s="35" t="s">
        <v>1375</v>
      </c>
      <c r="D401" s="35" t="s">
        <v>1375</v>
      </c>
      <c r="E401" s="30">
        <v>0</v>
      </c>
      <c r="F401" s="36"/>
      <c r="P401" s="33"/>
    </row>
    <row r="402" spans="1:16">
      <c r="A402" s="36"/>
      <c r="B402" s="35" t="s">
        <v>1377</v>
      </c>
      <c r="C402" s="35" t="s">
        <v>1378</v>
      </c>
      <c r="D402" s="35" t="s">
        <v>1378</v>
      </c>
      <c r="E402" s="30">
        <v>0</v>
      </c>
      <c r="F402" s="36"/>
      <c r="P402" s="33"/>
    </row>
    <row r="403" spans="1:16">
      <c r="A403" s="36"/>
      <c r="B403" s="35" t="s">
        <v>1379</v>
      </c>
      <c r="C403" s="35" t="s">
        <v>1380</v>
      </c>
      <c r="D403" s="35" t="s">
        <v>1380</v>
      </c>
      <c r="E403" s="30">
        <v>0</v>
      </c>
      <c r="F403" s="36"/>
      <c r="P403" s="33"/>
    </row>
    <row r="404" spans="1:16">
      <c r="A404" s="36"/>
      <c r="B404" s="35" t="s">
        <v>1381</v>
      </c>
      <c r="C404" s="35" t="s">
        <v>1382</v>
      </c>
      <c r="D404" s="35" t="s">
        <v>1382</v>
      </c>
      <c r="E404" s="30">
        <v>0</v>
      </c>
      <c r="F404" s="36"/>
      <c r="P404" s="33"/>
    </row>
    <row r="405" spans="1:16">
      <c r="A405" s="36"/>
      <c r="B405" s="35" t="s">
        <v>1383</v>
      </c>
      <c r="C405" s="35" t="s">
        <v>912</v>
      </c>
      <c r="D405" s="35" t="s">
        <v>912</v>
      </c>
      <c r="E405" s="30">
        <v>0</v>
      </c>
      <c r="F405" s="36"/>
      <c r="P405" s="33"/>
    </row>
    <row r="406" spans="1:16">
      <c r="A406" s="36"/>
      <c r="B406" s="35" t="s">
        <v>1384</v>
      </c>
      <c r="C406" s="35" t="s">
        <v>912</v>
      </c>
      <c r="D406" s="35" t="s">
        <v>912</v>
      </c>
      <c r="E406" s="30">
        <v>0</v>
      </c>
      <c r="F406" s="36"/>
      <c r="P406" s="33"/>
    </row>
    <row r="407" spans="1:16">
      <c r="A407" s="36"/>
      <c r="B407" s="35" t="s">
        <v>1385</v>
      </c>
      <c r="C407" s="35" t="s">
        <v>1082</v>
      </c>
      <c r="D407" s="35" t="s">
        <v>1082</v>
      </c>
      <c r="E407" s="30">
        <v>0</v>
      </c>
      <c r="F407" s="36"/>
      <c r="P407" s="33"/>
    </row>
    <row r="408" spans="1:16">
      <c r="A408" s="36"/>
      <c r="B408" s="35" t="s">
        <v>1386</v>
      </c>
      <c r="C408" s="35" t="s">
        <v>1387</v>
      </c>
      <c r="D408" s="35" t="s">
        <v>1387</v>
      </c>
      <c r="E408" s="30">
        <v>0</v>
      </c>
      <c r="F408" s="36"/>
      <c r="P408" s="33"/>
    </row>
    <row r="409" spans="1:16">
      <c r="A409" s="36"/>
      <c r="B409" s="35" t="s">
        <v>1388</v>
      </c>
      <c r="C409" s="35" t="s">
        <v>1387</v>
      </c>
      <c r="D409" s="35" t="s">
        <v>1387</v>
      </c>
      <c r="E409" s="30">
        <v>0</v>
      </c>
      <c r="F409" s="36"/>
      <c r="P409" s="33"/>
    </row>
    <row r="410" spans="1:16">
      <c r="A410" s="36"/>
      <c r="B410" s="35" t="s">
        <v>1389</v>
      </c>
      <c r="C410" s="35" t="s">
        <v>1390</v>
      </c>
      <c r="D410" s="35" t="s">
        <v>1390</v>
      </c>
      <c r="E410" s="30">
        <v>0</v>
      </c>
      <c r="F410" s="36"/>
      <c r="P410" s="33"/>
    </row>
    <row r="411" spans="1:16">
      <c r="A411" s="36"/>
      <c r="B411" s="35" t="s">
        <v>1391</v>
      </c>
      <c r="C411" s="35" t="s">
        <v>1211</v>
      </c>
      <c r="D411" s="35" t="s">
        <v>1211</v>
      </c>
      <c r="E411" s="30">
        <v>0</v>
      </c>
      <c r="F411" s="36"/>
      <c r="P411" s="33"/>
    </row>
    <row r="412" spans="1:16">
      <c r="A412" s="36"/>
      <c r="B412" s="35" t="s">
        <v>1392</v>
      </c>
      <c r="C412" s="35" t="s">
        <v>1393</v>
      </c>
      <c r="D412" s="35" t="s">
        <v>1393</v>
      </c>
      <c r="E412" s="30">
        <v>0</v>
      </c>
      <c r="F412" s="36"/>
      <c r="P412" s="33"/>
    </row>
    <row r="413" spans="1:16">
      <c r="A413" s="36"/>
      <c r="B413" s="35" t="s">
        <v>1394</v>
      </c>
      <c r="C413" s="35" t="s">
        <v>1040</v>
      </c>
      <c r="D413" s="35" t="s">
        <v>1040</v>
      </c>
      <c r="E413" s="30">
        <v>0</v>
      </c>
      <c r="F413" s="36"/>
      <c r="P413" s="33"/>
    </row>
    <row r="414" spans="1:16">
      <c r="A414" s="36"/>
      <c r="B414" s="35" t="s">
        <v>1395</v>
      </c>
      <c r="C414" s="38" t="s">
        <v>1387</v>
      </c>
      <c r="D414" s="38" t="s">
        <v>1387</v>
      </c>
      <c r="E414" s="30">
        <v>0</v>
      </c>
      <c r="F414" s="36"/>
      <c r="P414" s="33"/>
    </row>
    <row r="415" spans="1:16">
      <c r="A415" s="36"/>
      <c r="B415" s="35" t="s">
        <v>1396</v>
      </c>
      <c r="C415" s="38" t="s">
        <v>1387</v>
      </c>
      <c r="D415" s="38" t="s">
        <v>1387</v>
      </c>
      <c r="E415" s="30">
        <v>0</v>
      </c>
      <c r="F415" s="36"/>
      <c r="P415" s="33"/>
    </row>
    <row r="416" spans="1:16">
      <c r="A416" s="36"/>
      <c r="B416" s="35" t="s">
        <v>1397</v>
      </c>
      <c r="C416" s="38" t="s">
        <v>1398</v>
      </c>
      <c r="D416" s="38" t="s">
        <v>1398</v>
      </c>
      <c r="E416" s="30">
        <v>0</v>
      </c>
      <c r="F416" s="36"/>
      <c r="P416" s="33"/>
    </row>
    <row r="417" spans="1:16">
      <c r="A417" s="36"/>
      <c r="B417" s="35" t="s">
        <v>1399</v>
      </c>
      <c r="C417" s="35" t="s">
        <v>1213</v>
      </c>
      <c r="D417" s="35" t="s">
        <v>1213</v>
      </c>
      <c r="E417" s="30">
        <v>0</v>
      </c>
      <c r="F417" s="36"/>
      <c r="P417" s="33"/>
    </row>
    <row r="418" spans="1:16">
      <c r="A418" s="36"/>
      <c r="B418" s="35" t="s">
        <v>1400</v>
      </c>
      <c r="C418" s="35" t="s">
        <v>1213</v>
      </c>
      <c r="D418" s="35" t="s">
        <v>1213</v>
      </c>
      <c r="E418" s="30">
        <v>0</v>
      </c>
      <c r="F418" s="36"/>
      <c r="P418" s="33"/>
    </row>
    <row r="419" spans="1:16">
      <c r="A419" s="36"/>
      <c r="B419" s="35" t="s">
        <v>1401</v>
      </c>
      <c r="C419" s="35" t="s">
        <v>910</v>
      </c>
      <c r="D419" s="35" t="s">
        <v>910</v>
      </c>
      <c r="E419" s="30">
        <v>0</v>
      </c>
      <c r="F419" s="36"/>
      <c r="P419" s="33"/>
    </row>
    <row r="420" spans="1:16">
      <c r="A420" s="36"/>
      <c r="B420" s="35" t="s">
        <v>1402</v>
      </c>
      <c r="C420" s="35" t="s">
        <v>1403</v>
      </c>
      <c r="D420" s="35" t="s">
        <v>1403</v>
      </c>
      <c r="E420" s="30">
        <v>0</v>
      </c>
      <c r="F420" s="36"/>
      <c r="P420" s="33"/>
    </row>
    <row r="421" spans="1:16">
      <c r="A421" s="36"/>
      <c r="B421" s="35" t="s">
        <v>1404</v>
      </c>
      <c r="C421" s="35" t="s">
        <v>1405</v>
      </c>
      <c r="D421" s="35" t="s">
        <v>1405</v>
      </c>
      <c r="E421" s="30">
        <v>0</v>
      </c>
      <c r="F421" s="36"/>
      <c r="P421" s="33"/>
    </row>
    <row r="422" spans="1:16">
      <c r="A422" s="36"/>
      <c r="B422" s="35" t="s">
        <v>1406</v>
      </c>
      <c r="C422" s="38" t="s">
        <v>1387</v>
      </c>
      <c r="D422" s="38" t="s">
        <v>1387</v>
      </c>
      <c r="E422" s="30">
        <v>0</v>
      </c>
      <c r="F422" s="36"/>
      <c r="P422" s="33"/>
    </row>
    <row r="423" spans="1:16">
      <c r="A423" s="36"/>
      <c r="B423" s="35" t="s">
        <v>1407</v>
      </c>
      <c r="C423" s="38" t="s">
        <v>1387</v>
      </c>
      <c r="D423" s="38" t="s">
        <v>1387</v>
      </c>
      <c r="E423" s="30">
        <v>0</v>
      </c>
      <c r="F423" s="36"/>
      <c r="P423" s="33"/>
    </row>
    <row r="424" spans="1:16">
      <c r="A424" s="36"/>
      <c r="B424" s="35" t="s">
        <v>1408</v>
      </c>
      <c r="C424" s="38" t="s">
        <v>1409</v>
      </c>
      <c r="D424" s="38" t="s">
        <v>1409</v>
      </c>
      <c r="E424" s="30">
        <v>0</v>
      </c>
      <c r="F424" s="36"/>
      <c r="P424" s="33"/>
    </row>
    <row r="425" spans="1:16">
      <c r="A425" s="36"/>
      <c r="B425" s="35" t="s">
        <v>1410</v>
      </c>
      <c r="C425" s="35" t="s">
        <v>834</v>
      </c>
      <c r="D425" s="35" t="s">
        <v>834</v>
      </c>
      <c r="E425" s="30">
        <v>0</v>
      </c>
      <c r="F425" s="36"/>
      <c r="P425" s="33"/>
    </row>
    <row r="426" spans="1:16">
      <c r="A426" s="36"/>
      <c r="B426" s="35" t="s">
        <v>1411</v>
      </c>
      <c r="C426" s="35" t="s">
        <v>1044</v>
      </c>
      <c r="D426" s="35" t="s">
        <v>1044</v>
      </c>
      <c r="E426" s="30">
        <v>0</v>
      </c>
      <c r="F426" s="36"/>
      <c r="P426" s="33"/>
    </row>
    <row r="427" spans="1:16">
      <c r="A427" s="36"/>
      <c r="B427" s="35" t="s">
        <v>1412</v>
      </c>
      <c r="C427" s="35" t="s">
        <v>900</v>
      </c>
      <c r="D427" s="35" t="s">
        <v>900</v>
      </c>
      <c r="E427" s="30">
        <v>0</v>
      </c>
      <c r="F427" s="36"/>
      <c r="P427" s="33"/>
    </row>
    <row r="428" spans="1:16">
      <c r="A428" s="36"/>
      <c r="B428" s="35" t="s">
        <v>1413</v>
      </c>
      <c r="C428" s="35" t="s">
        <v>1414</v>
      </c>
      <c r="D428" s="35" t="s">
        <v>1414</v>
      </c>
      <c r="E428" s="30">
        <v>0</v>
      </c>
      <c r="F428" s="36"/>
      <c r="P428" s="33"/>
    </row>
    <row r="429" spans="1:16">
      <c r="A429" s="36"/>
      <c r="B429" s="35" t="s">
        <v>1415</v>
      </c>
      <c r="C429" s="35" t="s">
        <v>1414</v>
      </c>
      <c r="D429" s="35" t="s">
        <v>1414</v>
      </c>
      <c r="E429" s="30">
        <v>0</v>
      </c>
      <c r="F429" s="36"/>
      <c r="P429" s="33"/>
    </row>
    <row r="430" spans="1:16">
      <c r="A430" s="36"/>
      <c r="B430" s="35" t="s">
        <v>1416</v>
      </c>
      <c r="C430" s="35" t="s">
        <v>1417</v>
      </c>
      <c r="D430" s="35" t="s">
        <v>1417</v>
      </c>
      <c r="E430" s="30">
        <v>0</v>
      </c>
      <c r="F430" s="36"/>
      <c r="P430" s="33"/>
    </row>
    <row r="431" spans="1:16">
      <c r="A431" s="36"/>
      <c r="B431" s="35" t="s">
        <v>1418</v>
      </c>
      <c r="C431" s="35" t="s">
        <v>1419</v>
      </c>
      <c r="D431" s="35" t="s">
        <v>1419</v>
      </c>
      <c r="E431" s="30">
        <v>0</v>
      </c>
      <c r="F431" s="36"/>
      <c r="P431" s="33"/>
    </row>
    <row r="432" spans="1:16">
      <c r="A432" s="36"/>
      <c r="B432" s="35" t="s">
        <v>1420</v>
      </c>
      <c r="C432" s="35" t="s">
        <v>1419</v>
      </c>
      <c r="D432" s="35" t="s">
        <v>1419</v>
      </c>
      <c r="E432" s="30">
        <v>0</v>
      </c>
      <c r="F432" s="36"/>
      <c r="P432" s="33"/>
    </row>
    <row r="433" spans="1:16">
      <c r="A433" s="36"/>
      <c r="B433" s="35" t="s">
        <v>1421</v>
      </c>
      <c r="C433" s="35" t="s">
        <v>1422</v>
      </c>
      <c r="D433" s="35" t="s">
        <v>1422</v>
      </c>
      <c r="E433" s="30">
        <v>-3.03030303030302E-2</v>
      </c>
      <c r="F433" s="36"/>
      <c r="P433" s="33"/>
    </row>
    <row r="434" spans="1:16">
      <c r="A434" s="36"/>
      <c r="B434" s="35" t="s">
        <v>1423</v>
      </c>
      <c r="C434" s="38" t="s">
        <v>1067</v>
      </c>
      <c r="D434" s="38" t="s">
        <v>1424</v>
      </c>
      <c r="E434" s="30">
        <v>0</v>
      </c>
      <c r="F434" s="36"/>
      <c r="P434" s="33"/>
    </row>
    <row r="435" spans="1:16">
      <c r="A435" s="36"/>
      <c r="B435" s="35" t="s">
        <v>1425</v>
      </c>
      <c r="C435" s="38" t="s">
        <v>1424</v>
      </c>
      <c r="D435" s="38" t="s">
        <v>1424</v>
      </c>
      <c r="E435" s="30">
        <v>0</v>
      </c>
      <c r="F435" s="36"/>
      <c r="P435" s="33"/>
    </row>
    <row r="436" spans="1:16">
      <c r="A436" s="36"/>
      <c r="B436" s="35" t="s">
        <v>1426</v>
      </c>
      <c r="C436" s="35" t="s">
        <v>1352</v>
      </c>
      <c r="D436" s="35" t="s">
        <v>1352</v>
      </c>
      <c r="E436" s="30">
        <v>0</v>
      </c>
      <c r="F436" s="36"/>
      <c r="P436" s="33"/>
    </row>
    <row r="437" spans="1:16">
      <c r="A437" s="36"/>
      <c r="B437" s="35" t="s">
        <v>1427</v>
      </c>
      <c r="C437" s="35" t="s">
        <v>1352</v>
      </c>
      <c r="D437" s="35" t="s">
        <v>1352</v>
      </c>
      <c r="E437" s="30">
        <v>0</v>
      </c>
      <c r="F437" s="36"/>
      <c r="P437" s="33"/>
    </row>
    <row r="438" spans="1:16">
      <c r="A438" s="36"/>
      <c r="B438" s="35" t="s">
        <v>1428</v>
      </c>
      <c r="C438" s="35" t="s">
        <v>1356</v>
      </c>
      <c r="D438" s="35" t="s">
        <v>1356</v>
      </c>
      <c r="E438" s="30">
        <v>0</v>
      </c>
      <c r="F438" s="36"/>
      <c r="P438" s="33"/>
    </row>
    <row r="439" spans="1:16">
      <c r="A439" s="36"/>
      <c r="B439" s="35" t="s">
        <v>1429</v>
      </c>
      <c r="C439" s="35" t="s">
        <v>1122</v>
      </c>
      <c r="D439" s="35" t="s">
        <v>1122</v>
      </c>
      <c r="E439" s="30">
        <v>0</v>
      </c>
      <c r="F439" s="36"/>
      <c r="P439" s="33"/>
    </row>
    <row r="440" spans="1:16">
      <c r="A440" s="36"/>
      <c r="B440" s="35" t="s">
        <v>1430</v>
      </c>
      <c r="C440" s="35" t="s">
        <v>1122</v>
      </c>
      <c r="D440" s="35" t="s">
        <v>1122</v>
      </c>
      <c r="E440" s="30">
        <v>0</v>
      </c>
      <c r="F440" s="36"/>
      <c r="P440" s="33"/>
    </row>
    <row r="441" spans="1:16">
      <c r="A441" s="36"/>
      <c r="B441" s="35" t="s">
        <v>1431</v>
      </c>
      <c r="C441" s="35" t="s">
        <v>1432</v>
      </c>
      <c r="D441" s="35" t="s">
        <v>1432</v>
      </c>
      <c r="E441" s="30">
        <v>0</v>
      </c>
      <c r="F441" s="36"/>
      <c r="P441" s="33"/>
    </row>
    <row r="442" spans="1:16">
      <c r="A442" s="36"/>
      <c r="B442" s="35" t="s">
        <v>1433</v>
      </c>
      <c r="C442" s="35" t="s">
        <v>874</v>
      </c>
      <c r="D442" s="35" t="s">
        <v>874</v>
      </c>
      <c r="E442" s="30">
        <v>0</v>
      </c>
      <c r="F442" s="36"/>
      <c r="P442" s="33"/>
    </row>
    <row r="443" spans="1:16">
      <c r="A443" s="36"/>
      <c r="B443" s="35" t="s">
        <v>1434</v>
      </c>
      <c r="C443" s="35" t="s">
        <v>882</v>
      </c>
      <c r="D443" s="35" t="s">
        <v>882</v>
      </c>
      <c r="E443" s="30">
        <v>0</v>
      </c>
      <c r="F443" s="36"/>
      <c r="P443" s="33"/>
    </row>
    <row r="444" spans="1:16">
      <c r="A444" s="36"/>
      <c r="B444" s="35" t="s">
        <v>1435</v>
      </c>
      <c r="C444" s="35" t="s">
        <v>943</v>
      </c>
      <c r="D444" s="35" t="s">
        <v>943</v>
      </c>
      <c r="E444" s="30">
        <v>0</v>
      </c>
      <c r="F444" s="36"/>
      <c r="P444" s="33"/>
    </row>
    <row r="445" spans="1:16">
      <c r="A445" s="36"/>
      <c r="B445" s="35" t="s">
        <v>1436</v>
      </c>
      <c r="C445" s="35" t="s">
        <v>802</v>
      </c>
      <c r="D445" s="35" t="s">
        <v>802</v>
      </c>
      <c r="E445" s="30">
        <v>0</v>
      </c>
      <c r="F445" s="36"/>
      <c r="P445" s="33"/>
    </row>
    <row r="446" spans="1:16">
      <c r="A446" s="36"/>
      <c r="B446" s="35" t="s">
        <v>1437</v>
      </c>
      <c r="C446" s="35" t="s">
        <v>805</v>
      </c>
      <c r="D446" s="35" t="s">
        <v>805</v>
      </c>
      <c r="E446" s="30">
        <v>0</v>
      </c>
      <c r="F446" s="36"/>
      <c r="P446" s="33"/>
    </row>
    <row r="447" spans="1:16">
      <c r="A447" s="36"/>
      <c r="B447" s="35" t="s">
        <v>1438</v>
      </c>
      <c r="C447" s="35" t="s">
        <v>811</v>
      </c>
      <c r="D447" s="35" t="s">
        <v>811</v>
      </c>
      <c r="E447" s="30">
        <v>0</v>
      </c>
      <c r="F447" s="36"/>
      <c r="P447" s="33"/>
    </row>
    <row r="448" spans="1:16">
      <c r="A448" s="36"/>
      <c r="B448" s="35" t="s">
        <v>1439</v>
      </c>
      <c r="C448" s="35" t="s">
        <v>1044</v>
      </c>
      <c r="D448" s="35" t="s">
        <v>1044</v>
      </c>
      <c r="E448" s="30">
        <v>0</v>
      </c>
      <c r="F448" s="36"/>
      <c r="P448" s="33"/>
    </row>
    <row r="449" spans="1:16">
      <c r="A449" s="36"/>
      <c r="B449" s="35" t="s">
        <v>1440</v>
      </c>
      <c r="C449" s="35" t="s">
        <v>809</v>
      </c>
      <c r="D449" s="35" t="s">
        <v>809</v>
      </c>
      <c r="E449" s="30">
        <v>0</v>
      </c>
      <c r="F449" s="36"/>
      <c r="P449" s="33"/>
    </row>
    <row r="450" spans="1:16">
      <c r="A450" s="36"/>
      <c r="B450" s="35" t="s">
        <v>1441</v>
      </c>
      <c r="C450" s="35" t="s">
        <v>1211</v>
      </c>
      <c r="D450" s="35" t="s">
        <v>1211</v>
      </c>
      <c r="E450" s="30">
        <v>0</v>
      </c>
      <c r="F450" s="36"/>
      <c r="P450" s="33"/>
    </row>
    <row r="451" spans="1:16">
      <c r="A451" s="36"/>
      <c r="B451" s="35" t="s">
        <v>1442</v>
      </c>
      <c r="C451" s="35" t="s">
        <v>1044</v>
      </c>
      <c r="D451" s="35" t="s">
        <v>1044</v>
      </c>
      <c r="E451" s="30">
        <v>0</v>
      </c>
      <c r="F451" s="36"/>
      <c r="P451" s="33"/>
    </row>
    <row r="452" spans="1:16">
      <c r="A452" s="36"/>
      <c r="B452" s="35" t="s">
        <v>1443</v>
      </c>
      <c r="C452" s="35" t="s">
        <v>809</v>
      </c>
      <c r="D452" s="35" t="s">
        <v>809</v>
      </c>
      <c r="E452" s="30">
        <v>0</v>
      </c>
      <c r="F452" s="36"/>
      <c r="P452" s="33"/>
    </row>
    <row r="453" spans="1:16">
      <c r="A453" s="36"/>
      <c r="B453" s="35" t="s">
        <v>1444</v>
      </c>
      <c r="C453" s="35" t="s">
        <v>836</v>
      </c>
      <c r="D453" s="35" t="s">
        <v>836</v>
      </c>
      <c r="E453" s="30">
        <v>0</v>
      </c>
      <c r="F453" s="36"/>
      <c r="P453" s="33"/>
    </row>
    <row r="454" spans="1:16">
      <c r="A454" s="36"/>
      <c r="B454" s="35" t="s">
        <v>1445</v>
      </c>
      <c r="C454" s="35" t="s">
        <v>1332</v>
      </c>
      <c r="D454" s="35" t="s">
        <v>1332</v>
      </c>
      <c r="E454" s="30">
        <v>0</v>
      </c>
      <c r="F454" s="36"/>
      <c r="P454" s="33"/>
    </row>
    <row r="455" spans="1:16">
      <c r="A455" s="36"/>
      <c r="B455" s="35" t="s">
        <v>1446</v>
      </c>
      <c r="C455" s="35" t="s">
        <v>1332</v>
      </c>
      <c r="D455" s="35" t="s">
        <v>1332</v>
      </c>
      <c r="E455" s="30">
        <v>0</v>
      </c>
      <c r="F455" s="36"/>
      <c r="P455" s="33"/>
    </row>
    <row r="456" spans="1:16">
      <c r="A456" s="36"/>
      <c r="B456" s="35" t="s">
        <v>1447</v>
      </c>
      <c r="C456" s="35" t="s">
        <v>1352</v>
      </c>
      <c r="D456" s="35" t="s">
        <v>1352</v>
      </c>
      <c r="E456" s="30">
        <v>0</v>
      </c>
      <c r="F456" s="36"/>
      <c r="P456" s="33"/>
    </row>
    <row r="457" spans="1:16">
      <c r="A457" s="36"/>
      <c r="B457" s="35" t="s">
        <v>1448</v>
      </c>
      <c r="C457" s="35" t="s">
        <v>1352</v>
      </c>
      <c r="D457" s="35" t="s">
        <v>1352</v>
      </c>
      <c r="E457" s="30">
        <v>0</v>
      </c>
      <c r="F457" s="36"/>
      <c r="P457" s="33"/>
    </row>
    <row r="458" spans="1:16">
      <c r="A458" s="36"/>
      <c r="B458" s="35" t="s">
        <v>1449</v>
      </c>
      <c r="C458" s="35" t="s">
        <v>1450</v>
      </c>
      <c r="D458" s="35" t="s">
        <v>1450</v>
      </c>
      <c r="E458" s="30">
        <v>0</v>
      </c>
      <c r="F458" s="36"/>
      <c r="P458" s="33"/>
    </row>
    <row r="459" spans="1:16">
      <c r="A459" s="36"/>
      <c r="B459" s="35" t="s">
        <v>1451</v>
      </c>
      <c r="C459" s="35" t="s">
        <v>1452</v>
      </c>
      <c r="D459" s="35" t="s">
        <v>1452</v>
      </c>
      <c r="E459" s="30">
        <v>0</v>
      </c>
      <c r="F459" s="36"/>
      <c r="P459" s="33"/>
    </row>
    <row r="460" spans="1:16">
      <c r="A460" s="36"/>
      <c r="B460" s="35" t="s">
        <v>1453</v>
      </c>
      <c r="C460" s="35" t="s">
        <v>1452</v>
      </c>
      <c r="D460" s="35" t="s">
        <v>1452</v>
      </c>
      <c r="E460" s="30">
        <v>0</v>
      </c>
      <c r="F460" s="36"/>
      <c r="P460" s="33"/>
    </row>
    <row r="461" spans="1:16">
      <c r="A461" s="36"/>
      <c r="B461" s="35" t="s">
        <v>1454</v>
      </c>
      <c r="C461" s="35" t="s">
        <v>1455</v>
      </c>
      <c r="D461" s="35" t="s">
        <v>1455</v>
      </c>
      <c r="E461" s="30">
        <v>0</v>
      </c>
      <c r="F461" s="36"/>
      <c r="P461" s="33"/>
    </row>
    <row r="462" spans="1:16">
      <c r="A462" s="36"/>
      <c r="B462" s="35" t="s">
        <v>1456</v>
      </c>
      <c r="C462" s="35" t="s">
        <v>1457</v>
      </c>
      <c r="D462" s="35" t="s">
        <v>1457</v>
      </c>
      <c r="E462" s="30">
        <v>0</v>
      </c>
      <c r="F462" s="36"/>
      <c r="P462" s="33"/>
    </row>
    <row r="463" spans="1:16">
      <c r="A463" s="36"/>
      <c r="B463" s="35" t="s">
        <v>1458</v>
      </c>
      <c r="C463" s="35" t="s">
        <v>1457</v>
      </c>
      <c r="D463" s="35" t="s">
        <v>1457</v>
      </c>
      <c r="E463" s="30">
        <v>0</v>
      </c>
      <c r="F463" s="36"/>
      <c r="P463" s="33"/>
    </row>
    <row r="464" spans="1:16">
      <c r="A464" s="36"/>
      <c r="B464" s="35" t="s">
        <v>1459</v>
      </c>
      <c r="C464" s="35" t="s">
        <v>1460</v>
      </c>
      <c r="D464" s="35" t="s">
        <v>1460</v>
      </c>
      <c r="E464" s="30">
        <v>0</v>
      </c>
      <c r="F464" s="36"/>
      <c r="P464" s="33"/>
    </row>
    <row r="465" spans="1:16">
      <c r="A465" s="36"/>
      <c r="B465" s="35" t="s">
        <v>1461</v>
      </c>
      <c r="C465" s="35" t="s">
        <v>1462</v>
      </c>
      <c r="D465" s="35" t="s">
        <v>1462</v>
      </c>
      <c r="E465" s="30">
        <v>0</v>
      </c>
      <c r="F465" s="36"/>
      <c r="P465" s="33"/>
    </row>
    <row r="466" spans="1:16">
      <c r="A466" s="36"/>
      <c r="B466" s="35" t="s">
        <v>1463</v>
      </c>
      <c r="C466" s="35" t="s">
        <v>910</v>
      </c>
      <c r="D466" s="35" t="s">
        <v>910</v>
      </c>
      <c r="E466" s="30">
        <v>0</v>
      </c>
      <c r="F466" s="36"/>
      <c r="P466" s="33"/>
    </row>
    <row r="467" spans="1:16">
      <c r="A467" s="36"/>
      <c r="B467" s="35" t="s">
        <v>1464</v>
      </c>
      <c r="C467" s="35" t="s">
        <v>902</v>
      </c>
      <c r="D467" s="35" t="s">
        <v>902</v>
      </c>
      <c r="E467" s="30">
        <v>0</v>
      </c>
      <c r="F467" s="36"/>
      <c r="P467" s="33"/>
    </row>
    <row r="468" spans="1:16">
      <c r="A468" s="36"/>
      <c r="B468" s="35" t="s">
        <v>1465</v>
      </c>
      <c r="C468" s="35" t="s">
        <v>900</v>
      </c>
      <c r="D468" s="35" t="s">
        <v>900</v>
      </c>
      <c r="E468" s="30">
        <v>0</v>
      </c>
      <c r="F468" s="36"/>
      <c r="P468" s="33"/>
    </row>
    <row r="469" spans="1:16">
      <c r="A469" s="36"/>
      <c r="B469" s="35" t="s">
        <v>1466</v>
      </c>
      <c r="C469" s="35" t="s">
        <v>1462</v>
      </c>
      <c r="D469" s="35" t="s">
        <v>1462</v>
      </c>
      <c r="E469" s="30">
        <v>0</v>
      </c>
      <c r="F469" s="36"/>
      <c r="P469" s="33"/>
    </row>
    <row r="470" spans="1:16">
      <c r="A470" s="36"/>
      <c r="B470" s="35" t="s">
        <v>1467</v>
      </c>
      <c r="C470" s="35" t="s">
        <v>1468</v>
      </c>
      <c r="D470" s="35" t="s">
        <v>1468</v>
      </c>
      <c r="E470" s="30">
        <v>0</v>
      </c>
      <c r="F470" s="36"/>
      <c r="P470" s="33"/>
    </row>
    <row r="471" spans="1:16">
      <c r="A471" s="36"/>
      <c r="B471" s="35" t="s">
        <v>1469</v>
      </c>
      <c r="C471" s="35" t="s">
        <v>1228</v>
      </c>
      <c r="D471" s="35" t="s">
        <v>1228</v>
      </c>
      <c r="E471" s="30">
        <v>0</v>
      </c>
      <c r="F471" s="36"/>
      <c r="P471" s="33"/>
    </row>
    <row r="472" spans="1:16">
      <c r="A472" s="36"/>
      <c r="B472" s="35" t="s">
        <v>1470</v>
      </c>
      <c r="C472" s="35" t="s">
        <v>1228</v>
      </c>
      <c r="D472" s="35" t="s">
        <v>1228</v>
      </c>
      <c r="E472" s="30">
        <v>0</v>
      </c>
      <c r="F472" s="36"/>
      <c r="P472" s="33"/>
    </row>
    <row r="473" spans="1:16">
      <c r="A473" s="36"/>
      <c r="B473" s="35" t="s">
        <v>1471</v>
      </c>
      <c r="C473" s="35" t="s">
        <v>1422</v>
      </c>
      <c r="D473" s="35" t="s">
        <v>1422</v>
      </c>
      <c r="E473" s="30">
        <v>0</v>
      </c>
      <c r="F473" s="36"/>
      <c r="P473" s="33"/>
    </row>
    <row r="474" spans="1:16">
      <c r="A474" s="36"/>
      <c r="B474" s="35" t="s">
        <v>1472</v>
      </c>
      <c r="C474" s="35" t="s">
        <v>1473</v>
      </c>
      <c r="D474" s="35" t="s">
        <v>1473</v>
      </c>
      <c r="E474" s="30">
        <v>0</v>
      </c>
      <c r="F474" s="36"/>
      <c r="P474" s="33"/>
    </row>
    <row r="475" spans="1:16">
      <c r="A475" s="34" t="s">
        <v>1474</v>
      </c>
      <c r="B475" s="35" t="s">
        <v>1475</v>
      </c>
      <c r="C475" s="35" t="s">
        <v>1382</v>
      </c>
      <c r="D475" s="35" t="s">
        <v>1382</v>
      </c>
      <c r="E475" s="30">
        <v>0</v>
      </c>
      <c r="F475" s="36" t="s">
        <v>1002</v>
      </c>
      <c r="P475" s="33"/>
    </row>
    <row r="476" spans="1:16">
      <c r="A476" s="36"/>
      <c r="B476" s="35" t="s">
        <v>1476</v>
      </c>
      <c r="C476" s="35" t="s">
        <v>1477</v>
      </c>
      <c r="D476" s="35" t="s">
        <v>1477</v>
      </c>
      <c r="E476" s="30">
        <v>0</v>
      </c>
      <c r="F476" s="36"/>
      <c r="P476" s="33"/>
    </row>
    <row r="477" spans="1:16">
      <c r="A477" s="39"/>
      <c r="B477" s="35" t="s">
        <v>1478</v>
      </c>
      <c r="C477" s="35" t="s">
        <v>1252</v>
      </c>
      <c r="D477" s="35" t="s">
        <v>1252</v>
      </c>
      <c r="E477" s="30">
        <v>0</v>
      </c>
      <c r="F477" s="39"/>
      <c r="P477" s="33"/>
    </row>
    <row r="478" spans="1:16">
      <c r="A478" s="34" t="s">
        <v>1474</v>
      </c>
      <c r="B478" s="35" t="s">
        <v>1479</v>
      </c>
      <c r="C478" s="35" t="s">
        <v>834</v>
      </c>
      <c r="D478" s="35" t="s">
        <v>834</v>
      </c>
      <c r="E478" s="30">
        <v>0</v>
      </c>
      <c r="F478" s="36" t="s">
        <v>1002</v>
      </c>
      <c r="P478" s="33"/>
    </row>
    <row r="479" spans="1:16">
      <c r="A479" s="36"/>
      <c r="B479" s="35" t="s">
        <v>1480</v>
      </c>
      <c r="C479" s="35" t="s">
        <v>1044</v>
      </c>
      <c r="D479" s="35" t="s">
        <v>1044</v>
      </c>
      <c r="E479" s="30">
        <v>0</v>
      </c>
      <c r="F479" s="36"/>
      <c r="P479" s="33"/>
    </row>
    <row r="480" spans="1:16">
      <c r="A480" s="36"/>
      <c r="B480" s="35" t="s">
        <v>1481</v>
      </c>
      <c r="C480" s="35" t="s">
        <v>946</v>
      </c>
      <c r="D480" s="35" t="s">
        <v>946</v>
      </c>
      <c r="E480" s="30">
        <v>0</v>
      </c>
      <c r="F480" s="36"/>
      <c r="P480" s="33"/>
    </row>
    <row r="481" spans="1:16">
      <c r="A481" s="36"/>
      <c r="B481" s="35" t="s">
        <v>1482</v>
      </c>
      <c r="C481" s="35" t="s">
        <v>1129</v>
      </c>
      <c r="D481" s="35" t="s">
        <v>1129</v>
      </c>
      <c r="E481" s="30">
        <v>0</v>
      </c>
      <c r="F481" s="36"/>
      <c r="P481" s="33"/>
    </row>
    <row r="482" spans="1:16">
      <c r="A482" s="36"/>
      <c r="B482" s="35" t="s">
        <v>1483</v>
      </c>
      <c r="C482" s="35" t="s">
        <v>1129</v>
      </c>
      <c r="D482" s="35" t="s">
        <v>1129</v>
      </c>
      <c r="E482" s="30">
        <v>0</v>
      </c>
      <c r="F482" s="36"/>
      <c r="P482" s="33"/>
    </row>
    <row r="483" spans="1:16">
      <c r="A483" s="36"/>
      <c r="B483" s="35" t="s">
        <v>1484</v>
      </c>
      <c r="C483" s="35" t="s">
        <v>1485</v>
      </c>
      <c r="D483" s="35" t="s">
        <v>1485</v>
      </c>
      <c r="E483" s="30">
        <v>0</v>
      </c>
      <c r="F483" s="36"/>
      <c r="P483" s="33"/>
    </row>
    <row r="484" spans="1:16">
      <c r="A484" s="36"/>
      <c r="B484" s="35" t="s">
        <v>1486</v>
      </c>
      <c r="C484" s="35" t="s">
        <v>989</v>
      </c>
      <c r="D484" s="35" t="s">
        <v>989</v>
      </c>
      <c r="E484" s="30">
        <v>0</v>
      </c>
      <c r="F484" s="36"/>
      <c r="P484" s="33"/>
    </row>
    <row r="485" spans="1:16">
      <c r="A485" s="36"/>
      <c r="B485" s="35" t="s">
        <v>1487</v>
      </c>
      <c r="C485" s="35" t="s">
        <v>989</v>
      </c>
      <c r="D485" s="35" t="s">
        <v>989</v>
      </c>
      <c r="E485" s="30">
        <v>0</v>
      </c>
      <c r="F485" s="36"/>
      <c r="P485" s="33"/>
    </row>
    <row r="486" spans="1:16">
      <c r="A486" s="36"/>
      <c r="B486" s="35" t="s">
        <v>1488</v>
      </c>
      <c r="C486" s="35" t="s">
        <v>1452</v>
      </c>
      <c r="D486" s="35" t="s">
        <v>1452</v>
      </c>
      <c r="E486" s="30">
        <v>0</v>
      </c>
      <c r="F486" s="36"/>
      <c r="P486" s="33"/>
    </row>
    <row r="487" spans="1:16">
      <c r="A487" s="36"/>
      <c r="B487" s="35" t="s">
        <v>1489</v>
      </c>
      <c r="C487" s="35" t="s">
        <v>1403</v>
      </c>
      <c r="D487" s="35" t="s">
        <v>1403</v>
      </c>
      <c r="E487" s="30">
        <v>0</v>
      </c>
      <c r="F487" s="36"/>
      <c r="P487" s="33"/>
    </row>
    <row r="488" spans="1:16">
      <c r="A488" s="36"/>
      <c r="B488" s="35" t="s">
        <v>1490</v>
      </c>
      <c r="C488" s="35" t="s">
        <v>943</v>
      </c>
      <c r="D488" s="35" t="s">
        <v>943</v>
      </c>
      <c r="E488" s="30">
        <v>0</v>
      </c>
      <c r="F488" s="36"/>
      <c r="P488" s="33"/>
    </row>
    <row r="489" spans="1:16">
      <c r="A489" s="36"/>
      <c r="B489" s="35" t="s">
        <v>1491</v>
      </c>
      <c r="C489" s="35" t="s">
        <v>1492</v>
      </c>
      <c r="D489" s="35" t="s">
        <v>1492</v>
      </c>
      <c r="E489" s="30">
        <v>0</v>
      </c>
      <c r="F489" s="36"/>
      <c r="P489" s="33"/>
    </row>
    <row r="490" spans="1:16">
      <c r="A490" s="36"/>
      <c r="B490" s="35" t="s">
        <v>1493</v>
      </c>
      <c r="C490" s="35" t="s">
        <v>813</v>
      </c>
      <c r="D490" s="35" t="s">
        <v>813</v>
      </c>
      <c r="E490" s="30">
        <v>0</v>
      </c>
      <c r="F490" s="36"/>
      <c r="P490" s="33"/>
    </row>
    <row r="491" spans="1:16">
      <c r="A491" s="36"/>
      <c r="B491" s="35" t="s">
        <v>1494</v>
      </c>
      <c r="C491" s="35" t="s">
        <v>813</v>
      </c>
      <c r="D491" s="35" t="s">
        <v>813</v>
      </c>
      <c r="E491" s="30">
        <v>0</v>
      </c>
      <c r="F491" s="36"/>
      <c r="P491" s="33"/>
    </row>
    <row r="492" spans="1:16">
      <c r="A492" s="36"/>
      <c r="B492" s="35" t="s">
        <v>1495</v>
      </c>
      <c r="C492" s="35" t="s">
        <v>1496</v>
      </c>
      <c r="D492" s="35" t="s">
        <v>1496</v>
      </c>
      <c r="E492" s="30">
        <v>0</v>
      </c>
      <c r="F492" s="36"/>
      <c r="P492" s="33"/>
    </row>
    <row r="493" spans="1:16">
      <c r="A493" s="36"/>
      <c r="B493" s="35" t="s">
        <v>1497</v>
      </c>
      <c r="C493" s="35" t="s">
        <v>859</v>
      </c>
      <c r="D493" s="35" t="s">
        <v>859</v>
      </c>
      <c r="E493" s="30">
        <v>0</v>
      </c>
      <c r="F493" s="36"/>
      <c r="P493" s="33"/>
    </row>
    <row r="494" spans="1:16">
      <c r="A494" s="36"/>
      <c r="B494" s="35" t="s">
        <v>1498</v>
      </c>
      <c r="C494" s="35" t="s">
        <v>861</v>
      </c>
      <c r="D494" s="35" t="s">
        <v>861</v>
      </c>
      <c r="E494" s="30">
        <v>0</v>
      </c>
      <c r="F494" s="36"/>
      <c r="P494" s="33"/>
    </row>
    <row r="495" spans="1:16">
      <c r="A495" s="36"/>
      <c r="B495" s="35" t="s">
        <v>1499</v>
      </c>
      <c r="C495" s="35" t="s">
        <v>823</v>
      </c>
      <c r="D495" s="35" t="s">
        <v>823</v>
      </c>
      <c r="E495" s="30">
        <v>0</v>
      </c>
      <c r="F495" s="36"/>
      <c r="P495" s="33"/>
    </row>
    <row r="496" spans="1:16">
      <c r="A496" s="36"/>
      <c r="B496" s="35" t="s">
        <v>1500</v>
      </c>
      <c r="C496" s="35" t="s">
        <v>1501</v>
      </c>
      <c r="D496" s="35" t="s">
        <v>1501</v>
      </c>
      <c r="E496" s="30">
        <v>0</v>
      </c>
      <c r="F496" s="36"/>
      <c r="P496" s="33"/>
    </row>
    <row r="497" spans="1:16">
      <c r="A497" s="36"/>
      <c r="B497" s="35" t="s">
        <v>1502</v>
      </c>
      <c r="C497" s="35" t="s">
        <v>948</v>
      </c>
      <c r="D497" s="35" t="s">
        <v>948</v>
      </c>
      <c r="E497" s="30">
        <v>0</v>
      </c>
      <c r="F497" s="36"/>
      <c r="P497" s="33"/>
    </row>
    <row r="498" spans="1:16">
      <c r="A498" s="36"/>
      <c r="B498" s="35" t="s">
        <v>1503</v>
      </c>
      <c r="C498" s="35" t="s">
        <v>900</v>
      </c>
      <c r="D498" s="35" t="s">
        <v>900</v>
      </c>
      <c r="E498" s="30">
        <v>0</v>
      </c>
      <c r="F498" s="36"/>
      <c r="P498" s="33"/>
    </row>
    <row r="499" spans="1:16">
      <c r="A499" s="36"/>
      <c r="B499" s="35" t="s">
        <v>1504</v>
      </c>
      <c r="C499" s="35" t="s">
        <v>1462</v>
      </c>
      <c r="D499" s="35" t="s">
        <v>1462</v>
      </c>
      <c r="E499" s="30">
        <v>0</v>
      </c>
      <c r="F499" s="36"/>
      <c r="P499" s="33"/>
    </row>
    <row r="500" spans="1:16">
      <c r="A500" s="36"/>
      <c r="B500" s="35" t="s">
        <v>1505</v>
      </c>
      <c r="C500" s="35" t="s">
        <v>841</v>
      </c>
      <c r="D500" s="35" t="s">
        <v>841</v>
      </c>
      <c r="E500" s="30">
        <v>0</v>
      </c>
      <c r="F500" s="36"/>
      <c r="P500" s="33"/>
    </row>
  </sheetData>
  <customSheetViews>
    <customSheetView guid="{54150765-A614-405C-A680-65CBB6EE45B3}">
      <selection activeCell="D24" sqref="D24"/>
      <pageMargins left="0.7" right="0.7" top="0.75" bottom="0.75" header="0.3" footer="0.3"/>
    </customSheetView>
    <customSheetView guid="{CC6025C8-7A64-4C09-A84E-946A4402F007}">
      <selection activeCell="D24" sqref="D24"/>
      <pageMargins left="0.7" right="0.7" top="0.75" bottom="0.75" header="0.3" footer="0.3"/>
    </customSheetView>
    <customSheetView guid="{81EB5D65-0CED-4585-BDFA-4BA3F3BB5FF9}">
      <selection activeCell="D24" sqref="D24"/>
      <pageMargins left="0.7" right="0.7" top="0.75" bottom="0.75" header="0.3" footer="0.3"/>
    </customSheetView>
    <customSheetView guid="{F5DD0477-A43C-4005-A9D5-44CCDD1CF9A0}">
      <selection activeCell="D24" sqref="D24"/>
      <pageMargins left="0.7" right="0.7" top="0.75" bottom="0.75" header="0.3" footer="0.3"/>
    </customSheetView>
    <customSheetView guid="{22FE5F02-D983-484E-9AE3-FCE2872650D3}">
      <selection activeCell="D24" sqref="D24"/>
      <pageMargins left="0.7" right="0.7" top="0.75" bottom="0.75" header="0.3" footer="0.3"/>
    </customSheetView>
    <customSheetView guid="{CEEB3A20-D10A-48A5-999A-4CD6664D8F91}">
      <selection activeCell="D24" sqref="D24"/>
      <pageMargins left="0.7" right="0.7" top="0.75" bottom="0.75" header="0.3" footer="0.3"/>
    </customSheetView>
    <customSheetView guid="{16D4DA91-8BB9-44DE-9202-7D436C3EB865}">
      <selection activeCell="D24" sqref="D24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3" topLeftCell="A38" activePane="bottomLeft" state="frozen"/>
      <selection pane="bottomLeft" activeCell="J9" sqref="J9:J10"/>
    </sheetView>
  </sheetViews>
  <sheetFormatPr defaultColWidth="9" defaultRowHeight="14.25"/>
  <cols>
    <col min="1" max="1" width="6.75" style="2" customWidth="1"/>
    <col min="2" max="2" width="12.125" style="2" customWidth="1"/>
    <col min="3" max="3" width="10.75" style="2" customWidth="1"/>
    <col min="4" max="4" width="20.125" style="2" customWidth="1"/>
    <col min="5" max="5" width="13.375" style="2" customWidth="1"/>
    <col min="6" max="6" width="13.125" style="2" customWidth="1"/>
    <col min="7" max="7" width="12.125" style="2" customWidth="1"/>
    <col min="8" max="9" width="14.125" style="2" customWidth="1"/>
    <col min="10" max="10" width="39.375" style="2" customWidth="1"/>
    <col min="11" max="11" width="19.75" style="2" customWidth="1"/>
    <col min="12" max="16384" width="9" style="2"/>
  </cols>
  <sheetData>
    <row r="1" spans="1:11" s="1" customFormat="1">
      <c r="A1" s="3" t="s">
        <v>0</v>
      </c>
      <c r="B1" s="4" t="s">
        <v>1</v>
      </c>
      <c r="D1" s="5"/>
    </row>
    <row r="2" spans="1:11">
      <c r="A2" s="2" t="s">
        <v>1506</v>
      </c>
    </row>
    <row r="3" spans="1:11">
      <c r="A3" s="6" t="s">
        <v>1507</v>
      </c>
      <c r="B3" s="7" t="s">
        <v>1508</v>
      </c>
      <c r="C3" s="7"/>
    </row>
    <row r="5" spans="1:11">
      <c r="A5" s="8" t="s">
        <v>1509</v>
      </c>
      <c r="B5" s="9">
        <v>60973312</v>
      </c>
      <c r="C5" s="10" t="s">
        <v>1510</v>
      </c>
      <c r="D5" s="11"/>
    </row>
    <row r="6" spans="1:11">
      <c r="A6" s="12" t="s">
        <v>1511</v>
      </c>
      <c r="B6" s="13">
        <v>98048</v>
      </c>
      <c r="C6" s="14" t="s">
        <v>1510</v>
      </c>
      <c r="D6" s="11"/>
    </row>
    <row r="7" spans="1:11">
      <c r="B7" s="15"/>
    </row>
    <row r="8" spans="1:11">
      <c r="A8" s="8" t="s">
        <v>1512</v>
      </c>
      <c r="B8" s="9" t="s">
        <v>1513</v>
      </c>
      <c r="C8" s="16">
        <v>122142720</v>
      </c>
      <c r="D8" s="11"/>
    </row>
    <row r="9" spans="1:11">
      <c r="A9" s="17" t="s">
        <v>1509</v>
      </c>
      <c r="B9" s="18">
        <v>61071360</v>
      </c>
      <c r="C9" s="19" t="s">
        <v>1510</v>
      </c>
      <c r="D9" s="11"/>
    </row>
    <row r="10" spans="1:11">
      <c r="A10" s="17"/>
      <c r="B10" s="18">
        <v>59640</v>
      </c>
      <c r="C10" s="19" t="s">
        <v>1514</v>
      </c>
      <c r="D10" s="11"/>
    </row>
    <row r="11" spans="1:11">
      <c r="A11" s="12"/>
      <c r="B11" s="13">
        <v>58.2421875</v>
      </c>
      <c r="C11" s="14" t="s">
        <v>1515</v>
      </c>
      <c r="D11" s="11"/>
    </row>
    <row r="13" spans="1:11">
      <c r="A13" s="20" t="s">
        <v>1516</v>
      </c>
      <c r="B13" s="20" t="s">
        <v>1517</v>
      </c>
      <c r="C13" s="20" t="s">
        <v>1518</v>
      </c>
      <c r="D13" s="20" t="s">
        <v>1519</v>
      </c>
      <c r="E13" s="20" t="s">
        <v>1520</v>
      </c>
      <c r="F13" s="20" t="s">
        <v>1521</v>
      </c>
      <c r="G13" s="20" t="s">
        <v>1522</v>
      </c>
      <c r="H13" s="20" t="s">
        <v>1523</v>
      </c>
      <c r="I13" s="20" t="s">
        <v>1524</v>
      </c>
      <c r="J13" s="20" t="s">
        <v>1525</v>
      </c>
      <c r="K13" s="20" t="s">
        <v>1526</v>
      </c>
    </row>
    <row r="14" spans="1:11">
      <c r="A14" s="21">
        <v>0</v>
      </c>
      <c r="B14" s="21" t="s">
        <v>1527</v>
      </c>
      <c r="C14" s="21"/>
      <c r="D14" s="21" t="s">
        <v>1528</v>
      </c>
      <c r="E14" s="21"/>
      <c r="F14" s="21"/>
      <c r="G14" s="21">
        <v>0</v>
      </c>
      <c r="H14" s="21">
        <v>65536</v>
      </c>
      <c r="I14" s="21" t="s">
        <v>59</v>
      </c>
      <c r="J14" s="21"/>
      <c r="K14" s="23" t="s">
        <v>1529</v>
      </c>
    </row>
    <row r="15" spans="1:11">
      <c r="A15" s="22">
        <v>1</v>
      </c>
      <c r="B15" s="22" t="s">
        <v>1530</v>
      </c>
      <c r="C15" s="22" t="b">
        <v>1</v>
      </c>
      <c r="D15" s="22" t="s">
        <v>1531</v>
      </c>
      <c r="E15" s="22"/>
      <c r="F15" s="22"/>
      <c r="G15" s="22"/>
      <c r="H15" s="22">
        <v>2048</v>
      </c>
      <c r="I15" s="22" t="s">
        <v>59</v>
      </c>
      <c r="J15" s="22" t="s">
        <v>1532</v>
      </c>
      <c r="K15" s="24"/>
    </row>
    <row r="16" spans="1:11">
      <c r="A16" s="22">
        <v>2</v>
      </c>
      <c r="B16" s="22" t="s">
        <v>1533</v>
      </c>
      <c r="C16" s="22" t="b">
        <v>1</v>
      </c>
      <c r="D16" s="22" t="s">
        <v>1531</v>
      </c>
      <c r="E16" s="22"/>
      <c r="F16" s="22"/>
      <c r="G16" s="22"/>
      <c r="H16" s="22">
        <v>2048</v>
      </c>
      <c r="I16" s="22" t="s">
        <v>59</v>
      </c>
      <c r="J16" s="22" t="s">
        <v>1534</v>
      </c>
      <c r="K16" s="24"/>
    </row>
    <row r="17" spans="1:11">
      <c r="A17" s="21">
        <v>3</v>
      </c>
      <c r="B17" s="21" t="s">
        <v>1535</v>
      </c>
      <c r="C17" s="21" t="b">
        <v>1</v>
      </c>
      <c r="D17" s="21" t="s">
        <v>1536</v>
      </c>
      <c r="E17" s="21"/>
      <c r="F17" s="21"/>
      <c r="G17" s="21"/>
      <c r="H17" s="21">
        <v>2048</v>
      </c>
      <c r="I17" s="21" t="s">
        <v>59</v>
      </c>
      <c r="J17" s="21" t="s">
        <v>1537</v>
      </c>
      <c r="K17" s="23" t="s">
        <v>1538</v>
      </c>
    </row>
    <row r="18" spans="1:11">
      <c r="A18" s="21">
        <v>4</v>
      </c>
      <c r="B18" s="21" t="s">
        <v>1539</v>
      </c>
      <c r="C18" s="21" t="b">
        <v>1</v>
      </c>
      <c r="D18" s="21" t="s">
        <v>1536</v>
      </c>
      <c r="E18" s="21"/>
      <c r="F18" s="21"/>
      <c r="G18" s="21"/>
      <c r="H18" s="21">
        <v>2048</v>
      </c>
      <c r="I18" s="21" t="s">
        <v>59</v>
      </c>
      <c r="J18" s="21" t="s">
        <v>1540</v>
      </c>
      <c r="K18" s="23"/>
    </row>
    <row r="19" spans="1:11">
      <c r="A19" s="22">
        <v>5</v>
      </c>
      <c r="B19" s="22" t="s">
        <v>1541</v>
      </c>
      <c r="C19" s="22" t="b">
        <v>1</v>
      </c>
      <c r="D19" s="22" t="s">
        <v>1542</v>
      </c>
      <c r="E19" s="22"/>
      <c r="F19" s="22"/>
      <c r="G19" s="22"/>
      <c r="H19" s="22">
        <v>500</v>
      </c>
      <c r="I19" s="22" t="s">
        <v>59</v>
      </c>
      <c r="J19" s="22" t="s">
        <v>1543</v>
      </c>
      <c r="K19" s="24"/>
    </row>
    <row r="20" spans="1:11">
      <c r="A20" s="22">
        <v>6</v>
      </c>
      <c r="B20" s="22" t="s">
        <v>1544</v>
      </c>
      <c r="C20" s="22" t="b">
        <v>1</v>
      </c>
      <c r="D20" s="22" t="s">
        <v>1542</v>
      </c>
      <c r="E20" s="22"/>
      <c r="F20" s="22"/>
      <c r="G20" s="22"/>
      <c r="H20" s="22">
        <v>500</v>
      </c>
      <c r="I20" s="22" t="s">
        <v>59</v>
      </c>
      <c r="J20" s="22" t="s">
        <v>1545</v>
      </c>
      <c r="K20" s="24"/>
    </row>
    <row r="21" spans="1:11">
      <c r="A21" s="21">
        <v>7</v>
      </c>
      <c r="B21" s="21" t="s">
        <v>1546</v>
      </c>
      <c r="C21" s="21" t="b">
        <v>1</v>
      </c>
      <c r="D21" s="21" t="s">
        <v>1547</v>
      </c>
      <c r="E21" s="21"/>
      <c r="F21" s="21"/>
      <c r="G21" s="21"/>
      <c r="H21" s="21">
        <v>512</v>
      </c>
      <c r="I21" s="21" t="s">
        <v>59</v>
      </c>
      <c r="J21" s="21" t="s">
        <v>1548</v>
      </c>
      <c r="K21" s="23"/>
    </row>
    <row r="22" spans="1:11">
      <c r="A22" s="21">
        <v>8</v>
      </c>
      <c r="B22" s="21" t="s">
        <v>1549</v>
      </c>
      <c r="C22" s="21" t="b">
        <v>1</v>
      </c>
      <c r="D22" s="21" t="s">
        <v>1547</v>
      </c>
      <c r="E22" s="21"/>
      <c r="F22" s="21"/>
      <c r="G22" s="21"/>
      <c r="H22" s="21">
        <v>512</v>
      </c>
      <c r="I22" s="21" t="s">
        <v>59</v>
      </c>
      <c r="J22" s="21" t="s">
        <v>1550</v>
      </c>
      <c r="K22" s="23"/>
    </row>
    <row r="23" spans="1:11">
      <c r="A23" s="22">
        <v>9</v>
      </c>
      <c r="B23" s="22" t="s">
        <v>1551</v>
      </c>
      <c r="C23" s="22" t="b">
        <v>1</v>
      </c>
      <c r="D23" s="22" t="s">
        <v>1552</v>
      </c>
      <c r="E23" s="22"/>
      <c r="F23" s="22"/>
      <c r="G23" s="22"/>
      <c r="H23" s="22">
        <v>512</v>
      </c>
      <c r="I23" s="22" t="s">
        <v>59</v>
      </c>
      <c r="J23" s="22" t="s">
        <v>1553</v>
      </c>
      <c r="K23" s="24"/>
    </row>
    <row r="24" spans="1:11">
      <c r="A24" s="22">
        <v>10</v>
      </c>
      <c r="B24" s="22" t="s">
        <v>1554</v>
      </c>
      <c r="C24" s="22" t="b">
        <v>1</v>
      </c>
      <c r="D24" s="22" t="s">
        <v>1552</v>
      </c>
      <c r="E24" s="22"/>
      <c r="F24" s="22"/>
      <c r="G24" s="22"/>
      <c r="H24" s="22">
        <v>512</v>
      </c>
      <c r="I24" s="22" t="s">
        <v>59</v>
      </c>
      <c r="J24" s="22" t="s">
        <v>1555</v>
      </c>
      <c r="K24" s="24"/>
    </row>
    <row r="25" spans="1:11">
      <c r="A25" s="21">
        <v>11</v>
      </c>
      <c r="B25" s="21" t="s">
        <v>1556</v>
      </c>
      <c r="C25" s="21" t="b">
        <v>1</v>
      </c>
      <c r="D25" s="21"/>
      <c r="E25" s="21"/>
      <c r="F25" s="21"/>
      <c r="G25" s="21"/>
      <c r="H25" s="21">
        <v>2048</v>
      </c>
      <c r="I25" s="21" t="s">
        <v>59</v>
      </c>
      <c r="J25" s="21" t="s">
        <v>1557</v>
      </c>
      <c r="K25" s="23"/>
    </row>
    <row r="26" spans="1:11">
      <c r="A26" s="22">
        <v>12</v>
      </c>
      <c r="B26" s="22" t="s">
        <v>1558</v>
      </c>
      <c r="C26" s="22" t="b">
        <v>1</v>
      </c>
      <c r="D26" s="22" t="s">
        <v>1559</v>
      </c>
      <c r="E26" s="22"/>
      <c r="F26" s="22"/>
      <c r="G26" s="22"/>
      <c r="H26" s="22">
        <v>128</v>
      </c>
      <c r="I26" s="22" t="s">
        <v>59</v>
      </c>
      <c r="J26" s="22" t="s">
        <v>1560</v>
      </c>
      <c r="K26" s="24"/>
    </row>
    <row r="27" spans="1:11">
      <c r="A27" s="22">
        <v>13</v>
      </c>
      <c r="B27" s="22" t="s">
        <v>1561</v>
      </c>
      <c r="C27" s="22" t="b">
        <v>1</v>
      </c>
      <c r="D27" s="22" t="s">
        <v>1559</v>
      </c>
      <c r="E27" s="22"/>
      <c r="F27" s="22"/>
      <c r="G27" s="22"/>
      <c r="H27" s="22">
        <v>128</v>
      </c>
      <c r="I27" s="22" t="s">
        <v>59</v>
      </c>
      <c r="J27" s="22" t="s">
        <v>1560</v>
      </c>
      <c r="K27" s="24"/>
    </row>
    <row r="28" spans="1:11">
      <c r="A28" s="21">
        <v>14</v>
      </c>
      <c r="B28" s="21" t="s">
        <v>1562</v>
      </c>
      <c r="C28" s="21" t="b">
        <v>1</v>
      </c>
      <c r="D28" s="21" t="s">
        <v>1563</v>
      </c>
      <c r="E28" s="21"/>
      <c r="F28" s="21"/>
      <c r="G28" s="21"/>
      <c r="H28" s="21">
        <v>1024</v>
      </c>
      <c r="I28" s="21" t="s">
        <v>59</v>
      </c>
      <c r="J28" s="21" t="s">
        <v>1564</v>
      </c>
      <c r="K28" s="23"/>
    </row>
    <row r="29" spans="1:11">
      <c r="A29" s="21">
        <v>15</v>
      </c>
      <c r="B29" s="21" t="s">
        <v>1565</v>
      </c>
      <c r="C29" s="21" t="b">
        <v>1</v>
      </c>
      <c r="D29" s="21" t="s">
        <v>1563</v>
      </c>
      <c r="E29" s="21"/>
      <c r="F29" s="21"/>
      <c r="G29" s="21"/>
      <c r="H29" s="21">
        <v>1024</v>
      </c>
      <c r="I29" s="21" t="s">
        <v>59</v>
      </c>
      <c r="J29" s="21" t="s">
        <v>1566</v>
      </c>
      <c r="K29" s="23"/>
    </row>
    <row r="30" spans="1:11">
      <c r="A30" s="22">
        <v>16</v>
      </c>
      <c r="B30" s="22" t="s">
        <v>1567</v>
      </c>
      <c r="C30" s="22" t="b">
        <v>1</v>
      </c>
      <c r="D30" s="22" t="s">
        <v>1568</v>
      </c>
      <c r="E30" s="22"/>
      <c r="F30" s="22"/>
      <c r="G30" s="22"/>
      <c r="H30" s="22">
        <v>65536</v>
      </c>
      <c r="I30" s="22" t="s">
        <v>59</v>
      </c>
      <c r="J30" s="22" t="s">
        <v>1569</v>
      </c>
      <c r="K30" s="24"/>
    </row>
    <row r="31" spans="1:11">
      <c r="A31" s="22">
        <v>17</v>
      </c>
      <c r="B31" s="22" t="s">
        <v>1570</v>
      </c>
      <c r="C31" s="22" t="b">
        <v>1</v>
      </c>
      <c r="D31" s="22" t="s">
        <v>1568</v>
      </c>
      <c r="E31" s="22"/>
      <c r="F31" s="22"/>
      <c r="G31" s="22"/>
      <c r="H31" s="22">
        <v>65536</v>
      </c>
      <c r="I31" s="22" t="s">
        <v>59</v>
      </c>
      <c r="J31" s="22" t="s">
        <v>1569</v>
      </c>
      <c r="K31" s="24"/>
    </row>
    <row r="32" spans="1:11">
      <c r="A32" s="21">
        <v>18</v>
      </c>
      <c r="B32" s="21" t="s">
        <v>1571</v>
      </c>
      <c r="C32" s="21" t="b">
        <v>1</v>
      </c>
      <c r="D32" s="21" t="s">
        <v>1572</v>
      </c>
      <c r="E32" s="21"/>
      <c r="F32" s="21"/>
      <c r="G32" s="21"/>
      <c r="H32" s="21">
        <v>4194304</v>
      </c>
      <c r="I32" s="21" t="s">
        <v>1573</v>
      </c>
      <c r="J32" s="21" t="s">
        <v>1574</v>
      </c>
      <c r="K32" s="23"/>
    </row>
    <row r="33" spans="1:11">
      <c r="A33" s="21">
        <v>19</v>
      </c>
      <c r="B33" s="21" t="s">
        <v>1575</v>
      </c>
      <c r="C33" s="21" t="b">
        <v>1</v>
      </c>
      <c r="D33" s="21" t="s">
        <v>1572</v>
      </c>
      <c r="E33" s="21"/>
      <c r="F33" s="21"/>
      <c r="G33" s="21"/>
      <c r="H33" s="21">
        <v>4194304</v>
      </c>
      <c r="I33" s="21" t="s">
        <v>59</v>
      </c>
      <c r="J33" s="21" t="s">
        <v>1574</v>
      </c>
      <c r="K33" s="23"/>
    </row>
    <row r="34" spans="1:11">
      <c r="A34" s="22">
        <v>20</v>
      </c>
      <c r="B34" s="22" t="s">
        <v>1576</v>
      </c>
      <c r="C34" s="22" t="b">
        <v>1</v>
      </c>
      <c r="D34" s="22" t="s">
        <v>1577</v>
      </c>
      <c r="E34" s="22"/>
      <c r="F34" s="22"/>
      <c r="G34" s="22"/>
      <c r="H34" s="22">
        <v>2097152</v>
      </c>
      <c r="I34" s="22" t="s">
        <v>1578</v>
      </c>
      <c r="J34" s="22" t="s">
        <v>1574</v>
      </c>
      <c r="K34" s="24"/>
    </row>
    <row r="35" spans="1:11">
      <c r="A35" s="22">
        <v>21</v>
      </c>
      <c r="B35" s="22" t="s">
        <v>1579</v>
      </c>
      <c r="C35" s="22" t="b">
        <v>1</v>
      </c>
      <c r="D35" s="22" t="s">
        <v>1577</v>
      </c>
      <c r="E35" s="22"/>
      <c r="F35" s="22"/>
      <c r="G35" s="22"/>
      <c r="H35" s="22">
        <v>2097152</v>
      </c>
      <c r="I35" s="22" t="s">
        <v>59</v>
      </c>
      <c r="J35" s="22" t="s">
        <v>1574</v>
      </c>
      <c r="K35" s="24"/>
    </row>
    <row r="36" spans="1:11">
      <c r="A36" s="21">
        <v>22</v>
      </c>
      <c r="B36" s="21" t="s">
        <v>1580</v>
      </c>
      <c r="C36" s="21" t="b">
        <v>1</v>
      </c>
      <c r="D36" s="21" t="s">
        <v>1581</v>
      </c>
      <c r="E36" s="21"/>
      <c r="F36" s="21"/>
      <c r="G36" s="21"/>
      <c r="H36" s="21">
        <v>512</v>
      </c>
      <c r="I36" s="21" t="s">
        <v>59</v>
      </c>
      <c r="J36" s="21" t="s">
        <v>1582</v>
      </c>
      <c r="K36" s="21"/>
    </row>
    <row r="37" spans="1:11">
      <c r="A37" s="21">
        <v>23</v>
      </c>
      <c r="B37" s="21" t="s">
        <v>1583</v>
      </c>
      <c r="C37" s="21" t="b">
        <v>1</v>
      </c>
      <c r="D37" s="21" t="s">
        <v>1581</v>
      </c>
      <c r="E37" s="21"/>
      <c r="F37" s="21"/>
      <c r="G37" s="21"/>
      <c r="H37" s="21">
        <v>512</v>
      </c>
      <c r="I37" s="21" t="s">
        <v>59</v>
      </c>
      <c r="J37" s="21" t="s">
        <v>1582</v>
      </c>
      <c r="K37" s="21"/>
    </row>
    <row r="38" spans="1:11">
      <c r="A38" s="22">
        <v>24</v>
      </c>
      <c r="B38" s="22" t="s">
        <v>1584</v>
      </c>
      <c r="C38" s="22" t="b">
        <v>1</v>
      </c>
      <c r="D38" s="22" t="s">
        <v>1585</v>
      </c>
      <c r="E38" s="22"/>
      <c r="F38" s="22"/>
      <c r="G38" s="22"/>
      <c r="H38" s="22">
        <v>256</v>
      </c>
      <c r="I38" s="22" t="s">
        <v>59</v>
      </c>
      <c r="J38" s="22" t="s">
        <v>1586</v>
      </c>
      <c r="K38" s="22"/>
    </row>
    <row r="39" spans="1:11">
      <c r="A39" s="22">
        <v>25</v>
      </c>
      <c r="B39" s="22" t="s">
        <v>1587</v>
      </c>
      <c r="C39" s="22" t="b">
        <v>1</v>
      </c>
      <c r="D39" s="22" t="s">
        <v>1585</v>
      </c>
      <c r="E39" s="22"/>
      <c r="F39" s="22"/>
      <c r="G39" s="22"/>
      <c r="H39" s="22">
        <v>256</v>
      </c>
      <c r="I39" s="22" t="s">
        <v>59</v>
      </c>
      <c r="J39" s="22" t="s">
        <v>1586</v>
      </c>
      <c r="K39" s="22"/>
    </row>
    <row r="40" spans="1:11">
      <c r="A40" s="21">
        <v>26</v>
      </c>
      <c r="B40" s="21" t="s">
        <v>1588</v>
      </c>
      <c r="C40" s="21" t="b">
        <v>1</v>
      </c>
      <c r="D40" s="21" t="s">
        <v>1589</v>
      </c>
      <c r="E40" s="21"/>
      <c r="F40" s="21"/>
      <c r="G40" s="21"/>
      <c r="H40" s="21">
        <v>512</v>
      </c>
      <c r="I40" s="21" t="s">
        <v>59</v>
      </c>
      <c r="J40" s="21" t="s">
        <v>1590</v>
      </c>
      <c r="K40" s="21"/>
    </row>
    <row r="41" spans="1:11">
      <c r="A41" s="21">
        <v>27</v>
      </c>
      <c r="B41" s="21" t="s">
        <v>1591</v>
      </c>
      <c r="C41" s="21" t="b">
        <v>1</v>
      </c>
      <c r="D41" s="21" t="s">
        <v>1589</v>
      </c>
      <c r="E41" s="21"/>
      <c r="F41" s="21"/>
      <c r="G41" s="21"/>
      <c r="H41" s="21">
        <v>512</v>
      </c>
      <c r="I41" s="21" t="s">
        <v>59</v>
      </c>
      <c r="J41" s="21" t="s">
        <v>1590</v>
      </c>
      <c r="K41" s="21"/>
    </row>
    <row r="42" spans="1:11">
      <c r="A42" s="22">
        <v>28</v>
      </c>
      <c r="B42" s="22" t="s">
        <v>1592</v>
      </c>
      <c r="C42" s="22" t="b">
        <v>1</v>
      </c>
      <c r="D42" s="22" t="s">
        <v>1593</v>
      </c>
      <c r="E42" s="22"/>
      <c r="F42" s="22"/>
      <c r="G42" s="22"/>
      <c r="H42" s="22">
        <v>97280</v>
      </c>
      <c r="I42" s="22" t="s">
        <v>59</v>
      </c>
      <c r="J42" s="22" t="s">
        <v>1594</v>
      </c>
      <c r="K42" s="22"/>
    </row>
    <row r="43" spans="1:11">
      <c r="A43" s="22">
        <v>29</v>
      </c>
      <c r="B43" s="22" t="s">
        <v>1595</v>
      </c>
      <c r="C43" s="22" t="b">
        <v>1</v>
      </c>
      <c r="D43" s="22" t="s">
        <v>1593</v>
      </c>
      <c r="E43" s="22"/>
      <c r="F43" s="22"/>
      <c r="G43" s="22"/>
      <c r="H43" s="22">
        <v>97280</v>
      </c>
      <c r="I43" s="22" t="s">
        <v>59</v>
      </c>
      <c r="J43" s="22" t="s">
        <v>1594</v>
      </c>
      <c r="K43" s="22"/>
    </row>
    <row r="44" spans="1:11">
      <c r="A44" s="21">
        <v>30</v>
      </c>
      <c r="B44" s="21" t="s">
        <v>1596</v>
      </c>
      <c r="C44" s="21" t="b">
        <v>1</v>
      </c>
      <c r="D44" s="21" t="s">
        <v>1597</v>
      </c>
      <c r="E44" s="21"/>
      <c r="F44" s="21"/>
      <c r="G44" s="21"/>
      <c r="H44" s="21">
        <v>16384</v>
      </c>
      <c r="I44" s="21" t="s">
        <v>59</v>
      </c>
      <c r="J44" s="21" t="s">
        <v>1598</v>
      </c>
      <c r="K44" s="21"/>
    </row>
    <row r="45" spans="1:11">
      <c r="A45" s="21">
        <v>31</v>
      </c>
      <c r="B45" s="21" t="s">
        <v>1599</v>
      </c>
      <c r="C45" s="21" t="b">
        <v>1</v>
      </c>
      <c r="D45" s="21" t="s">
        <v>1597</v>
      </c>
      <c r="E45" s="21"/>
      <c r="F45" s="21"/>
      <c r="G45" s="21"/>
      <c r="H45" s="21">
        <v>16384</v>
      </c>
      <c r="I45" s="21" t="s">
        <v>59</v>
      </c>
      <c r="J45" s="21" t="s">
        <v>1598</v>
      </c>
      <c r="K45" s="21"/>
    </row>
    <row r="46" spans="1:11">
      <c r="A46" s="22">
        <v>32</v>
      </c>
      <c r="B46" s="22" t="s">
        <v>1600</v>
      </c>
      <c r="C46" s="22" t="b">
        <v>1</v>
      </c>
      <c r="D46" s="22"/>
      <c r="E46" s="22"/>
      <c r="F46" s="22"/>
      <c r="G46" s="22"/>
      <c r="H46" s="22">
        <v>1024</v>
      </c>
      <c r="I46" s="22" t="s">
        <v>59</v>
      </c>
      <c r="J46" s="22" t="s">
        <v>1601</v>
      </c>
      <c r="K46" s="22"/>
    </row>
    <row r="47" spans="1:11">
      <c r="A47" s="21">
        <v>33</v>
      </c>
      <c r="B47" s="21" t="s">
        <v>1602</v>
      </c>
      <c r="C47" s="21" t="b">
        <v>1</v>
      </c>
      <c r="D47" s="21"/>
      <c r="E47" s="21"/>
      <c r="F47" s="21"/>
      <c r="G47" s="21"/>
      <c r="H47" s="21">
        <v>32768</v>
      </c>
      <c r="I47" s="21" t="s">
        <v>59</v>
      </c>
      <c r="J47" s="21" t="s">
        <v>1603</v>
      </c>
      <c r="K47" s="21"/>
    </row>
    <row r="48" spans="1:11">
      <c r="A48" s="22">
        <v>34</v>
      </c>
      <c r="B48" s="22" t="s">
        <v>1604</v>
      </c>
      <c r="C48" s="22" t="b">
        <v>1</v>
      </c>
      <c r="D48" s="22"/>
      <c r="E48" s="22"/>
      <c r="F48" s="22"/>
      <c r="G48" s="22"/>
      <c r="H48" s="22">
        <v>1</v>
      </c>
      <c r="I48" s="22" t="s">
        <v>59</v>
      </c>
      <c r="J48" s="22" t="s">
        <v>1605</v>
      </c>
      <c r="K48" s="22"/>
    </row>
    <row r="49" spans="1:11">
      <c r="A49" s="21">
        <v>35</v>
      </c>
      <c r="B49" s="21" t="s">
        <v>1606</v>
      </c>
      <c r="C49" s="21" t="b">
        <v>1</v>
      </c>
      <c r="D49" s="21"/>
      <c r="E49" s="21"/>
      <c r="F49" s="21"/>
      <c r="G49" s="21"/>
      <c r="H49" s="21">
        <v>256</v>
      </c>
      <c r="I49" s="21" t="s">
        <v>59</v>
      </c>
      <c r="J49" s="21" t="s">
        <v>1607</v>
      </c>
      <c r="K49" s="21"/>
    </row>
    <row r="50" spans="1:11">
      <c r="A50" s="22">
        <v>36</v>
      </c>
      <c r="B50" s="22" t="s">
        <v>1608</v>
      </c>
      <c r="C50" s="22" t="b">
        <v>1</v>
      </c>
      <c r="D50" s="22"/>
      <c r="E50" s="22"/>
      <c r="F50" s="22"/>
      <c r="G50" s="22"/>
      <c r="H50" s="22">
        <v>256</v>
      </c>
      <c r="I50" s="22" t="s">
        <v>59</v>
      </c>
      <c r="J50" s="22" t="s">
        <v>1609</v>
      </c>
      <c r="K50" s="22"/>
    </row>
    <row r="51" spans="1:11">
      <c r="A51" s="21">
        <v>37</v>
      </c>
      <c r="B51" s="21" t="s">
        <v>1610</v>
      </c>
      <c r="C51" s="21" t="b">
        <v>1</v>
      </c>
      <c r="D51" s="21"/>
      <c r="E51" s="21"/>
      <c r="F51" s="21"/>
      <c r="G51" s="21"/>
      <c r="H51" s="21">
        <v>1</v>
      </c>
      <c r="I51" s="21" t="s">
        <v>59</v>
      </c>
      <c r="J51" s="21" t="s">
        <v>1611</v>
      </c>
      <c r="K51" s="21"/>
    </row>
    <row r="52" spans="1:11">
      <c r="A52" s="22">
        <v>38</v>
      </c>
      <c r="B52" s="22" t="s">
        <v>1612</v>
      </c>
      <c r="C52" s="22" t="b">
        <v>1</v>
      </c>
      <c r="D52" s="22"/>
      <c r="E52" s="22"/>
      <c r="F52" s="22"/>
      <c r="G52" s="22"/>
      <c r="H52" s="22">
        <v>33424</v>
      </c>
      <c r="I52" s="22" t="s">
        <v>59</v>
      </c>
      <c r="J52" s="22" t="s">
        <v>1613</v>
      </c>
      <c r="K52" s="22"/>
    </row>
    <row r="53" spans="1:11">
      <c r="A53" s="21">
        <v>39</v>
      </c>
      <c r="B53" s="21" t="s">
        <v>1614</v>
      </c>
      <c r="C53" s="21" t="b">
        <v>1</v>
      </c>
      <c r="D53" s="21"/>
      <c r="E53" s="21"/>
      <c r="F53" s="21"/>
      <c r="G53" s="21"/>
      <c r="H53" s="21">
        <v>1024</v>
      </c>
      <c r="I53" s="21" t="s">
        <v>59</v>
      </c>
      <c r="J53" s="21" t="s">
        <v>1615</v>
      </c>
      <c r="K53" s="21"/>
    </row>
    <row r="54" spans="1:11">
      <c r="A54" s="22">
        <v>40</v>
      </c>
      <c r="B54" s="22" t="s">
        <v>1616</v>
      </c>
      <c r="C54" s="22" t="b">
        <v>1</v>
      </c>
      <c r="D54" s="22" t="s">
        <v>1617</v>
      </c>
      <c r="E54" s="22"/>
      <c r="F54" s="22"/>
      <c r="G54" s="22"/>
      <c r="H54" s="22">
        <v>128</v>
      </c>
      <c r="I54" s="22" t="s">
        <v>59</v>
      </c>
      <c r="J54" s="22" t="s">
        <v>1618</v>
      </c>
      <c r="K54" s="22"/>
    </row>
    <row r="55" spans="1:11">
      <c r="A55" s="21">
        <v>41</v>
      </c>
      <c r="B55" s="21" t="s">
        <v>1619</v>
      </c>
      <c r="C55" s="21" t="b">
        <v>1</v>
      </c>
      <c r="D55" s="21" t="s">
        <v>1620</v>
      </c>
      <c r="E55" s="21"/>
      <c r="F55" s="21"/>
      <c r="G55" s="21"/>
      <c r="H55" s="21">
        <v>1024</v>
      </c>
      <c r="I55" s="21" t="s">
        <v>59</v>
      </c>
      <c r="J55" s="21" t="s">
        <v>1621</v>
      </c>
      <c r="K55" s="21"/>
    </row>
    <row r="56" spans="1:11">
      <c r="A56" s="21">
        <v>42</v>
      </c>
      <c r="B56" s="21" t="s">
        <v>1622</v>
      </c>
      <c r="C56" s="21" t="b">
        <v>1</v>
      </c>
      <c r="D56" s="21" t="s">
        <v>1620</v>
      </c>
      <c r="E56" s="21"/>
      <c r="F56" s="21"/>
      <c r="G56" s="21"/>
      <c r="H56" s="21">
        <v>1024</v>
      </c>
      <c r="I56" s="21" t="s">
        <v>59</v>
      </c>
      <c r="J56" s="21" t="s">
        <v>1621</v>
      </c>
      <c r="K56" s="21"/>
    </row>
    <row r="57" spans="1:11">
      <c r="A57" s="22">
        <v>43</v>
      </c>
      <c r="B57" s="22" t="s">
        <v>1623</v>
      </c>
      <c r="C57" s="22" t="b">
        <v>0</v>
      </c>
      <c r="D57" s="22"/>
      <c r="E57" s="22"/>
      <c r="F57" s="22"/>
      <c r="G57" s="22"/>
      <c r="H57" s="22">
        <v>1</v>
      </c>
      <c r="I57" s="22" t="s">
        <v>59</v>
      </c>
      <c r="J57" s="22" t="s">
        <v>1624</v>
      </c>
      <c r="K57" s="22"/>
    </row>
    <row r="58" spans="1:11">
      <c r="A58" s="21">
        <v>44</v>
      </c>
      <c r="B58" s="21" t="s">
        <v>1625</v>
      </c>
      <c r="C58" s="21" t="b">
        <v>0</v>
      </c>
      <c r="D58" s="21"/>
      <c r="E58" s="21"/>
      <c r="F58" s="21"/>
      <c r="G58" s="21"/>
      <c r="H58" s="21">
        <v>8</v>
      </c>
      <c r="I58" s="21" t="s">
        <v>59</v>
      </c>
      <c r="J58" s="21" t="s">
        <v>1626</v>
      </c>
      <c r="K58" s="21"/>
    </row>
    <row r="59" spans="1:11">
      <c r="A59" s="22">
        <v>45</v>
      </c>
      <c r="B59" s="22" t="s">
        <v>1627</v>
      </c>
      <c r="C59" s="22" t="b">
        <v>0</v>
      </c>
      <c r="D59" s="22"/>
      <c r="E59" s="22"/>
      <c r="F59" s="22"/>
      <c r="G59" s="22"/>
      <c r="H59" s="22">
        <v>2048</v>
      </c>
      <c r="I59" s="22" t="s">
        <v>59</v>
      </c>
      <c r="J59" s="22" t="s">
        <v>1628</v>
      </c>
      <c r="K59" s="22"/>
    </row>
    <row r="60" spans="1:11">
      <c r="A60" s="22">
        <v>46</v>
      </c>
      <c r="B60" s="22" t="s">
        <v>1629</v>
      </c>
      <c r="C60" s="22" t="b">
        <v>0</v>
      </c>
      <c r="D60" s="22"/>
      <c r="E60" s="22"/>
      <c r="F60" s="22"/>
      <c r="G60" s="22"/>
      <c r="H60" s="22">
        <v>2048</v>
      </c>
      <c r="I60" s="22" t="s">
        <v>59</v>
      </c>
      <c r="J60" s="22" t="s">
        <v>1630</v>
      </c>
      <c r="K60" s="22"/>
    </row>
    <row r="61" spans="1:11">
      <c r="A61" s="21">
        <v>47</v>
      </c>
      <c r="B61" s="21" t="s">
        <v>1631</v>
      </c>
      <c r="C61" s="21" t="b">
        <v>0</v>
      </c>
      <c r="D61" s="21" t="s">
        <v>1632</v>
      </c>
      <c r="E61" s="21"/>
      <c r="F61" s="21"/>
      <c r="G61" s="21"/>
      <c r="H61" s="21">
        <v>32768</v>
      </c>
      <c r="I61" s="21" t="s">
        <v>59</v>
      </c>
      <c r="J61" s="21" t="s">
        <v>1633</v>
      </c>
      <c r="K61" s="21"/>
    </row>
    <row r="62" spans="1:11">
      <c r="A62" s="22">
        <v>48</v>
      </c>
      <c r="B62" s="22" t="s">
        <v>1634</v>
      </c>
      <c r="C62" s="22" t="b">
        <v>0</v>
      </c>
      <c r="D62" s="22"/>
      <c r="E62" s="22"/>
      <c r="F62" s="22"/>
      <c r="G62" s="22"/>
      <c r="H62" s="22">
        <v>1024</v>
      </c>
      <c r="I62" s="22" t="s">
        <v>59</v>
      </c>
      <c r="J62" s="22" t="s">
        <v>1635</v>
      </c>
      <c r="K62" s="22"/>
    </row>
    <row r="63" spans="1:11">
      <c r="A63" s="21">
        <v>49</v>
      </c>
      <c r="B63" s="21" t="s">
        <v>1636</v>
      </c>
      <c r="C63" s="21" t="b">
        <v>0</v>
      </c>
      <c r="D63" s="21"/>
      <c r="E63" s="21"/>
      <c r="F63" s="21"/>
      <c r="G63" s="21"/>
      <c r="H63" s="21">
        <v>512</v>
      </c>
      <c r="I63" s="21" t="s">
        <v>59</v>
      </c>
      <c r="J63" s="21" t="s">
        <v>1637</v>
      </c>
      <c r="K63" s="21"/>
    </row>
    <row r="64" spans="1:11">
      <c r="A64" s="22">
        <v>50</v>
      </c>
      <c r="B64" s="22" t="s">
        <v>1638</v>
      </c>
      <c r="C64" s="22" t="b">
        <v>0</v>
      </c>
      <c r="D64" s="22" t="s">
        <v>1639</v>
      </c>
      <c r="E64" s="22"/>
      <c r="F64" s="22"/>
      <c r="G64" s="22"/>
      <c r="H64" s="22">
        <v>128</v>
      </c>
      <c r="I64" s="22" t="s">
        <v>59</v>
      </c>
      <c r="J64" s="22" t="s">
        <v>1640</v>
      </c>
      <c r="K64" s="22"/>
    </row>
    <row r="65" spans="1:11">
      <c r="A65" s="22">
        <v>51</v>
      </c>
      <c r="B65" s="22" t="s">
        <v>1641</v>
      </c>
      <c r="C65" s="22" t="b">
        <v>0</v>
      </c>
      <c r="D65" s="22" t="s">
        <v>1639</v>
      </c>
      <c r="E65" s="22"/>
      <c r="F65" s="22"/>
      <c r="G65" s="22"/>
      <c r="H65" s="22">
        <v>128</v>
      </c>
      <c r="I65" s="22" t="s">
        <v>59</v>
      </c>
      <c r="J65" s="22" t="s">
        <v>1642</v>
      </c>
      <c r="K65" s="22"/>
    </row>
    <row r="66" spans="1:11">
      <c r="A66" s="21">
        <v>52</v>
      </c>
      <c r="B66" s="21" t="s">
        <v>1643</v>
      </c>
      <c r="C66" s="21" t="b">
        <v>0</v>
      </c>
      <c r="D66" s="21"/>
      <c r="E66" s="21"/>
      <c r="F66" s="21"/>
      <c r="G66" s="21"/>
      <c r="H66" s="21">
        <v>512</v>
      </c>
      <c r="I66" s="21" t="s">
        <v>59</v>
      </c>
      <c r="J66" s="21" t="s">
        <v>1644</v>
      </c>
      <c r="K66" s="21"/>
    </row>
    <row r="67" spans="1:11">
      <c r="A67" s="22">
        <v>53</v>
      </c>
      <c r="B67" s="22" t="s">
        <v>1645</v>
      </c>
      <c r="C67" s="22" t="b">
        <v>0</v>
      </c>
      <c r="D67" s="22"/>
      <c r="E67" s="22"/>
      <c r="F67" s="22"/>
      <c r="G67" s="22"/>
      <c r="H67" s="22">
        <v>5120</v>
      </c>
      <c r="I67" s="22" t="s">
        <v>59</v>
      </c>
      <c r="J67" s="22" t="s">
        <v>1646</v>
      </c>
      <c r="K67" s="22"/>
    </row>
    <row r="68" spans="1:11">
      <c r="A68" s="21">
        <v>54</v>
      </c>
      <c r="B68" s="21" t="s">
        <v>1647</v>
      </c>
      <c r="C68" s="21" t="b">
        <v>0</v>
      </c>
      <c r="D68" s="21"/>
      <c r="E68" s="21"/>
      <c r="F68" s="21"/>
      <c r="G68" s="21"/>
      <c r="H68" s="21">
        <v>2048</v>
      </c>
      <c r="I68" s="21" t="s">
        <v>59</v>
      </c>
      <c r="J68" s="21" t="s">
        <v>1648</v>
      </c>
      <c r="K68" s="21"/>
    </row>
    <row r="69" spans="1:11">
      <c r="A69" s="22">
        <v>55</v>
      </c>
      <c r="B69" s="22" t="s">
        <v>1649</v>
      </c>
      <c r="C69" s="22" t="b">
        <v>0</v>
      </c>
      <c r="D69" s="22" t="s">
        <v>1650</v>
      </c>
      <c r="E69" s="22" t="s">
        <v>1651</v>
      </c>
      <c r="F69" s="22"/>
      <c r="G69" s="22"/>
      <c r="H69" s="22">
        <v>16384</v>
      </c>
      <c r="I69" s="22" t="s">
        <v>59</v>
      </c>
      <c r="J69" s="22" t="s">
        <v>1652</v>
      </c>
      <c r="K69" s="22"/>
    </row>
    <row r="70" spans="1:11">
      <c r="A70" s="21">
        <v>56</v>
      </c>
      <c r="B70" s="21" t="s">
        <v>1653</v>
      </c>
      <c r="C70" s="21" t="b">
        <v>0</v>
      </c>
      <c r="D70" s="21"/>
      <c r="E70" s="21"/>
      <c r="F70" s="21"/>
      <c r="G70" s="21"/>
      <c r="H70" s="21">
        <v>16384</v>
      </c>
      <c r="I70" s="21" t="s">
        <v>59</v>
      </c>
      <c r="J70" s="21" t="s">
        <v>1654</v>
      </c>
      <c r="K70" s="21"/>
    </row>
    <row r="71" spans="1:11">
      <c r="A71" s="22">
        <v>57</v>
      </c>
      <c r="B71" s="22" t="s">
        <v>1655</v>
      </c>
      <c r="C71" s="22" t="b">
        <v>0</v>
      </c>
      <c r="D71" s="22" t="s">
        <v>1656</v>
      </c>
      <c r="E71" s="22" t="s">
        <v>1651</v>
      </c>
      <c r="F71" s="22"/>
      <c r="G71" s="22"/>
      <c r="H71" s="22">
        <v>16384</v>
      </c>
      <c r="I71" s="22" t="s">
        <v>59</v>
      </c>
      <c r="J71" s="22" t="s">
        <v>1657</v>
      </c>
      <c r="K71" s="22"/>
    </row>
    <row r="72" spans="1:11" ht="19.350000000000001" customHeight="1">
      <c r="A72" s="21">
        <v>58</v>
      </c>
      <c r="B72" s="21" t="s">
        <v>1658</v>
      </c>
      <c r="C72" s="21" t="b">
        <v>0</v>
      </c>
      <c r="D72" s="21" t="s">
        <v>1659</v>
      </c>
      <c r="E72" s="21" t="s">
        <v>1651</v>
      </c>
      <c r="F72" s="21"/>
      <c r="G72" s="21"/>
      <c r="H72" s="21">
        <v>31457280</v>
      </c>
      <c r="I72" s="21" t="s">
        <v>59</v>
      </c>
      <c r="J72" s="21" t="s">
        <v>1660</v>
      </c>
      <c r="K72" s="21"/>
    </row>
    <row r="73" spans="1:11">
      <c r="A73" s="22">
        <v>59</v>
      </c>
      <c r="B73" s="22" t="s">
        <v>1661</v>
      </c>
      <c r="C73" s="22" t="b">
        <v>0</v>
      </c>
      <c r="D73" s="22" t="s">
        <v>1662</v>
      </c>
      <c r="E73" s="22"/>
      <c r="F73" s="22"/>
      <c r="G73" s="22"/>
      <c r="H73" s="22">
        <v>16324588</v>
      </c>
      <c r="I73" s="22" t="s">
        <v>59</v>
      </c>
      <c r="J73" s="22" t="s">
        <v>1663</v>
      </c>
      <c r="K73" s="22"/>
    </row>
    <row r="74" spans="1:11">
      <c r="A74" s="21">
        <v>-1</v>
      </c>
      <c r="B74" s="21" t="s">
        <v>1664</v>
      </c>
      <c r="C74" s="21"/>
      <c r="D74" s="21" t="s">
        <v>1528</v>
      </c>
      <c r="E74" s="21"/>
      <c r="F74" s="21"/>
      <c r="G74" s="21"/>
      <c r="H74" s="21">
        <v>17</v>
      </c>
      <c r="I74" s="21" t="s">
        <v>59</v>
      </c>
      <c r="J74" s="21"/>
      <c r="K74" s="21" t="s">
        <v>1665</v>
      </c>
    </row>
  </sheetData>
  <customSheetViews>
    <customSheetView guid="{54150765-A614-405C-A680-65CBB6EE45B3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CC6025C8-7A64-4C09-A84E-946A4402F007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81EB5D65-0CED-4585-BDFA-4BA3F3BB5FF9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F5DD0477-A43C-4005-A9D5-44CCDD1CF9A0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22FE5F02-D983-484E-9AE3-FCE2872650D3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CEEB3A20-D10A-48A5-999A-4CD6664D8F91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16D4DA91-8BB9-44DE-9202-7D436C3EB865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</customSheetViews>
  <phoneticPr fontId="38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Phase4  Overview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Lu Pinliang</cp:lastModifiedBy>
  <dcterms:created xsi:type="dcterms:W3CDTF">2015-06-05T18:17:00Z</dcterms:created>
  <dcterms:modified xsi:type="dcterms:W3CDTF">2022-07-09T03:27:49Z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929D29B487F6472A9570B2A88FD162A5</vt:lpwstr>
  </property>
  <property fmtid="{D5CDD505-2E9C-101B-9397-08002B2CF9AE}" pid="3" name="KSOProductBuildVer">
    <vt:lpwstr>2052-11.1.0.10356</vt:lpwstr>
  </property>
</Properties>
</file>