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dgeng1\Documents\GitHub\APIMCIS\03_Test\01_Baidu Test\02 Test Report\00 CX727ICA 8155\DCV1 ENG4\"/>
    </mc:Choice>
  </mc:AlternateContent>
  <xr:revisionPtr revIDLastSave="0" documentId="13_ncr:1_{4276AE59-AC28-4E1F-A1B2-E31FEE323594}" xr6:coauthVersionLast="47" xr6:coauthVersionMax="47" xr10:uidLastSave="{00000000-0000-0000-0000-000000000000}"/>
  <bookViews>
    <workbookView xWindow="-120" yWindow="-120" windowWidth="20730" windowHeight="11160" tabRatio="602" activeTab="1" xr2:uid="{00000000-000D-0000-FFFF-FFFF00000000}"/>
  </bookViews>
  <sheets>
    <sheet name="并发场景" sheetId="13" r:id="rId1"/>
    <sheet name="综合打分" sheetId="1" r:id="rId2"/>
    <sheet name="Response Time " sheetId="7" r:id="rId3"/>
    <sheet name="App Sources" sheetId="8" r:id="rId4"/>
    <sheet name="Baidu App" sheetId="11" r:id="rId5"/>
    <sheet name="内存泄露" sheetId="14" r:id="rId6"/>
  </sheets>
  <externalReferences>
    <externalReference r:id="rId7"/>
    <externalReference r:id="rId8"/>
    <externalReference r:id="rId9"/>
    <externalReference r:id="rId10"/>
    <externalReference r:id="rId11"/>
  </externalReferences>
  <definedNames>
    <definedName name="_xlnm._FilterDatabase" localSheetId="2" hidden="1">'Response Time '!$A$1:$K$51</definedName>
    <definedName name="_xlnm._FilterDatabase" localSheetId="1" hidden="1">综合打分!$A$1:$DO$55</definedName>
    <definedName name="Z_0EA55DCA_7FF2_4F36_8A7E_F0EACCC29DBE_.wvu.FilterData" localSheetId="2" hidden="1">'Response Time '!$A$1:$K$51</definedName>
    <definedName name="Z_16A41CC9_C03A_4F0A_B03A_44E212E13660_.wvu.FilterData" localSheetId="2" hidden="1">'Response Time '!$A$1:$K$51</definedName>
    <definedName name="Z_16DC14A2_7903_4025_B903_380A1366D4B8_.wvu.FilterData" localSheetId="2" hidden="1">'Response Time '!$A$1:$K$51</definedName>
    <definedName name="Z_2A4FABCB_C3B4_4B1C_B5DB_0968E349E3E5_.wvu.Cols" localSheetId="2" hidden="1">'Response Time '!#REF!</definedName>
    <definedName name="Z_2A4FABCB_C3B4_4B1C_B5DB_0968E349E3E5_.wvu.FilterData" localSheetId="2" hidden="1">'Response Time '!$A$1:$K$51</definedName>
    <definedName name="Z_2F5A4DEB_972B_44A6_8415_B3AF8AAB8DD1_.wvu.FilterData" localSheetId="2" hidden="1">'Response Time '!$A$1:$K$51</definedName>
    <definedName name="Z_4E56EFD8_82B0_433B_87B4_FAE95366C90A_.wvu.FilterData" localSheetId="2" hidden="1">'Response Time '!$A$1:$K$51</definedName>
    <definedName name="Z_50D2B5B7_80D0_4780_BB59_F4E52620A863_.wvu.FilterData" localSheetId="2" hidden="1">'Response Time '!$H$1:$H$51</definedName>
    <definedName name="Z_5DF7DF2B_59CB_4835_ACC6_BFF42CC29E31_.wvu.Cols" localSheetId="2" hidden="1">'Response Time '!#REF!</definedName>
    <definedName name="Z_5DF7DF2B_59CB_4835_ACC6_BFF42CC29E31_.wvu.FilterData" localSheetId="2" hidden="1">'Response Time '!$A$1:$K$51</definedName>
    <definedName name="Z_64728F9F_AAFE_4C17_A15F_C96F3AE04D0C_.wvu.FilterData" localSheetId="2" hidden="1">'Response Time '!$A$1:$K$51</definedName>
    <definedName name="Z_67627A8C_5C40_462C_B63D_E064A913FD1B_.wvu.FilterData" localSheetId="2" hidden="1">'Response Time '!$A$1:$K$51</definedName>
    <definedName name="Z_6A1708EE_78D5_4730_9EC1_32494DD84064_.wvu.FilterData" localSheetId="2" hidden="1">'Response Time '!$A$1:$K$51</definedName>
    <definedName name="Z_75A5D5D5_3DF6_4DF0_A35D_F3AEF19FA0C8_.wvu.FilterData" localSheetId="2" hidden="1">'Response Time '!$H$1:$H$51</definedName>
    <definedName name="Z_81868EC3_D2C9_49E1_A7C4_56AD2CFDD907_.wvu.FilterData" localSheetId="2" hidden="1">'Response Time '!$A$1:$K$51</definedName>
    <definedName name="Z_82B7589E_14AC_4428_B990_D113B4B9C8B2_.wvu.FilterData" localSheetId="2" hidden="1">'Response Time '!$A$1:$K$51</definedName>
    <definedName name="Z_9905B039_5D9C_4BC1_BCAD_85093189CE48_.wvu.FilterData" localSheetId="2" hidden="1">'Response Time '!$A$1:$K$51</definedName>
    <definedName name="Z_A17A2F87_19DB_4AF8_AC37_28F784855FD7_.wvu.FilterData" localSheetId="2" hidden="1">'Response Time '!$A$1:$K$51</definedName>
    <definedName name="Z_A1C2E0EA_0798_4EE9_BA53_3DA16A20F391_.wvu.FilterData" localSheetId="2" hidden="1">'Response Time '!$A$1:$K$51</definedName>
    <definedName name="Z_B0B1D487_08B5_4EE3_B1A5_0E537BA44F6F_.wvu.FilterData" localSheetId="2" hidden="1">'Response Time '!$H$1:$H$51</definedName>
    <definedName name="Z_B5D2B878_5867_45CF_B11F_45A1564167C2_.wvu.Cols" localSheetId="2" hidden="1">'Response Time '!#REF!</definedName>
    <definedName name="Z_B5D2B878_5867_45CF_B11F_45A1564167C2_.wvu.FilterData" localSheetId="2" hidden="1">'Response Time '!$A$1:$K$51</definedName>
    <definedName name="Z_BFE5DC58_F040_475A_8F39_87308C22B1B1_.wvu.FilterData" localSheetId="2" hidden="1">'Response Time '!$A$1:$K$51</definedName>
    <definedName name="Z_C88AFADA_BEE4_42DA_8940_4B736B9F39D4_.wvu.Cols" localSheetId="2" hidden="1">'Response Time '!#REF!</definedName>
    <definedName name="Z_C88AFADA_BEE4_42DA_8940_4B736B9F39D4_.wvu.FilterData" localSheetId="2" hidden="1">'Response Time '!$A$1:$K$51</definedName>
    <definedName name="Z_CB05707F_24A9_4357_8065_43BE4DD90B2D_.wvu.FilterData" localSheetId="2" hidden="1">'Response Time '!$A$1:$K$51</definedName>
    <definedName name="Z_CCD93499_75F8_45A7_B5CB_5B9935727470_.wvu.Cols" localSheetId="2" hidden="1">'Response Time '!#REF!</definedName>
    <definedName name="Z_CCD93499_75F8_45A7_B5CB_5B9935727470_.wvu.FilterData" localSheetId="2" hidden="1">'Response Time '!$A$1:$K$51</definedName>
    <definedName name="Z_CE1C8A90_39F2_40DB_9797_BE22406C3947_.wvu.Cols" localSheetId="2" hidden="1">'Response Time '!#REF!</definedName>
    <definedName name="Z_CE1C8A90_39F2_40DB_9797_BE22406C3947_.wvu.FilterData" localSheetId="2" hidden="1">'Response Time '!$A$1:$K$51</definedName>
    <definedName name="Z_E3F0DD2F_B4B7_440E_B6E2_120742CBE6C3_.wvu.FilterData" localSheetId="2" hidden="1">'Response Time '!$A$1:$K$51</definedName>
    <definedName name="Z_F2292B89_B249_407C_9F60_58BD83C5901D_.wvu.FilterData" localSheetId="2" hidden="1">'Response Time '!$A$1:$K$51</definedName>
    <definedName name="Z_F5DE3CB0_C52E_433A_B531_B98B1F605089_.wvu.FilterData" localSheetId="2" hidden="1">'Response Time '!$A$1:$K$51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2" i="1" l="1"/>
  <c r="F5" i="7" l="1"/>
  <c r="F4" i="7"/>
  <c r="F50" i="1" l="1"/>
  <c r="F49" i="1"/>
  <c r="F51" i="7"/>
  <c r="F50" i="7"/>
  <c r="F49" i="7"/>
  <c r="F36" i="7"/>
  <c r="F35" i="7"/>
  <c r="F23" i="7"/>
  <c r="F22" i="7"/>
  <c r="F21" i="7"/>
  <c r="F20" i="7"/>
  <c r="F19" i="7"/>
  <c r="F18" i="7"/>
  <c r="F17" i="7"/>
  <c r="F16" i="7"/>
  <c r="F15" i="7"/>
  <c r="F14" i="7"/>
  <c r="F13" i="7"/>
  <c r="F12" i="7"/>
  <c r="F11" i="7"/>
  <c r="F10" i="7"/>
  <c r="F9" i="7"/>
  <c r="F8" i="7"/>
  <c r="F7" i="7"/>
  <c r="F3" i="7"/>
  <c r="F46" i="1"/>
  <c r="F45" i="1"/>
  <c r="F44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1" i="1"/>
  <c r="F16" i="1"/>
  <c r="F14" i="1"/>
  <c r="F13" i="1"/>
  <c r="F12" i="1"/>
  <c r="F10" i="1"/>
  <c r="F9" i="1"/>
  <c r="F8" i="1"/>
  <c r="F7" i="1"/>
  <c r="F6" i="1"/>
  <c r="F5" i="1"/>
  <c r="F4" i="1"/>
  <c r="F3" i="1"/>
  <c r="F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Hong Jinchao</author>
  </authors>
  <commentList>
    <comment ref="L2" authorId="0" shapeId="0" xr:uid="{00000000-0006-0000-0300-000001000000}">
      <text>
        <r>
          <rPr>
            <b/>
            <sz val="9"/>
            <rFont val="宋体"/>
            <family val="3"/>
            <charset val="134"/>
          </rPr>
          <t>Hong Jinchao:</t>
        </r>
        <r>
          <rPr>
            <sz val="9"/>
            <rFont val="宋体"/>
            <family val="3"/>
            <charset val="134"/>
          </rPr>
          <t xml:space="preserve">
输入adb shell logcat -b events -s liblog，该命令会打印出各进程因Log打印超量而被丢弃的Log数量，对应的PID和丢弃数量
</t>
        </r>
      </text>
    </comment>
  </commentList>
</comments>
</file>

<file path=xl/sharedStrings.xml><?xml version="1.0" encoding="utf-8"?>
<sst xmlns="http://schemas.openxmlformats.org/spreadsheetml/2006/main" count="1939" uniqueCount="922">
  <si>
    <t>DCV1</t>
  </si>
  <si>
    <t>屏幕&amp;Feature</t>
  </si>
  <si>
    <t>场景</t>
  </si>
  <si>
    <t>Owner</t>
  </si>
  <si>
    <t>CPU idle Avg</t>
  </si>
  <si>
    <t>CPU idle Min</t>
  </si>
  <si>
    <t>RAM Free Avg</t>
  </si>
  <si>
    <t>RAM Free Min</t>
  </si>
  <si>
    <t>GPU idle Avg</t>
  </si>
  <si>
    <t>GPU idle Min</t>
  </si>
  <si>
    <t>CPU Avg偏差超过20%的说明</t>
  </si>
  <si>
    <t>RAM Avg偏差超5%的说明</t>
  </si>
  <si>
    <t>GPU偏差超过10%的说明</t>
  </si>
  <si>
    <t>Desay/Baidu</t>
  </si>
  <si>
    <t>单屏</t>
  </si>
  <si>
    <t xml:space="preserve"> 开机3分钟后IDLE+V2I</t>
  </si>
  <si>
    <t>导航+QQ Music+VR+V2I</t>
  </si>
  <si>
    <t>导航+BT Music+VR+V2I</t>
  </si>
  <si>
    <t>爱奇艺+后台导航+VR+V2I</t>
  </si>
  <si>
    <t>导航+QQ Music+切换主题20次+V2I</t>
  </si>
  <si>
    <t>导航+把所有应用启动一次+V2I</t>
  </si>
  <si>
    <t>验收版本</t>
  </si>
  <si>
    <t>类别</t>
  </si>
  <si>
    <t>序号</t>
  </si>
  <si>
    <t>影响因素</t>
  </si>
  <si>
    <t>影响因素（新）</t>
  </si>
  <si>
    <r>
      <rPr>
        <b/>
        <sz val="16"/>
        <color theme="1"/>
        <rFont val="Verdana Pro"/>
        <family val="2"/>
      </rPr>
      <t>DCV1</t>
    </r>
    <r>
      <rPr>
        <b/>
        <sz val="16"/>
        <color theme="1"/>
        <rFont val="SimSun"/>
        <family val="3"/>
        <charset val="134"/>
      </rPr>
      <t>版本</t>
    </r>
  </si>
  <si>
    <r>
      <rPr>
        <b/>
        <sz val="16"/>
        <color theme="1"/>
        <rFont val="宋体"/>
        <family val="3"/>
        <charset val="134"/>
      </rPr>
      <t xml:space="preserve">台架 </t>
    </r>
    <r>
      <rPr>
        <b/>
        <sz val="16"/>
        <color theme="1"/>
        <rFont val="Verdana Pro"/>
        <family val="2"/>
      </rPr>
      <t>or</t>
    </r>
    <r>
      <rPr>
        <b/>
        <sz val="16"/>
        <color theme="1"/>
        <rFont val="宋体"/>
        <family val="3"/>
        <charset val="134"/>
      </rPr>
      <t>实车</t>
    </r>
  </si>
  <si>
    <t>网络依赖</t>
  </si>
  <si>
    <t>测试状态</t>
  </si>
  <si>
    <t>测试前提条件</t>
  </si>
  <si>
    <t>测试步骤</t>
  </si>
  <si>
    <t>性能数据计算细则</t>
  </si>
  <si>
    <t>milestone;R06;OKTOBY</t>
  </si>
  <si>
    <t>响应时间</t>
  </si>
  <si>
    <t>Power on QQ音乐首次启动（默认未播放）</t>
  </si>
  <si>
    <t>Launcher显示到QQ音乐首次启动</t>
  </si>
  <si>
    <t>台架</t>
  </si>
  <si>
    <t>网络强依赖</t>
  </si>
  <si>
    <t>冷启动</t>
  </si>
  <si>
    <t>关机前QQ音乐是暂停状态</t>
  </si>
  <si>
    <r>
      <rPr>
        <sz val="16"/>
        <color theme="1"/>
        <rFont val="Verdana Pro"/>
        <family val="2"/>
      </rPr>
      <t>1.IVI开机，发送</t>
    </r>
    <r>
      <rPr>
        <sz val="16"/>
        <color theme="1"/>
        <rFont val="Verdana Pro"/>
        <family val="2"/>
      </rPr>
      <t>adb reboot消息
2.Launcher显示后1s内，点击随心听卡片</t>
    </r>
  </si>
  <si>
    <t>计算从手部离开点击到QQ音乐界面稳定展示</t>
  </si>
  <si>
    <t>Baidu</t>
  </si>
  <si>
    <t>Power on QQ音乐首次启动（默认播放）</t>
  </si>
  <si>
    <r>
      <rPr>
        <sz val="16"/>
        <color theme="1"/>
        <rFont val="微软雅黑"/>
        <family val="2"/>
        <charset val="134"/>
      </rPr>
      <t>默认关机前是播放</t>
    </r>
    <r>
      <rPr>
        <sz val="16"/>
        <color theme="1"/>
        <rFont val="Verdana Pro"/>
        <family val="2"/>
      </rPr>
      <t>QQ</t>
    </r>
    <r>
      <rPr>
        <sz val="16"/>
        <color theme="1"/>
        <rFont val="微软雅黑"/>
        <family val="2"/>
        <charset val="134"/>
      </rPr>
      <t>音乐</t>
    </r>
  </si>
  <si>
    <t>计算从手部离开点击到QQ音乐从暂停到播放状态</t>
  </si>
  <si>
    <t>Power onQQ音乐选择歌单</t>
  </si>
  <si>
    <t>Launcher显示到QQ音乐选择歌单</t>
  </si>
  <si>
    <r>
      <rPr>
        <sz val="16"/>
        <color theme="1"/>
        <rFont val="Verdana Pro"/>
        <family val="2"/>
      </rPr>
      <t>1.IVI开机，发送</t>
    </r>
    <r>
      <rPr>
        <sz val="16"/>
        <color theme="1"/>
        <rFont val="Verdana Pro"/>
        <family val="2"/>
      </rPr>
      <t>adb reboot消息
2.Launcher显示后1s内，点击随心听图标
3.在QQ音乐界面显示1s内选择一个歌单</t>
    </r>
  </si>
  <si>
    <t>计算从手部离开点击到歌单界面稳定展示（只要整体界面加载就可以，不需要图片加载完）</t>
  </si>
  <si>
    <t>Power onQQ音乐选择歌曲</t>
  </si>
  <si>
    <t>Launcher显示到QQ音乐选择歌曲</t>
  </si>
  <si>
    <r>
      <rPr>
        <sz val="16"/>
        <color theme="1"/>
        <rFont val="Verdana Pro"/>
        <family val="2"/>
      </rPr>
      <t>1.IVI开机，发送</t>
    </r>
    <r>
      <rPr>
        <sz val="16"/>
        <color theme="1"/>
        <rFont val="Verdana Pro"/>
        <family val="2"/>
      </rPr>
      <t>adb reboot消息
2.Launcher显示后1s内，点击随心听图标
3.在QQ音乐界面显示1s内选择一个歌单
4.在QQ音乐歌单界面显示1s内选择一首歌</t>
    </r>
  </si>
  <si>
    <t>计算从手部离开点击到歌曲播放（播放按钮从暂停到播放状态）</t>
  </si>
  <si>
    <t>Power on在线电台首次启动</t>
  </si>
  <si>
    <t>Launcher显示到在线电台首次启动</t>
  </si>
  <si>
    <t>关机前是USB音乐</t>
  </si>
  <si>
    <t>1.IVI开机，发送adb reboot消息
2.Launcher显示后1s内，点击随心听卡片
3.切换到在线电台</t>
  </si>
  <si>
    <t>计算从手部离开点击到在线电台界面稳定展示</t>
  </si>
  <si>
    <t>Power on导航启动时间</t>
  </si>
  <si>
    <t>Launcher显示到导航启动时间</t>
  </si>
  <si>
    <r>
      <rPr>
        <sz val="16"/>
        <color theme="1"/>
        <rFont val="Verdana Pro"/>
        <family val="2"/>
      </rPr>
      <t>1.IVI开机，发送</t>
    </r>
    <r>
      <rPr>
        <sz val="16"/>
        <color theme="1"/>
        <rFont val="Verdana Pro"/>
        <family val="2"/>
      </rPr>
      <t>adb reboot消息
2.Launcher显示后1s内，点击导航图标
3.整个测试过程中录屏</t>
    </r>
  </si>
  <si>
    <t xml:space="preserve">
计算从手部离开点击开始第一帧到导航地图搜索框显示（并且此时地图概览已经显示，路况等细节不考虑）。</t>
  </si>
  <si>
    <t>power on导航界面点击输入框出现下拉框</t>
  </si>
  <si>
    <t>Launcher显示到导航界面点击输入框出现下拉框</t>
  </si>
  <si>
    <r>
      <rPr>
        <sz val="16"/>
        <color theme="1"/>
        <rFont val="Verdana Pro"/>
        <family val="2"/>
      </rPr>
      <t>1.IVI开机，发送</t>
    </r>
    <r>
      <rPr>
        <sz val="16"/>
        <color theme="1"/>
        <rFont val="Verdana Pro"/>
        <family val="2"/>
      </rPr>
      <t>adb reboot消息
2.Launcher显示后1s内，点击导航图标
3.点击导航中的地址输入框</t>
    </r>
  </si>
  <si>
    <t>计算从手部离开点击到下拉框（历史记录）稳定展示</t>
  </si>
  <si>
    <t>power on导航搜索地址完成</t>
  </si>
  <si>
    <t>Launcher显示到导航搜索地址完成</t>
  </si>
  <si>
    <r>
      <rPr>
        <sz val="16"/>
        <color theme="1"/>
        <rFont val="Verdana Pro"/>
        <family val="2"/>
      </rPr>
      <t>1.IVI开机，发送</t>
    </r>
    <r>
      <rPr>
        <sz val="16"/>
        <color theme="1"/>
        <rFont val="Verdana Pro"/>
        <family val="2"/>
      </rPr>
      <t>adb reboot消息
2.Launcher显示后1s内，点击导航图标
3.点击导航中的地址输入框，输入一个地址
4.点击搜索按钮</t>
    </r>
  </si>
  <si>
    <t>计算从手部离开点击到搜索结果稳定展示</t>
  </si>
  <si>
    <r>
      <rPr>
        <sz val="16"/>
        <color theme="1"/>
        <rFont val="Verdana Pro"/>
        <family val="2"/>
      </rPr>
      <t>power on</t>
    </r>
    <r>
      <rPr>
        <sz val="16"/>
        <color theme="1"/>
        <rFont val="微软雅黑"/>
        <family val="2"/>
        <charset val="134"/>
      </rPr>
      <t>选择目的地后路线规划完成</t>
    </r>
  </si>
  <si>
    <t>Launcher显示到选择目的地后路线规划完成</t>
  </si>
  <si>
    <r>
      <rPr>
        <sz val="16"/>
        <color theme="1"/>
        <rFont val="Verdana Pro"/>
        <family val="2"/>
      </rPr>
      <t>1.IVI开机，发送</t>
    </r>
    <r>
      <rPr>
        <sz val="16"/>
        <color theme="1"/>
        <rFont val="Verdana Pro"/>
        <family val="2"/>
      </rPr>
      <t>adb reboot消息
2.Launcher显示后1s内，点击导航图标
3.点击导航中的地址输入框，输入一个地址
4.点击搜索按钮
5.选择一个地址</t>
    </r>
  </si>
  <si>
    <t>计算从手部离开点击到路线规划结果稳定展示</t>
  </si>
  <si>
    <t>Power onPTT可用</t>
  </si>
  <si>
    <t>Launcher显示到PTT可用</t>
  </si>
  <si>
    <t>1.IVI开机，发送adb reboot消息
2.Launcher显示后1s内，按下方向盘语音硬按键
3.若第一次无响应，间隔1再次尝试
4.语音唤醒后，发送语音指令“打开空调”，若无法响应则继续唤醒</t>
  </si>
  <si>
    <t>计算从launcher界面启动第一帧到语音唤醒弹窗第一帧</t>
  </si>
  <si>
    <t>Power on语音可用</t>
  </si>
  <si>
    <t>Launcher显示到语音可用</t>
  </si>
  <si>
    <r>
      <rPr>
        <sz val="16"/>
        <color theme="1"/>
        <rFont val="Verdana Pro"/>
        <family val="2"/>
      </rPr>
      <t>1.IVI开机，发送</t>
    </r>
    <r>
      <rPr>
        <sz val="16"/>
        <color theme="1"/>
        <rFont val="Verdana Pro"/>
        <family val="2"/>
      </rPr>
      <t>adb reboot消息
2.Launcher显示后1s内，尝试福特定制唤醒词唤醒
3.若第一次无响应，间隔1s再次尝试
4.语音唤醒后，发送语音指令“打开空调”，若无法响应则继续唤醒</t>
    </r>
  </si>
  <si>
    <t>Power on语音播放音乐</t>
  </si>
  <si>
    <t>Launcher显示到语音播放音乐</t>
  </si>
  <si>
    <r>
      <rPr>
        <sz val="16"/>
        <color theme="1"/>
        <rFont val="Verdana Pro"/>
        <family val="2"/>
      </rPr>
      <t>1.IVI开机，发送</t>
    </r>
    <r>
      <rPr>
        <sz val="16"/>
        <color theme="1"/>
        <rFont val="Verdana Pro"/>
        <family val="2"/>
      </rPr>
      <t>adb reboot消息
2.Launcher显示后1s内，尝试福特定制唤醒词唤醒
3.语音"播放xxx"</t>
    </r>
  </si>
  <si>
    <t>计算从语音最后一个字上屏到播报第一帧</t>
  </si>
  <si>
    <t>Power on在线电台音源恢复</t>
  </si>
  <si>
    <t>Launcher显示到在线电台音源恢复</t>
  </si>
  <si>
    <t>车机播放在线电台</t>
  </si>
  <si>
    <t>1.IVI开机，发送adb reboot消息
2.整个测试过程中录屏</t>
  </si>
  <si>
    <t>计算从Launcher第一帧至在线电台播放（播放按钮从暂停到播放状态，认定为开始播放）</t>
  </si>
  <si>
    <t>Power on到根目录两首歌的USB音源恢复</t>
  </si>
  <si>
    <t>Launcher显示到根目录两首歌的USB音源恢复</t>
  </si>
  <si>
    <t>USB lastsource无法恢复播放，阻塞测试</t>
  </si>
  <si>
    <t>1.1.U盘根目录存放两首歌曲
2.车机播放U盘音乐</t>
  </si>
  <si>
    <r>
      <rPr>
        <sz val="16"/>
        <color theme="1"/>
        <rFont val="Verdana Pro"/>
        <family val="2"/>
      </rPr>
      <t>IVI开机，发送</t>
    </r>
    <r>
      <rPr>
        <sz val="16"/>
        <color theme="1"/>
        <rFont val="Verdana Pro"/>
        <family val="2"/>
      </rPr>
      <t>adb reboot消息，整个测试过程中录屏</t>
    </r>
  </si>
  <si>
    <t>计算从Launcher第一帧至U盘音乐播放（播放按钮从暂停到播放状态，认定为开始播放）</t>
  </si>
  <si>
    <t>Power onQQ音源恢复</t>
  </si>
  <si>
    <t>Launcher显示到QQ音源恢复</t>
  </si>
  <si>
    <t>1.强网
2.车机播放QQ音乐</t>
  </si>
  <si>
    <t>计算从Launcher第一帧至QQ音乐播放（播放按钮从暂停到播放状态，认定为开始播放）</t>
  </si>
  <si>
    <r>
      <rPr>
        <sz val="16"/>
        <color theme="1"/>
        <rFont val="Verdana Pro"/>
        <family val="2"/>
      </rPr>
      <t xml:space="preserve">Power on </t>
    </r>
    <r>
      <rPr>
        <sz val="16"/>
        <color theme="1"/>
        <rFont val="微软雅黑"/>
        <family val="2"/>
        <charset val="134"/>
      </rPr>
      <t>到账号自动登录时间</t>
    </r>
  </si>
  <si>
    <t>Launcher显示到账号自动登录时间</t>
  </si>
  <si>
    <t>强网，账号已登录，未开启人脸识别</t>
  </si>
  <si>
    <r>
      <rPr>
        <sz val="16"/>
        <color theme="1"/>
        <rFont val="宋体"/>
        <family val="3"/>
        <charset val="134"/>
      </rPr>
      <t>计算从</t>
    </r>
    <r>
      <rPr>
        <sz val="16"/>
        <color theme="1"/>
        <rFont val="Verdana Pro"/>
        <family val="2"/>
      </rPr>
      <t>launcher</t>
    </r>
    <r>
      <rPr>
        <sz val="16"/>
        <color theme="1"/>
        <rFont val="宋体"/>
        <family val="3"/>
        <charset val="134"/>
      </rPr>
      <t>界面启动第一帧到</t>
    </r>
    <r>
      <rPr>
        <sz val="16"/>
        <color theme="1"/>
        <rFont val="宋体"/>
        <family val="3"/>
        <charset val="134"/>
      </rPr>
      <t>账号登录完成</t>
    </r>
  </si>
  <si>
    <r>
      <rPr>
        <sz val="16"/>
        <color theme="1"/>
        <rFont val="Verdana Pro"/>
        <family val="2"/>
      </rPr>
      <t xml:space="preserve">Power on </t>
    </r>
    <r>
      <rPr>
        <sz val="16"/>
        <color theme="1"/>
        <rFont val="微软雅黑"/>
        <family val="2"/>
        <charset val="134"/>
      </rPr>
      <t>到账号二维码出现时间</t>
    </r>
  </si>
  <si>
    <t>Launcher显示到账号二维码出现时间</t>
  </si>
  <si>
    <t>强网，账号未登录，未开启人脸识别</t>
  </si>
  <si>
    <r>
      <rPr>
        <sz val="16"/>
        <color theme="1"/>
        <rFont val="宋体"/>
        <family val="3"/>
        <charset val="134"/>
      </rPr>
      <t>计算从</t>
    </r>
    <r>
      <rPr>
        <sz val="16"/>
        <color theme="1"/>
        <rFont val="Verdana Pro"/>
        <family val="2"/>
      </rPr>
      <t>launcher</t>
    </r>
    <r>
      <rPr>
        <sz val="16"/>
        <color theme="1"/>
        <rFont val="宋体"/>
        <family val="3"/>
        <charset val="134"/>
      </rPr>
      <t>界面启动第一帧到显示账号二维码稳定展示</t>
    </r>
  </si>
  <si>
    <r>
      <rPr>
        <sz val="16"/>
        <color theme="1"/>
        <rFont val="Verdana Pro"/>
        <family val="2"/>
      </rPr>
      <t xml:space="preserve">Power on </t>
    </r>
    <r>
      <rPr>
        <sz val="16"/>
        <color theme="1"/>
        <rFont val="微软雅黑"/>
        <family val="2"/>
        <charset val="134"/>
      </rPr>
      <t>到人脸识别时间</t>
    </r>
  </si>
  <si>
    <t>Launcher显示到人脸识别时间</t>
  </si>
  <si>
    <r>
      <rPr>
        <sz val="16"/>
        <color theme="1"/>
        <rFont val="微软雅黑"/>
        <family val="2"/>
        <charset val="134"/>
      </rPr>
      <t>强网</t>
    </r>
    <r>
      <rPr>
        <sz val="16"/>
        <color theme="1"/>
        <rFont val="宋体"/>
        <family val="3"/>
        <charset val="134"/>
      </rPr>
      <t>，账号已登录，已开启人脸识别</t>
    </r>
  </si>
  <si>
    <r>
      <rPr>
        <sz val="16"/>
        <color theme="1"/>
        <rFont val="宋体"/>
        <family val="3"/>
        <charset val="134"/>
      </rPr>
      <t>计算从</t>
    </r>
    <r>
      <rPr>
        <sz val="16"/>
        <color theme="1"/>
        <rFont val="Verdana Pro"/>
        <family val="2"/>
      </rPr>
      <t>launcher</t>
    </r>
    <r>
      <rPr>
        <sz val="16"/>
        <color theme="1"/>
        <rFont val="宋体"/>
        <family val="3"/>
        <charset val="134"/>
      </rPr>
      <t>界面启动第一帧到</t>
    </r>
    <r>
      <rPr>
        <sz val="16"/>
        <color theme="1"/>
        <rFont val="宋体"/>
        <family val="3"/>
        <charset val="134"/>
      </rPr>
      <t>人脸识别完成</t>
    </r>
  </si>
  <si>
    <r>
      <rPr>
        <sz val="16"/>
        <color theme="1"/>
        <rFont val="Verdana Pro"/>
        <family val="2"/>
      </rPr>
      <t>Power on</t>
    </r>
    <r>
      <rPr>
        <sz val="16"/>
        <color theme="1"/>
        <rFont val="微软雅黑"/>
        <family val="2"/>
        <charset val="134"/>
      </rPr>
      <t>人脸识别成功，账号成功登录时间</t>
    </r>
  </si>
  <si>
    <t>Launcher显示到人脸识别成功，账号成功登录时间</t>
  </si>
  <si>
    <r>
      <rPr>
        <sz val="16"/>
        <color theme="1"/>
        <rFont val="宋体"/>
        <family val="3"/>
        <charset val="134"/>
      </rPr>
      <t>计算从</t>
    </r>
    <r>
      <rPr>
        <sz val="16"/>
        <color theme="1"/>
        <rFont val="Verdana Pro"/>
        <family val="2"/>
      </rPr>
      <t>launcher</t>
    </r>
    <r>
      <rPr>
        <sz val="16"/>
        <color theme="1"/>
        <rFont val="宋体"/>
        <family val="3"/>
        <charset val="134"/>
      </rPr>
      <t>界面启动第一帧到通过人脸识别完成账号登录完成</t>
    </r>
  </si>
  <si>
    <r>
      <rPr>
        <sz val="16"/>
        <color theme="1"/>
        <rFont val="微软雅黑"/>
        <family val="2"/>
        <charset val="134"/>
      </rPr>
      <t>系统稳定状态下</t>
    </r>
    <r>
      <rPr>
        <sz val="16"/>
        <color theme="1"/>
        <rFont val="Verdana Pro"/>
        <family val="2"/>
      </rPr>
      <t>QQ</t>
    </r>
    <r>
      <rPr>
        <sz val="16"/>
        <color theme="1"/>
        <rFont val="微软雅黑"/>
        <family val="2"/>
        <charset val="134"/>
      </rPr>
      <t>音乐首次启动</t>
    </r>
    <r>
      <rPr>
        <sz val="16"/>
        <color theme="1"/>
        <rFont val="Verdana Pro"/>
        <family val="2"/>
      </rPr>
      <t>（默认未播放）</t>
    </r>
  </si>
  <si>
    <t>系统稳定状态下QQ音乐首次启动</t>
  </si>
  <si>
    <t>默认关机前QQ音乐暂停
测试时处于导航状态</t>
  </si>
  <si>
    <r>
      <rPr>
        <sz val="16"/>
        <color theme="1"/>
        <rFont val="微软雅黑"/>
        <family val="2"/>
        <charset val="134"/>
      </rPr>
      <t>开机</t>
    </r>
    <r>
      <rPr>
        <sz val="16"/>
        <color theme="1"/>
        <rFont val="Verdana Pro"/>
        <family val="2"/>
      </rPr>
      <t>Launcher</t>
    </r>
    <r>
      <rPr>
        <sz val="16"/>
        <color theme="1"/>
        <rFont val="微软雅黑"/>
        <family val="2"/>
        <charset val="134"/>
      </rPr>
      <t>出来以后等待</t>
    </r>
    <r>
      <rPr>
        <sz val="16"/>
        <color theme="1"/>
        <rFont val="Verdana Pro"/>
        <family val="2"/>
      </rPr>
      <t>3</t>
    </r>
    <r>
      <rPr>
        <sz val="16"/>
        <color theme="1"/>
        <rFont val="微软雅黑"/>
        <family val="2"/>
        <charset val="134"/>
      </rPr>
      <t>分钟，点击</t>
    </r>
    <r>
      <rPr>
        <sz val="16"/>
        <color theme="1"/>
        <rFont val="Verdana Pro"/>
        <family val="2"/>
      </rPr>
      <t>Launcher</t>
    </r>
    <r>
      <rPr>
        <sz val="16"/>
        <color theme="1"/>
        <rFont val="宋体"/>
        <family val="3"/>
        <charset val="134"/>
      </rPr>
      <t>随心听卡片</t>
    </r>
  </si>
  <si>
    <t>计算从手指抬起动作到QQ音乐界面稳定展示</t>
  </si>
  <si>
    <r>
      <rPr>
        <sz val="16"/>
        <color theme="1"/>
        <rFont val="微软雅黑"/>
        <family val="2"/>
        <charset val="134"/>
      </rPr>
      <t>系统稳定状态下</t>
    </r>
    <r>
      <rPr>
        <sz val="16"/>
        <color theme="1"/>
        <rFont val="Verdana Pro"/>
        <family val="2"/>
      </rPr>
      <t>QQ</t>
    </r>
    <r>
      <rPr>
        <sz val="16"/>
        <color theme="1"/>
        <rFont val="微软雅黑"/>
        <family val="2"/>
        <charset val="134"/>
      </rPr>
      <t>音乐首次启动</t>
    </r>
    <r>
      <rPr>
        <sz val="16"/>
        <color theme="1"/>
        <rFont val="Verdana Pro"/>
        <family val="2"/>
      </rPr>
      <t>（默认播放）</t>
    </r>
  </si>
  <si>
    <r>
      <rPr>
        <sz val="16"/>
        <color theme="1"/>
        <rFont val="微软雅黑"/>
        <family val="2"/>
        <charset val="134"/>
      </rPr>
      <t>测试时处于导航状态
默认关机前是播放</t>
    </r>
    <r>
      <rPr>
        <sz val="16"/>
        <color theme="1"/>
        <rFont val="Verdana Pro"/>
        <family val="2"/>
      </rPr>
      <t>QQ</t>
    </r>
    <r>
      <rPr>
        <sz val="16"/>
        <color theme="1"/>
        <rFont val="宋体"/>
        <family val="3"/>
        <charset val="134"/>
      </rPr>
      <t>音乐</t>
    </r>
  </si>
  <si>
    <t>计算从手指抬起动作到音乐界面暂停按钮切换到播放按钮</t>
  </si>
  <si>
    <t>系统稳定状态下QQ音乐选择歌单</t>
  </si>
  <si>
    <t>测试时处于导航状态</t>
  </si>
  <si>
    <t>1.开机Launcher出来以后等待3分钟
1.点击随心听图标
2.切换到QQ音乐Tab页面
3.选择一个歌单</t>
  </si>
  <si>
    <t>计算从手部离开点击到歌单界面稳定展示</t>
  </si>
  <si>
    <t>系统稳定状态下QQ音乐选择歌曲</t>
  </si>
  <si>
    <t>1.开机Launcher出来以后等待3分钟点击随心听图标
2.切换到QQ音乐Tab页面
3.选择一个歌单
4.选择一首歌</t>
  </si>
  <si>
    <r>
      <rPr>
        <sz val="16"/>
        <color theme="1"/>
        <rFont val="微软雅黑"/>
        <family val="2"/>
        <charset val="134"/>
      </rPr>
      <t>系统稳定状态下</t>
    </r>
    <r>
      <rPr>
        <sz val="16"/>
        <color theme="1"/>
        <rFont val="Verdana Pro"/>
        <family val="2"/>
      </rPr>
      <t>USB</t>
    </r>
    <r>
      <rPr>
        <sz val="16"/>
        <color theme="1"/>
        <rFont val="微软雅黑"/>
        <family val="2"/>
        <charset val="134"/>
      </rPr>
      <t>音乐首次启动</t>
    </r>
  </si>
  <si>
    <t>系统稳定状态下USB音乐首次启动</t>
  </si>
  <si>
    <t>关机前是QQ音乐</t>
  </si>
  <si>
    <t>开机Launcher出来以后等待3分钟，点击U盘音乐按钮</t>
  </si>
  <si>
    <t>计算从手指抬起动作到U盘音乐暂停按钮切换到播放按钮</t>
  </si>
  <si>
    <r>
      <rPr>
        <sz val="16"/>
        <color theme="1"/>
        <rFont val="微软雅黑"/>
        <family val="2"/>
        <charset val="134"/>
      </rPr>
      <t>系统稳定状态下</t>
    </r>
    <r>
      <rPr>
        <sz val="16"/>
        <color theme="1"/>
        <rFont val="Verdana Pro"/>
        <family val="2"/>
      </rPr>
      <t>在线电台</t>
    </r>
    <r>
      <rPr>
        <sz val="16"/>
        <color theme="1"/>
        <rFont val="微软雅黑"/>
        <family val="2"/>
        <charset val="134"/>
      </rPr>
      <t>首次启动</t>
    </r>
  </si>
  <si>
    <t>系统稳定状态下在线电台首次启动</t>
  </si>
  <si>
    <t>开机Launcher出来以后等待3分钟，打开在线电台</t>
  </si>
  <si>
    <t xml:space="preserve">计算从手指抬起动作到在线电台界面稳定展示，暂停按钮切换到播放按钮
</t>
  </si>
  <si>
    <t>系统稳定状态下喜马拉雅首次启动</t>
  </si>
  <si>
    <t>开机Launcher出来以后等待3分钟，点击应用按钮</t>
  </si>
  <si>
    <t>计算从手指抬起动作到喜马拉雅界面稳定展示</t>
  </si>
  <si>
    <t>系统稳定状态下新闻首次启动</t>
  </si>
  <si>
    <t>计算从手指抬起动作到新闻界面稳定展示</t>
  </si>
  <si>
    <t>系统稳定状态下Navigation首次启动</t>
  </si>
  <si>
    <t>测试时处于播放QQ音乐状态</t>
  </si>
  <si>
    <t>开机Launcher出来以后等待3分钟，点击导航按钮</t>
  </si>
  <si>
    <t>计算从手指抬起动作到导航定位信息加载完成</t>
  </si>
  <si>
    <t>系统稳定状态下导航界面点击输入框出现下拉框</t>
  </si>
  <si>
    <t>1.开机Launcher出来以后等待3分钟,点击导航图标
2.点击导航中的地址输入框</t>
  </si>
  <si>
    <t>计算从手部离开点击到下拉框稳定展示</t>
  </si>
  <si>
    <t>QQ热启动</t>
  </si>
  <si>
    <t>热启动</t>
  </si>
  <si>
    <t>系统稳定以后打开QQ音乐，再回到首页，再次打开QQ音乐</t>
  </si>
  <si>
    <t>计算第二次打开QQ音乐从手指抬起动作到音乐界面稳定展示</t>
  </si>
  <si>
    <t>R06;OKTOBY</t>
  </si>
  <si>
    <t>喜马拉雅热启动</t>
  </si>
  <si>
    <t>系统稳定以后打开喜马拉雅，再回到首页，再次打开喜马拉雅乐</t>
  </si>
  <si>
    <t>计算第二次打开喜马拉雅从手指抬起动作到音乐界面稳定展示</t>
  </si>
  <si>
    <t>在线电台热启动</t>
  </si>
  <si>
    <t>系统稳定以后打开在线电台，再回到首页，再次打开在线电台</t>
  </si>
  <si>
    <t>计算第二次打开在线电台从手指抬起动作到音乐界面稳定展示</t>
  </si>
  <si>
    <t>USB音乐热启动</t>
  </si>
  <si>
    <t>非首次进入USB音乐界面
当前在随心听，FM播放界面</t>
  </si>
  <si>
    <t>在FM播放界面，点击TAB上的USB音乐按键</t>
  </si>
  <si>
    <t>计算从手指抬起动作到USB音乐界面稳定展示</t>
  </si>
  <si>
    <t>新闻热启动</t>
  </si>
  <si>
    <t>非首次进入新闻界面
当前在随心听，USB音乐播放界面</t>
  </si>
  <si>
    <t>在USB音乐播放界面，点击TAB上的新闻按键</t>
  </si>
  <si>
    <t>Navigation热启动</t>
  </si>
  <si>
    <t>系统稳定以后打开导航，输入目的地，完成路径规划后，再回到首页，再次打开导航应用</t>
  </si>
  <si>
    <t>计算第二次打开导航应用从手指抬起动作到导航界面稳定展示</t>
  </si>
  <si>
    <t>稳定性</t>
  </si>
  <si>
    <t>系统稳定状态下导航搜索</t>
  </si>
  <si>
    <t>强网
测试时处于播放QQ音乐状态</t>
  </si>
  <si>
    <t>开机Launcher出来以后等待3分钟，打开导航应用，输入目的地，点击搜索</t>
  </si>
  <si>
    <t>计算从点击搜索至界面稳定展示搜索结果</t>
  </si>
  <si>
    <t>系统稳定状态下导航路径规划</t>
  </si>
  <si>
    <t>开机Launcher出来以后等待3分钟，打开导航应用，输入目的地，点击搜索，出现搜索列表以后点击路径规划按钮</t>
  </si>
  <si>
    <t>计算从点击路径规划按钮至界面稳定展示路径搜索结果</t>
  </si>
  <si>
    <t>系统稳定状态下在线QQ音乐切歌</t>
  </si>
  <si>
    <t>强网
测试时处于导航状态</t>
  </si>
  <si>
    <t>开机Launcher出来以后等待3分钟，打开在线音乐应用，音乐播放以后，点击下一首</t>
  </si>
  <si>
    <t>计算从点击下一首至播放按钮从暂停到播放</t>
  </si>
  <si>
    <t>系统稳定状态下在线电台切换</t>
  </si>
  <si>
    <t>强网</t>
  </si>
  <si>
    <t>开机Launcher出来以后等待3分钟，打开在线电台应用，在线电台播放以后，点击下一首</t>
  </si>
  <si>
    <t>计算从点击下一首至在线电台成功切台</t>
  </si>
  <si>
    <t>系统稳定下，语音导航搜索时间</t>
  </si>
  <si>
    <t>开机Launcher出来以后等待3分钟，语音导航到xxx</t>
  </si>
  <si>
    <t>计算从语音最后一个字上屏结束至页面稳定展示搜索结果</t>
  </si>
  <si>
    <t>导航中，语音目的地切换搜索时间</t>
  </si>
  <si>
    <t>导航前台运行，并在导航中，语音导航到xxx</t>
  </si>
  <si>
    <t>导航中，语音目的地切换路径规划</t>
  </si>
  <si>
    <t>导航前台运行，并在导航中，语音导航到xxx，语音选中第一个</t>
  </si>
  <si>
    <t>计算从语音最后一个字上屏结束至页面稳定展示规划结果</t>
  </si>
  <si>
    <t>系统稳定下，语音播放音乐</t>
  </si>
  <si>
    <t>开机Launcher出来以后等待3分钟，语音播放xxx</t>
  </si>
  <si>
    <t>系统稳定下，语音系统控制</t>
  </si>
  <si>
    <t>开机Launcher出来以后等待3分钟，语音屏幕亮一点</t>
  </si>
  <si>
    <t>计算从语音最后一个字上屏结束至操作生效</t>
  </si>
  <si>
    <t>语音热启动时间</t>
  </si>
  <si>
    <t>1、已经调起语音进程
2、点击语音唤醒图标</t>
  </si>
  <si>
    <t>计算点击app图标到进入首页后完全展示的时间</t>
  </si>
  <si>
    <t>图像冷启动时间</t>
  </si>
  <si>
    <t>1、系统启动，进入launcher后，等待3min，进入个人中心
2、点击登录图标
3、进入人脸识别首页</t>
  </si>
  <si>
    <t>图像热启动时间</t>
  </si>
  <si>
    <t>1、返回到上一页
2、再次点击登录图标
3、进入人脸识别首页</t>
  </si>
  <si>
    <t>账号冷启动时间</t>
  </si>
  <si>
    <t>1、系统启动，进入launcher后，等待3min
2、点击个人中心图标
3、进入个人中心首页</t>
  </si>
  <si>
    <t>账号热启动时间</t>
  </si>
  <si>
    <t>1、返回到上一页
2、再次点击个人中心图标
3、进入个人中心首页</t>
  </si>
  <si>
    <t>8小时Monkey测试-随心听</t>
  </si>
  <si>
    <r>
      <rPr>
        <sz val="16"/>
        <color theme="1"/>
        <rFont val="Verdana Pro"/>
        <family val="2"/>
      </rPr>
      <t>8</t>
    </r>
    <r>
      <rPr>
        <sz val="16"/>
        <color theme="1"/>
        <rFont val="宋体"/>
        <family val="3"/>
        <charset val="134"/>
      </rPr>
      <t>小时</t>
    </r>
    <r>
      <rPr>
        <sz val="16"/>
        <color theme="1"/>
        <rFont val="Verdana Pro"/>
        <family val="2"/>
      </rPr>
      <t>Monkey</t>
    </r>
    <r>
      <rPr>
        <sz val="16"/>
        <color theme="1"/>
        <rFont val="微软雅黑"/>
        <family val="2"/>
        <charset val="134"/>
      </rPr>
      <t>测试</t>
    </r>
    <r>
      <rPr>
        <sz val="16"/>
        <color theme="1"/>
        <rFont val="Verdana Pro"/>
        <family val="2"/>
      </rPr>
      <t>-Launcher</t>
    </r>
  </si>
  <si>
    <t>8小时Monkey测试-Launcher</t>
  </si>
  <si>
    <r>
      <rPr>
        <sz val="16"/>
        <color theme="1"/>
        <rFont val="Verdana Pro"/>
        <family val="2"/>
      </rPr>
      <t>8</t>
    </r>
    <r>
      <rPr>
        <sz val="16"/>
        <color theme="1"/>
        <rFont val="宋体"/>
        <family val="3"/>
        <charset val="134"/>
      </rPr>
      <t>小时</t>
    </r>
    <r>
      <rPr>
        <sz val="16"/>
        <color theme="1"/>
        <rFont val="Verdana Pro"/>
        <family val="2"/>
      </rPr>
      <t>Monkey</t>
    </r>
    <r>
      <rPr>
        <sz val="16"/>
        <color theme="1"/>
        <rFont val="微软雅黑"/>
        <family val="2"/>
        <charset val="134"/>
      </rPr>
      <t>测试</t>
    </r>
    <r>
      <rPr>
        <sz val="16"/>
        <color theme="1"/>
        <rFont val="Verdana Pro"/>
        <family val="2"/>
      </rPr>
      <t>-</t>
    </r>
    <r>
      <rPr>
        <sz val="16"/>
        <color theme="1"/>
        <rFont val="宋体"/>
        <family val="3"/>
        <charset val="134"/>
      </rPr>
      <t>导航</t>
    </r>
  </si>
  <si>
    <t>8小时Monkey测试-导航</t>
  </si>
  <si>
    <r>
      <rPr>
        <sz val="16"/>
        <color theme="1"/>
        <rFont val="Verdana Pro"/>
        <family val="2"/>
      </rPr>
      <t>8</t>
    </r>
    <r>
      <rPr>
        <sz val="16"/>
        <color theme="1"/>
        <rFont val="宋体"/>
        <family val="3"/>
        <charset val="134"/>
      </rPr>
      <t>小时</t>
    </r>
    <r>
      <rPr>
        <sz val="16"/>
        <color theme="1"/>
        <rFont val="Verdana Pro"/>
        <family val="2"/>
      </rPr>
      <t>Monkey</t>
    </r>
    <r>
      <rPr>
        <sz val="16"/>
        <color theme="1"/>
        <rFont val="微软雅黑"/>
        <family val="2"/>
        <charset val="134"/>
      </rPr>
      <t>测试</t>
    </r>
    <r>
      <rPr>
        <sz val="16"/>
        <color theme="1"/>
        <rFont val="Verdana Pro"/>
        <family val="2"/>
      </rPr>
      <t>-</t>
    </r>
    <r>
      <rPr>
        <sz val="16"/>
        <color theme="1"/>
        <rFont val="微软雅黑"/>
        <family val="2"/>
        <charset val="134"/>
      </rPr>
      <t>输入法</t>
    </r>
  </si>
  <si>
    <t>8小时Monkey测试-输入法</t>
  </si>
  <si>
    <r>
      <rPr>
        <sz val="16"/>
        <color theme="1"/>
        <rFont val="Verdana Pro"/>
        <family val="2"/>
      </rPr>
      <t>8</t>
    </r>
    <r>
      <rPr>
        <sz val="16"/>
        <color theme="1"/>
        <rFont val="宋体"/>
        <family val="3"/>
        <charset val="134"/>
      </rPr>
      <t>小时</t>
    </r>
    <r>
      <rPr>
        <sz val="16"/>
        <color theme="1"/>
        <rFont val="Verdana Pro"/>
        <family val="2"/>
      </rPr>
      <t>Monkey</t>
    </r>
    <r>
      <rPr>
        <sz val="16"/>
        <color theme="1"/>
        <rFont val="宋体"/>
        <family val="3"/>
        <charset val="134"/>
      </rPr>
      <t>测试</t>
    </r>
    <r>
      <rPr>
        <sz val="16"/>
        <color theme="1"/>
        <rFont val="微软雅黑"/>
        <family val="2"/>
        <charset val="134"/>
      </rPr>
      <t>（其他应用）</t>
    </r>
  </si>
  <si>
    <t>8小时Monkey测试（其他应用）</t>
  </si>
  <si>
    <t>category</t>
  </si>
  <si>
    <t>Ford FO</t>
  </si>
  <si>
    <t>test item</t>
  </si>
  <si>
    <t>Benchmark用例</t>
  </si>
  <si>
    <t>Spec</t>
  </si>
  <si>
    <t>DCV1版本</t>
  </si>
  <si>
    <t>Test Result</t>
  </si>
  <si>
    <t>Tester</t>
  </si>
  <si>
    <t>BUG ID</t>
  </si>
  <si>
    <t>SW Version</t>
  </si>
  <si>
    <t>地图</t>
  </si>
  <si>
    <t>Yao, Tristan
Zhang, Daorong</t>
  </si>
  <si>
    <t>Map View changes shall occur within 200 msec of event reception by the navigation system
收到view显示请求直到路口放大图显示完毕的时间（打时间戳加桩测试)</t>
  </si>
  <si>
    <t>200msec</t>
  </si>
  <si>
    <t>地图冷启动打开导航设置</t>
  </si>
  <si>
    <t>地图冷启动设置内操作界面</t>
  </si>
  <si>
    <t>Worst case地图总内存占用</t>
  </si>
  <si>
    <t xml:space="preserve">平均刷图帧数 </t>
  </si>
  <si>
    <t>阻塞，无法开启帧数获取</t>
  </si>
  <si>
    <t>比例尺切换</t>
  </si>
  <si>
    <t>2, 2.5D, 3D 视图切换</t>
  </si>
  <si>
    <t>周边搜索</t>
  </si>
  <si>
    <t>市内POI</t>
  </si>
  <si>
    <t>跨市POI</t>
  </si>
  <si>
    <t>跨省POI</t>
  </si>
  <si>
    <t>(单条路径计算) 路径距离  30km</t>
  </si>
  <si>
    <t>(单条路径计算) 路径距离  90km</t>
  </si>
  <si>
    <t>(单条路径计算) 路径距离  300km</t>
  </si>
  <si>
    <t>(单条路径计算) 路径距离  500km</t>
  </si>
  <si>
    <t>(单条路径计算) 路径距离  1500km</t>
  </si>
  <si>
    <t>(单条路径计算) 路径距离 100km（离线）</t>
  </si>
  <si>
    <t>多条路径（途径点）计算 路径距离 30km</t>
  </si>
  <si>
    <t>多条路径（途径点）计算路径距离 90km</t>
  </si>
  <si>
    <t>多条路径（途径点）计算路径距离 300km</t>
  </si>
  <si>
    <t>多条路径（途径点）计算路径距离 500km</t>
  </si>
  <si>
    <t>多条路径（途径点）计算路径距离 1500km</t>
  </si>
  <si>
    <t>偏航路径重算时间        距离 30km</t>
  </si>
  <si>
    <t>阻塞，台架无法偏航</t>
  </si>
  <si>
    <t>偏航路径重算时间        距离 90km</t>
  </si>
  <si>
    <t>偏航路径重算时间        距离 300km</t>
  </si>
  <si>
    <t>偏航路径重算时间        距离 500km</t>
  </si>
  <si>
    <t>偏航路径重算时间        距离 1500km</t>
  </si>
  <si>
    <t>百里误偏航次数/车标异常次数（GNSS 上报频率1HZ,GNSS信号时延＜2s,超过的数据范围小于1%)</t>
  </si>
  <si>
    <t>车辆在地图上显示或语音提示的位置与车辆实际位置应一致,且错误概率应</t>
  </si>
  <si>
    <t>距离累计误差</t>
  </si>
  <si>
    <t>power on手势滑动、放大、缩小地图响应速度（开发打测试桩提供给测试测，
开始播第一帧动画）</t>
  </si>
  <si>
    <t>√</t>
  </si>
  <si>
    <t>快/一般/慢</t>
  </si>
  <si>
    <t>快</t>
  </si>
  <si>
    <t>冷启动手势滑动、放大、缩小地图响应速度（开发打测试桩提供给测试测，
开始播第一帧动画）</t>
  </si>
  <si>
    <t>手势滑动、放大、缩小地图后图层加载速度（离线包已下载情况下测试）</t>
  </si>
  <si>
    <t>语音</t>
  </si>
  <si>
    <t>Zhang, Meijuan</t>
  </si>
  <si>
    <t>语音唤醒响应速度(到VUI出现时间)</t>
  </si>
  <si>
    <t>800msec</t>
  </si>
  <si>
    <t>ASR在线响应速度(显示出结果的时间)</t>
  </si>
  <si>
    <t xml:space="preserve">1s </t>
  </si>
  <si>
    <t>ASR离线响应速度</t>
  </si>
  <si>
    <t>400msec</t>
  </si>
  <si>
    <t>在线地图指令响应时间</t>
  </si>
  <si>
    <t>离线车控指令响应时间</t>
  </si>
  <si>
    <t>免唤醒命令词响应速度</t>
  </si>
  <si>
    <t>免唤醒命令词地图指令响应时间</t>
  </si>
  <si>
    <t>免唤醒命令词多媒体指令响应时间</t>
  </si>
  <si>
    <t>免唤醒命令词车控指令响应时间</t>
  </si>
  <si>
    <t>可见即可说响应时间</t>
  </si>
  <si>
    <t>在线指令端到端响应时间</t>
  </si>
  <si>
    <t>离线指令端到端响应时间</t>
  </si>
  <si>
    <t>在线语音指令到首字上屏时间</t>
  </si>
  <si>
    <t>离线语音指令到首字上屏时间</t>
  </si>
  <si>
    <t>对话流界面启动时间</t>
  </si>
  <si>
    <t>多媒体</t>
  </si>
  <si>
    <t>Lu Chao</t>
  </si>
  <si>
    <t>随心听切歌响应时间</t>
  </si>
  <si>
    <t>2.5s</t>
  </si>
  <si>
    <t>随心听切USB播放时间</t>
  </si>
  <si>
    <t xml:space="preserve">2s </t>
  </si>
  <si>
    <t>软件版本：</t>
  </si>
  <si>
    <t>应用</t>
  </si>
  <si>
    <t>前台or后台</t>
  </si>
  <si>
    <t>Process</t>
  </si>
  <si>
    <t>CPU Usage Avg</t>
  </si>
  <si>
    <t>CPU Usage Max</t>
  </si>
  <si>
    <t>RAM Avg</t>
  </si>
  <si>
    <t>RAM Max</t>
  </si>
  <si>
    <t>GPU Avg</t>
  </si>
  <si>
    <t>GPU Max</t>
  </si>
  <si>
    <t>log打印量检查</t>
  </si>
  <si>
    <t>CPU Avg偏差超过10%的说明</t>
  </si>
  <si>
    <t>是否常驻后台</t>
  </si>
  <si>
    <t>连续在线指令5min</t>
  </si>
  <si>
    <t>前台</t>
  </si>
  <si>
    <t>com.baidu.che.codriver</t>
  </si>
  <si>
    <t>&gt;400</t>
  </si>
  <si>
    <t>连续离线指令5min</t>
  </si>
  <si>
    <t>唤醒词5min</t>
  </si>
  <si>
    <t>场景化命令词5min</t>
  </si>
  <si>
    <t>静置后台5min</t>
  </si>
  <si>
    <t>后台</t>
  </si>
  <si>
    <t>launcher</t>
  </si>
  <si>
    <t>使用应用无动画5min</t>
  </si>
  <si>
    <t>com.baidu.xiaoduos.launcher</t>
  </si>
  <si>
    <t>随心听</t>
  </si>
  <si>
    <t>启动过程5min（冷启动）</t>
  </si>
  <si>
    <t>com.baidu.car.radio</t>
  </si>
  <si>
    <t>前台播放5min（播放页面）</t>
  </si>
  <si>
    <t>后台播放5min（播放页面）</t>
  </si>
  <si>
    <t>播放页面切歌5min</t>
  </si>
  <si>
    <t>首页静置5min</t>
  </si>
  <si>
    <t>前台静置5min（播放页面）</t>
  </si>
  <si>
    <t>图像</t>
  </si>
  <si>
    <t>进入录入页面静置5mim</t>
  </si>
  <si>
    <t>com.baidu.iov.vision</t>
  </si>
  <si>
    <t>&lt;400</t>
  </si>
  <si>
    <t>驾驶行为检测5mim</t>
  </si>
  <si>
    <t>非目标车型</t>
  </si>
  <si>
    <t>多模交互5min</t>
  </si>
  <si>
    <t>功能全开5min</t>
  </si>
  <si>
    <t>账号</t>
  </si>
  <si>
    <t>静置后台5分钟</t>
  </si>
  <si>
    <t>com.baidu.iov.faceos</t>
  </si>
  <si>
    <t>静置前台5分钟</t>
  </si>
  <si>
    <t>使用应用5分钟</t>
  </si>
  <si>
    <t>普通导航-全屏</t>
  </si>
  <si>
    <t>首页静置20min（关路况）</t>
  </si>
  <si>
    <t>com.baidu.naviauto</t>
  </si>
  <si>
    <t>506.27MB</t>
  </si>
  <si>
    <t>514.34MB</t>
  </si>
  <si>
    <t>后台空闲20min（关路况）</t>
  </si>
  <si>
    <t>453.21MB</t>
  </si>
  <si>
    <t>460.23MB</t>
  </si>
  <si>
    <t>底图缩放（关路况）</t>
  </si>
  <si>
    <t>536.68MB</t>
  </si>
  <si>
    <t>556.19MB</t>
  </si>
  <si>
    <t>底图拖拽（关路况）</t>
  </si>
  <si>
    <t>525.45MB</t>
  </si>
  <si>
    <t>549.04MB</t>
  </si>
  <si>
    <t>连续搜POI（关路况）</t>
  </si>
  <si>
    <t>537.31MB</t>
  </si>
  <si>
    <t>567.55MB</t>
  </si>
  <si>
    <t>单结果检索结果（关路况）</t>
  </si>
  <si>
    <t>517.32MB</t>
  </si>
  <si>
    <t>520.83MB</t>
  </si>
  <si>
    <t>发起算路（关路况）</t>
  </si>
  <si>
    <t>527.39MB</t>
  </si>
  <si>
    <t>538.98MB</t>
  </si>
  <si>
    <t>导航20min（关路况）</t>
  </si>
  <si>
    <t>阻碍，台架无法导航</t>
  </si>
  <si>
    <t>导航20min（开路况）</t>
  </si>
  <si>
    <t>巡航20min（开路况）</t>
  </si>
  <si>
    <t>阻碍，台架无法巡航</t>
  </si>
  <si>
    <t>CD764 R08.PRO</t>
  </si>
  <si>
    <t>所在目录</t>
  </si>
  <si>
    <t>App</t>
  </si>
  <si>
    <t>新版本ROM占用</t>
  </si>
  <si>
    <t>Total</t>
  </si>
  <si>
    <t>/system/priv-app</t>
  </si>
  <si>
    <t>/BackupRestoreConfirmation/oat/arm64</t>
  </si>
  <si>
    <t>/BackupRestoreConfirmation/oat</t>
  </si>
  <si>
    <t>/BackupRestoreConfirmation</t>
  </si>
  <si>
    <t>/BdPrivacy/oat/arm64</t>
  </si>
  <si>
    <t>/BdPrivacy/oat</t>
  </si>
  <si>
    <t>/BdPrivacy</t>
  </si>
  <si>
    <t>/BlockedNumberProvider/oat/arm64</t>
  </si>
  <si>
    <t>/BlockedNumberProvider/oat</t>
  </si>
  <si>
    <t>/BlockedNumberProvider</t>
  </si>
  <si>
    <t>/CNEService/oat/arm64</t>
  </si>
  <si>
    <t>/CNEService/oat</t>
  </si>
  <si>
    <t>/CNEService</t>
  </si>
  <si>
    <t>/CalendarProvider/oat/arm64</t>
  </si>
  <si>
    <t>/CalendarProvider/oat</t>
  </si>
  <si>
    <t>/CalendarProvider</t>
  </si>
  <si>
    <t>/CallLogBackup/oat/arm64</t>
  </si>
  <si>
    <t>/CallLogBackup/oat</t>
  </si>
  <si>
    <t>/CallLogBackup</t>
  </si>
  <si>
    <t>/CarService/oat/arm64</t>
  </si>
  <si>
    <t>/CarService/oat</t>
  </si>
  <si>
    <t>/CarService</t>
  </si>
  <si>
    <t>/CarrierConfig/oat/arm64</t>
  </si>
  <si>
    <t>/CarrierConfig/oat</t>
  </si>
  <si>
    <t>/CarrierConfig</t>
  </si>
  <si>
    <t>/CellBroadcastReceiver/oat/arm64</t>
  </si>
  <si>
    <t>/CellBroadcastReceiver/oat</t>
  </si>
  <si>
    <t>/CellBroadcastReceiver</t>
  </si>
  <si>
    <t>/ContactsProvider/oat/arm64</t>
  </si>
  <si>
    <t>/ContactsProvider/oat</t>
  </si>
  <si>
    <t>/ContactsProvider</t>
  </si>
  <si>
    <t>/CtsShimPrivPrebuilt</t>
  </si>
  <si>
    <t>/DefaultContainerService/lib/arm64</t>
  </si>
  <si>
    <t>/DefaultContainerService/lib</t>
  </si>
  <si>
    <t>/DefaultContainerService/oat/arm64</t>
  </si>
  <si>
    <t>/DefaultContainerService/oat</t>
  </si>
  <si>
    <t>/DefaultContainerService</t>
  </si>
  <si>
    <t>/DownloadProvider/oat/arm64</t>
  </si>
  <si>
    <t>/DownloadProvider/oat</t>
  </si>
  <si>
    <t>/DownloadProvider</t>
  </si>
  <si>
    <t>/ExtServices/oat/arm64</t>
  </si>
  <si>
    <t>/ExtServices/oat</t>
  </si>
  <si>
    <t>/ExtServices</t>
  </si>
  <si>
    <t>/ExternalStorageProvider/oat/arm64</t>
  </si>
  <si>
    <t>/ExternalStorageProvider/oat</t>
  </si>
  <si>
    <t>/ExternalStorageProvider</t>
  </si>
  <si>
    <t>/FusedLocation/oat/arm64</t>
  </si>
  <si>
    <t>/FusedLocation/oat</t>
  </si>
  <si>
    <t>/FusedLocation</t>
  </si>
  <si>
    <t>/InputDevices/oat/arm64</t>
  </si>
  <si>
    <t>/InputDevices/oat</t>
  </si>
  <si>
    <t>/InputDevices</t>
  </si>
  <si>
    <t>/MediaProvider/oat/arm64</t>
  </si>
  <si>
    <t>/MediaProvider/oat</t>
  </si>
  <si>
    <t>/MediaProvider</t>
  </si>
  <si>
    <t>/MmsService/oat/arm64</t>
  </si>
  <si>
    <t>/MmsService/oat</t>
  </si>
  <si>
    <t>/MmsService</t>
  </si>
  <si>
    <t>/MultiScreenService/oat/arm64</t>
  </si>
  <si>
    <t>/MultiScreenService/oat</t>
  </si>
  <si>
    <t>/MultiScreenService</t>
  </si>
  <si>
    <t>/MultiTest/oat/arm64</t>
  </si>
  <si>
    <t>/MultiTest/oat</t>
  </si>
  <si>
    <t>/MultiTest</t>
  </si>
  <si>
    <t>/OneTimeInitializer/oat/arm64</t>
  </si>
  <si>
    <t>/OneTimeInitializer/oat</t>
  </si>
  <si>
    <t>/OneTimeInitializer</t>
  </si>
  <si>
    <t>/PackageInstaller/oat/arm64</t>
  </si>
  <si>
    <t>/PackageInstaller/oat</t>
  </si>
  <si>
    <t>/PackageInstaller</t>
  </si>
  <si>
    <t>/Provision/oat/arm64</t>
  </si>
  <si>
    <t>/Provision/oat</t>
  </si>
  <si>
    <t>/Provision</t>
  </si>
  <si>
    <t>/ProxyHandler/oat/arm64</t>
  </si>
  <si>
    <t>/ProxyHandler/oat</t>
  </si>
  <si>
    <t>/ProxyHandler</t>
  </si>
  <si>
    <t>/SettingsProvider/oat/arm64</t>
  </si>
  <si>
    <t>/SettingsProvider/oat</t>
  </si>
  <si>
    <t>/SettingsProvider</t>
  </si>
  <si>
    <t>/SharedStorageBackup/oat/arm64</t>
  </si>
  <si>
    <t>/SharedStorageBackup/oat</t>
  </si>
  <si>
    <t>/SharedStorageBackup</t>
  </si>
  <si>
    <t>/Shell/oat/arm64</t>
  </si>
  <si>
    <t>/Shell/oat</t>
  </si>
  <si>
    <t>/Shell</t>
  </si>
  <si>
    <t>/SoaGatewayService/oat/arm64</t>
  </si>
  <si>
    <t>/SoaGatewayService/oat</t>
  </si>
  <si>
    <t>/SoaGatewayService</t>
  </si>
  <si>
    <t>/StatementService/oat/arm64</t>
  </si>
  <si>
    <t>/StatementService/oat</t>
  </si>
  <si>
    <t>/StatementService</t>
  </si>
  <si>
    <t>/StorageManager/oat/arm64</t>
  </si>
  <si>
    <t>/StorageManager/oat</t>
  </si>
  <si>
    <t>/StorageManager</t>
  </si>
  <si>
    <t>/SystemUI/oat/arm64</t>
  </si>
  <si>
    <t>/SystemUI/oat</t>
  </si>
  <si>
    <t>/SystemUI</t>
  </si>
  <si>
    <t>/TelephonyProvider/oat/arm64</t>
  </si>
  <si>
    <t>/TelephonyProvider/oat</t>
  </si>
  <si>
    <t>/TelephonyProvider</t>
  </si>
  <si>
    <t>/VpnDialogs/oat/arm64</t>
  </si>
  <si>
    <t>/VpnDialogs/oat</t>
  </si>
  <si>
    <t>/VpnDialogs</t>
  </si>
  <si>
    <t>/WallpaperCropper/oat/arm64</t>
  </si>
  <si>
    <t>/WallpaperCropper/oat</t>
  </si>
  <si>
    <t>/WallpaperCropper</t>
  </si>
  <si>
    <t>/system/app</t>
  </si>
  <si>
    <t>/AntHalService/oat/arm64</t>
  </si>
  <si>
    <t>/AntHalService/oat</t>
  </si>
  <si>
    <t>/AntHalService</t>
  </si>
  <si>
    <t>/AnwBTSdkService/oat/arm64</t>
  </si>
  <si>
    <t>/AnwBTSdkService/oat</t>
  </si>
  <si>
    <t>/AnwBTSdkService</t>
  </si>
  <si>
    <t>/AnwSdkService/oat/arm64</t>
  </si>
  <si>
    <t>/AnwSdkService/oat</t>
  </si>
  <si>
    <t>/AnwSdkService</t>
  </si>
  <si>
    <t>/AutoFilm/lib/arm</t>
  </si>
  <si>
    <t>/AutoFilm/lib</t>
  </si>
  <si>
    <t>/AutoFilm/oat/arm</t>
  </si>
  <si>
    <t>/AutoFilm/oat</t>
  </si>
  <si>
    <t>/AutoFilm</t>
  </si>
  <si>
    <t>/AutoHotel/lib/arm</t>
  </si>
  <si>
    <t>/AutoHotel/lib</t>
  </si>
  <si>
    <t>/AutoHotel/oat/arm</t>
  </si>
  <si>
    <t>/AutoHotel/oat</t>
  </si>
  <si>
    <t>/AutoHotel</t>
  </si>
  <si>
    <t>/AutoWaimai/lib/arm</t>
  </si>
  <si>
    <t>/AutoWaimai/lib</t>
  </si>
  <si>
    <t>/AutoWaimai/oat/arm</t>
  </si>
  <si>
    <t>/AutoWaimai/oat</t>
  </si>
  <si>
    <t>/AutoWaimai</t>
  </si>
  <si>
    <t>/BaiduInput/lib/arm64</t>
  </si>
  <si>
    <t>/BaiduInput/lib</t>
  </si>
  <si>
    <t>/BaiduInput/oat/arm64</t>
  </si>
  <si>
    <t>/BaiduInput/oat</t>
  </si>
  <si>
    <t>/BaiduInput</t>
  </si>
  <si>
    <t>/BaiduMapAuto/lib/arm</t>
  </si>
  <si>
    <t>/BaiduMapAuto/lib</t>
  </si>
  <si>
    <t>/BaiduMapAuto/oat/arm</t>
  </si>
  <si>
    <t>/BaiduMapAuto/oat</t>
  </si>
  <si>
    <t>/BaiduMapAuto</t>
  </si>
  <si>
    <t>/BaiduSyncService/lib/arm64</t>
  </si>
  <si>
    <t>/BaiduSyncService/lib</t>
  </si>
  <si>
    <t>/BaiduSyncService/oat/arm64</t>
  </si>
  <si>
    <t>/BaiduSyncService/oat</t>
  </si>
  <si>
    <t>/BaiduSyncService</t>
  </si>
  <si>
    <t>/BasicDreams/oat/arm64</t>
  </si>
  <si>
    <t>/BasicDreams/oat</t>
  </si>
  <si>
    <t>/BasicDreams</t>
  </si>
  <si>
    <t>/BluetoothExt/oat/arm64</t>
  </si>
  <si>
    <t>/BluetoothExt/oat</t>
  </si>
  <si>
    <t>/BluetoothExt</t>
  </si>
  <si>
    <t>/BluetoothMidiService/oat/arm64</t>
  </si>
  <si>
    <t>/BluetoothMidiService/oat</t>
  </si>
  <si>
    <t>/BluetoothMidiService</t>
  </si>
  <si>
    <t>/BluetoothService/oat/arm64</t>
  </si>
  <si>
    <t>/BluetoothService/oat</t>
  </si>
  <si>
    <t>/BluetoothService</t>
  </si>
  <si>
    <t>/BluetoothService2/oat/arm64</t>
  </si>
  <si>
    <t>/BluetoothService2/oat</t>
  </si>
  <si>
    <t>/BluetoothService2</t>
  </si>
  <si>
    <t>/BookmarkProvider/oat/arm64</t>
  </si>
  <si>
    <t>/BookmarkProvider/oat</t>
  </si>
  <si>
    <t>/BookmarkProvider</t>
  </si>
  <si>
    <t>/Browser2/oat/arm64</t>
  </si>
  <si>
    <t>/Browser2/oat</t>
  </si>
  <si>
    <t>/Browser2</t>
  </si>
  <si>
    <t>/BuiltInPrintService/lib/arm64</t>
  </si>
  <si>
    <t>/BuiltInPrintService/lib</t>
  </si>
  <si>
    <t>/BuiltInPrintService/oat/arm64</t>
  </si>
  <si>
    <t>/BuiltInPrintService/oat</t>
  </si>
  <si>
    <t>/BuiltInPrintService</t>
  </si>
  <si>
    <t>/Calendar/oat/arm64</t>
  </si>
  <si>
    <t>/Calendar/oat</t>
  </si>
  <si>
    <t>/Calendar</t>
  </si>
  <si>
    <t>/CaptivePortalLogin/oat/arm64</t>
  </si>
  <si>
    <t>/CaptivePortalLogin/oat</t>
  </si>
  <si>
    <t>/CaptivePortalLogin</t>
  </si>
  <si>
    <t>/Car2Home/lib/arm64</t>
  </si>
  <si>
    <t>/Car2Home/lib</t>
  </si>
  <si>
    <t>/Car2Home/oat/arm64</t>
  </si>
  <si>
    <t>/Car2Home/oat</t>
  </si>
  <si>
    <t>/Car2Home</t>
  </si>
  <si>
    <t>/CarLauncher/lib/arm64</t>
  </si>
  <si>
    <t>/CarLauncher/lib</t>
  </si>
  <si>
    <t>/CarLauncher/oat/arm64</t>
  </si>
  <si>
    <t>/CarLauncher/oat</t>
  </si>
  <si>
    <t>/CarLauncher</t>
  </si>
  <si>
    <t>/CarRadio/lib/arm64</t>
  </si>
  <si>
    <t>/CarRadio/lib</t>
  </si>
  <si>
    <t>/CarRadio/oat/arm64</t>
  </si>
  <si>
    <t>/CarRadio/oat</t>
  </si>
  <si>
    <t>/CarRadio</t>
  </si>
  <si>
    <t>/CarRadio2/lib/arm64</t>
  </si>
  <si>
    <t>/CarRadio2/lib</t>
  </si>
  <si>
    <t>/CarRadio2/oat/arm64</t>
  </si>
  <si>
    <t>/CarRadio2/oat</t>
  </si>
  <si>
    <t>/CarRadio2</t>
  </si>
  <si>
    <t>/CarToPhone/lib/arm64</t>
  </si>
  <si>
    <t>/CarToPhone/lib</t>
  </si>
  <si>
    <t>/CarToPhone/oat/arm64</t>
  </si>
  <si>
    <t>/CarToPhone/oat</t>
  </si>
  <si>
    <t>/CarToPhone</t>
  </si>
  <si>
    <t>/CarrierDefaultApp/oat/arm64</t>
  </si>
  <si>
    <t>/CarrierDefaultApp/oat</t>
  </si>
  <si>
    <t>/CarrierDefaultApp</t>
  </si>
  <si>
    <t>/CertInstaller/oat/arm64</t>
  </si>
  <si>
    <t>/CertInstaller/oat</t>
  </si>
  <si>
    <t>/CertInstaller</t>
  </si>
  <si>
    <t>/CompanionDeviceManager/oat/arm64</t>
  </si>
  <si>
    <t>/CompanionDeviceManager/oat</t>
  </si>
  <si>
    <t>/CompanionDeviceManager</t>
  </si>
  <si>
    <t>/ConfURIDialer/oat/arm64</t>
  </si>
  <si>
    <t>/ConfURIDialer/oat</t>
  </si>
  <si>
    <t>/ConfURIDialer</t>
  </si>
  <si>
    <t>/Csm/oat/arm64</t>
  </si>
  <si>
    <t>/Csm/oat</t>
  </si>
  <si>
    <t>/Csm</t>
  </si>
  <si>
    <t>/CtsShimPrebuilt</t>
  </si>
  <si>
    <t>/DLNADMR/oat/arm64</t>
  </si>
  <si>
    <t>/DLNADMR/oat</t>
  </si>
  <si>
    <t>/DLNADMR</t>
  </si>
  <si>
    <t>/Dataplan/oat/arm64</t>
  </si>
  <si>
    <t>/Dataplan/oat</t>
  </si>
  <si>
    <t>/Dataplan</t>
  </si>
  <si>
    <t>/DemoMode/oat/arm64</t>
  </si>
  <si>
    <t>/DemoMode/oat</t>
  </si>
  <si>
    <t>/DemoMode</t>
  </si>
  <si>
    <t>/DeskClock/oat/arm64</t>
  </si>
  <si>
    <t>/DeskClock/oat</t>
  </si>
  <si>
    <t>/DeskClock</t>
  </si>
  <si>
    <t>/Diagnostic/oat/arm64</t>
  </si>
  <si>
    <t>/Diagnostic/oat</t>
  </si>
  <si>
    <t>/Diagnostic</t>
  </si>
  <si>
    <t>/DownloadProviderUi/oat/arm64</t>
  </si>
  <si>
    <t>/DownloadProviderUi/oat</t>
  </si>
  <si>
    <t>/DownloadProviderUi</t>
  </si>
  <si>
    <t>/DsvPower/oat/arm64</t>
  </si>
  <si>
    <t>/DsvPower/oat</t>
  </si>
  <si>
    <t>/DsvPower</t>
  </si>
  <si>
    <t>/DsvPowerService/oat/arm64</t>
  </si>
  <si>
    <t>/DsvPowerService/oat</t>
  </si>
  <si>
    <t>/DsvPowerService</t>
  </si>
  <si>
    <t>/DuerOSParking/lib/arm64</t>
  </si>
  <si>
    <t>/DuerOSParking/lib</t>
  </si>
  <si>
    <t>/DuerOSParking/oat/arm64</t>
  </si>
  <si>
    <t>/DuerOSParking/oat</t>
  </si>
  <si>
    <t>/DuerOSParking</t>
  </si>
  <si>
    <t>/DuerOSVPA/lib/arm64</t>
  </si>
  <si>
    <t>/DuerOSVPA/lib</t>
  </si>
  <si>
    <t>/DuerOSVPA/oat/arm64</t>
  </si>
  <si>
    <t>/DuerOSVPA/oat</t>
  </si>
  <si>
    <t>/DuerOSVPA</t>
  </si>
  <si>
    <t>/DuerOSVideoPlayer/lib/arm</t>
  </si>
  <si>
    <t>/DuerOSVideoPlayer/lib</t>
  </si>
  <si>
    <t>/DuerOSVideoPlayer/oat/arm</t>
  </si>
  <si>
    <t>/DuerOSVideoPlayer/oat</t>
  </si>
  <si>
    <t>/DuerOSVideoPlayer</t>
  </si>
  <si>
    <t>/EManual/oat/arm64</t>
  </si>
  <si>
    <t>/EManual/oat</t>
  </si>
  <si>
    <t>/EManual</t>
  </si>
  <si>
    <t>/EasterEgg/oat/arm64</t>
  </si>
  <si>
    <t>/EasterEgg/oat</t>
  </si>
  <si>
    <t>/EasterEgg</t>
  </si>
  <si>
    <t>/EngModeService/oat/arm64</t>
  </si>
  <si>
    <t>/EngModeService/oat</t>
  </si>
  <si>
    <t>/EngModeService</t>
  </si>
  <si>
    <t>/EngineerMode/lib/arm64</t>
  </si>
  <si>
    <t>/EngineerMode/lib</t>
  </si>
  <si>
    <t>/EngineerMode/oat/arm64</t>
  </si>
  <si>
    <t>/EngineerMode/oat</t>
  </si>
  <si>
    <t>/EngineerMode</t>
  </si>
  <si>
    <t>/EnhancedMemory/lib/arm64</t>
  </si>
  <si>
    <t>/EnhancedMemory/lib</t>
  </si>
  <si>
    <t>/EnhancedMemory/oat/arm64</t>
  </si>
  <si>
    <t>/EnhancedMemory/oat</t>
  </si>
  <si>
    <t>/EnhancedMemory</t>
  </si>
  <si>
    <t>/Exchange2/oat/arm64</t>
  </si>
  <si>
    <t>/Exchange2/oat</t>
  </si>
  <si>
    <t>/Exchange2</t>
  </si>
  <si>
    <t>/ExoplayerDemo/oat/arm64</t>
  </si>
  <si>
    <t>/ExoplayerDemo/oat</t>
  </si>
  <si>
    <t>/ExoplayerDemo</t>
  </si>
  <si>
    <t>/ExtShared/oat/arm64</t>
  </si>
  <si>
    <t>/ExtShared/oat</t>
  </si>
  <si>
    <t>/ExtShared</t>
  </si>
  <si>
    <t>/FaceID/lib/arm64</t>
  </si>
  <si>
    <t>/FaceID/lib</t>
  </si>
  <si>
    <t>/FaceID/oat/arm64</t>
  </si>
  <si>
    <t>/FaceID/oat</t>
  </si>
  <si>
    <t>/FaceID</t>
  </si>
  <si>
    <t>/FaceOS/lib/arm</t>
  </si>
  <si>
    <t>/FaceOS/lib</t>
  </si>
  <si>
    <t>/FaceOS/oat/arm</t>
  </si>
  <si>
    <t>/FaceOS/oat</t>
  </si>
  <si>
    <t>/FaceOS</t>
  </si>
  <si>
    <t>/FordAccount/lib/arm64</t>
  </si>
  <si>
    <t>/FordAccount/lib</t>
  </si>
  <si>
    <t>/FordAccount/oat/arm64</t>
  </si>
  <si>
    <t>/FordAccount/oat</t>
  </si>
  <si>
    <t>/FordAccount</t>
  </si>
  <si>
    <t>/FordCloudService/oat/arm64</t>
  </si>
  <si>
    <t>/FordCloudService/oat</t>
  </si>
  <si>
    <t>/FordCloudService</t>
  </si>
  <si>
    <t>/FordCredit/oat/arm64</t>
  </si>
  <si>
    <t>/FordCredit/oat</t>
  </si>
  <si>
    <t>/FordCredit</t>
  </si>
  <si>
    <t>/FordVPA/oat/arm64</t>
  </si>
  <si>
    <t>/FordVPA/oat</t>
  </si>
  <si>
    <t>/FordVPA</t>
  </si>
  <si>
    <t>/Gallery2/lib/arm64</t>
  </si>
  <si>
    <t>/Gallery2/lib</t>
  </si>
  <si>
    <t>/Gallery2/oat/arm64</t>
  </si>
  <si>
    <t>/Gallery2/oat</t>
  </si>
  <si>
    <t>/Gallery2</t>
  </si>
  <si>
    <t>/GuestMode/oat/arm64</t>
  </si>
  <si>
    <t>/GuestMode/oat</t>
  </si>
  <si>
    <t>/GuestMode</t>
  </si>
  <si>
    <t>/HTMLViewer/oat/arm64</t>
  </si>
  <si>
    <t>/HTMLViewer/oat</t>
  </si>
  <si>
    <t>/HTMLViewer</t>
  </si>
  <si>
    <t>/HardKeyService/oat/arm64</t>
  </si>
  <si>
    <t>/HardKeyService/oat</t>
  </si>
  <si>
    <t>/HardKeyService</t>
  </si>
  <si>
    <t>/KanziModel/lib/arm64</t>
  </si>
  <si>
    <t>/KanziModel/lib</t>
  </si>
  <si>
    <t>/KanziModel/oat/arm64</t>
  </si>
  <si>
    <t>/KanziModel/oat</t>
  </si>
  <si>
    <t>/KanziModel</t>
  </si>
  <si>
    <t>/KeyChain/oat/arm64</t>
  </si>
  <si>
    <t>/KeyChain/oat</t>
  </si>
  <si>
    <t>/KeyChain</t>
  </si>
  <si>
    <t>/LiveWallpapersPicker/oat/arm64</t>
  </si>
  <si>
    <t>/LiveWallpapersPicker/oat</t>
  </si>
  <si>
    <t>/LiveWallpapersPicker</t>
  </si>
  <si>
    <t>/Maintenance/lib/arm</t>
  </si>
  <si>
    <t>/Maintenance/lib</t>
  </si>
  <si>
    <t>/Maintenance/oat/arm</t>
  </si>
  <si>
    <t>/Maintenance/oat</t>
  </si>
  <si>
    <t>/Maintenance</t>
  </si>
  <si>
    <t>/MediaInteractService/oat/arm64</t>
  </si>
  <si>
    <t>/MediaInteractService/oat</t>
  </si>
  <si>
    <t>/MediaInteractService</t>
  </si>
  <si>
    <t>/MessageServer/lib/arm64</t>
  </si>
  <si>
    <t>/MessageServer/lib</t>
  </si>
  <si>
    <t>/MessageServer/oat/arm64</t>
  </si>
  <si>
    <t>/MessageServer/oat</t>
  </si>
  <si>
    <t>/MessageServer</t>
  </si>
  <si>
    <t>/OpenWnn/lib/arm64</t>
  </si>
  <si>
    <t>/OpenWnn/lib</t>
  </si>
  <si>
    <t>/OpenWnn/oat/arm64</t>
  </si>
  <si>
    <t>/OpenWnn/oat</t>
  </si>
  <si>
    <t>/OpenWnn</t>
  </si>
  <si>
    <t>/PacProcessor/lib/arm64</t>
  </si>
  <si>
    <t>/PacProcessor/lib</t>
  </si>
  <si>
    <t>/PacProcessor/oat/arm64</t>
  </si>
  <si>
    <t>/PacProcessor/oat</t>
  </si>
  <si>
    <t>/PacProcessor</t>
  </si>
  <si>
    <t>/PersonTime/oat/arm64</t>
  </si>
  <si>
    <t>/PersonTime/oat</t>
  </si>
  <si>
    <t>/PersonTime</t>
  </si>
  <si>
    <t>/PhotoTable/oat/arm64</t>
  </si>
  <si>
    <t>/PhotoTable/oat</t>
  </si>
  <si>
    <t>/PhotoTable</t>
  </si>
  <si>
    <t>/PicManager/oat/arm64</t>
  </si>
  <si>
    <t>/PicManager/oat</t>
  </si>
  <si>
    <t>/PicManager</t>
  </si>
  <si>
    <t>/QTIDiagServices/oat/arm64</t>
  </si>
  <si>
    <t>/QTIDiagServices/oat</t>
  </si>
  <si>
    <t>/QTIDiagServices</t>
  </si>
  <si>
    <t>/QuickSearchBox/oat/arm64</t>
  </si>
  <si>
    <t>/QuickSearchBox/oat</t>
  </si>
  <si>
    <t>/QuickSearchBox</t>
  </si>
  <si>
    <t>/RVCSupport/oat/arm64</t>
  </si>
  <si>
    <t>/RVCSupport/oat</t>
  </si>
  <si>
    <t>/RVCSupport</t>
  </si>
  <si>
    <t>/RelaxMode/oat/arm64</t>
  </si>
  <si>
    <t>/RelaxMode/oat</t>
  </si>
  <si>
    <t>/RelaxMode</t>
  </si>
  <si>
    <t>/RootDetector/oat/arm64</t>
  </si>
  <si>
    <t>/RootDetector/oat</t>
  </si>
  <si>
    <t>/RootDetector</t>
  </si>
  <si>
    <t>/SVBtMusic/oat/arm64</t>
  </si>
  <si>
    <t>/SVBtMusic/oat</t>
  </si>
  <si>
    <t>/SVBtMusic</t>
  </si>
  <si>
    <t>/SVBtPhone/oat/arm64</t>
  </si>
  <si>
    <t>/SVBtPhone/oat</t>
  </si>
  <si>
    <t>/SVBtPhone</t>
  </si>
  <si>
    <t>/SVECall/oat/arm64</t>
  </si>
  <si>
    <t>/SVECall/oat</t>
  </si>
  <si>
    <t>/SVECall</t>
  </si>
  <si>
    <t>/SVHavc/lib/arm64</t>
  </si>
  <si>
    <t>/SVHavc/lib</t>
  </si>
  <si>
    <t>/SVHavc/oat/arm64</t>
  </si>
  <si>
    <t>/SVHavc/oat</t>
  </si>
  <si>
    <t>/SVHavc</t>
  </si>
  <si>
    <t>/SVSettings/lib/arm64</t>
  </si>
  <si>
    <t>/SVSettings/lib</t>
  </si>
  <si>
    <t>/SVSettings/oat/arm64</t>
  </si>
  <si>
    <t>/SVSettings/oat</t>
  </si>
  <si>
    <t>/SVSettings</t>
  </si>
  <si>
    <t>/SecureApp/lib/arm64</t>
  </si>
  <si>
    <t>/SecureApp/lib</t>
  </si>
  <si>
    <t>/SecureApp/oat/arm64</t>
  </si>
  <si>
    <t>/SecureApp/oat</t>
  </si>
  <si>
    <t>/SecureApp</t>
  </si>
  <si>
    <t>/SmartScene/oat/arm64</t>
  </si>
  <si>
    <t>/SmartScene/oat</t>
  </si>
  <si>
    <t>/SmartScene</t>
  </si>
  <si>
    <t>/Stk/oat/arm64</t>
  </si>
  <si>
    <t>/Stk/oat</t>
  </si>
  <si>
    <t>/Stk</t>
  </si>
  <si>
    <t>/SurpriseMessage/oat/arm64</t>
  </si>
  <si>
    <t>/SurpriseMessage/oat</t>
  </si>
  <si>
    <t>/SurpriseMessage</t>
  </si>
  <si>
    <t>/SystemUpdate/lib/arm64</t>
  </si>
  <si>
    <t>/SystemUpdate/lib</t>
  </si>
  <si>
    <t>/SystemUpdate/oat/arm64</t>
  </si>
  <si>
    <t>/SystemUpdate/oat</t>
  </si>
  <si>
    <t>/SystemUpdate</t>
  </si>
  <si>
    <t>/TSPService/oat/arm64</t>
  </si>
  <si>
    <t>/TSPService/oat</t>
  </si>
  <si>
    <t>/TSPService</t>
  </si>
  <si>
    <t>/UserDictionaryProvider/oat/arm64</t>
  </si>
  <si>
    <t>/UserDictionaryProvider/oat</t>
  </si>
  <si>
    <t>/UserDictionaryProvider</t>
  </si>
  <si>
    <t>/V2ILite/oat/arm64</t>
  </si>
  <si>
    <t>/V2ILite/oat</t>
  </si>
  <si>
    <t>/V2ILite</t>
  </si>
  <si>
    <t>/VehicleAccessService/oat/arm64</t>
  </si>
  <si>
    <t>/VehicleAccessService/oat</t>
  </si>
  <si>
    <t>/VehicleAccessService</t>
  </si>
  <si>
    <t>/VehicleCenterService/lib/arm64</t>
  </si>
  <si>
    <t>/VehicleCenterService/lib</t>
  </si>
  <si>
    <t>/VehicleCenterService/oat/arm64</t>
  </si>
  <si>
    <t>/VehicleCenterService/oat</t>
  </si>
  <si>
    <t>/VehicleCenterService</t>
  </si>
  <si>
    <t>/VoiceControlService/oat/arm64</t>
  </si>
  <si>
    <t>/VoiceControlService/oat</t>
  </si>
  <si>
    <t>/VoiceControlService</t>
  </si>
  <si>
    <t>/WAPPushManager/oat/arm64</t>
  </si>
  <si>
    <t>/WAPPushManager/oat</t>
  </si>
  <si>
    <t>/WAPPushManager</t>
  </si>
  <si>
    <t>/WallpaperBackup/oat/arm64</t>
  </si>
  <si>
    <t>/WallpaperBackup/oat</t>
  </si>
  <si>
    <t>/WallpaperBackup</t>
  </si>
  <si>
    <t>/WiFiDirectDemo/oat/arm64</t>
  </si>
  <si>
    <t>/WiFiDirectDemo/oat</t>
  </si>
  <si>
    <t>/WiFiDirectDemo</t>
  </si>
  <si>
    <t>/btmultisim/oat/arm64</t>
  </si>
  <si>
    <t>/btmultisim/oat</t>
  </si>
  <si>
    <t>/btmultisim</t>
  </si>
  <si>
    <t>/calmScreen/lib/arm64</t>
  </si>
  <si>
    <t>/calmScreen/lib</t>
  </si>
  <si>
    <t>/calmScreen/oat/arm64</t>
  </si>
  <si>
    <t>/calmScreen/oat</t>
  </si>
  <si>
    <t>/calmScreen</t>
  </si>
  <si>
    <t>/messaging/oat/arm64</t>
  </si>
  <si>
    <t>/messaging/oat</t>
  </si>
  <si>
    <t>/messaging</t>
  </si>
  <si>
    <t>/radioapp/oat/arm64</t>
  </si>
  <si>
    <t>/radioapp/oat</t>
  </si>
  <si>
    <t>/radioapp</t>
  </si>
  <si>
    <t>/uimremoteclient/oat/arm64</t>
  </si>
  <si>
    <t>/uimremoteclient/oat</t>
  </si>
  <si>
    <t>/uimremoteclient</t>
  </si>
  <si>
    <t>/uimremoteserver/oat/arm64</t>
  </si>
  <si>
    <t>/uimremoteserver/oat</t>
  </si>
  <si>
    <t>/uimremoteserver</t>
  </si>
  <si>
    <t>/webview/oat/arm</t>
  </si>
  <si>
    <t>/webview/oat/arm64</t>
  </si>
  <si>
    <t>/webview/oat</t>
  </si>
  <si>
    <t>/webview</t>
  </si>
  <si>
    <r>
      <rPr>
        <sz val="11"/>
        <color theme="1"/>
        <rFont val="Calibri"/>
        <family val="4"/>
        <charset val="134"/>
        <scheme val="minor"/>
      </rPr>
      <t>/</t>
    </r>
    <r>
      <rPr>
        <sz val="11"/>
        <color theme="1"/>
        <rFont val="Calibri"/>
        <family val="4"/>
        <charset val="134"/>
        <scheme val="minor"/>
      </rPr>
      <t>vendor/app</t>
    </r>
  </si>
  <si>
    <t>/CarStateManagerService/oat/arm64</t>
  </si>
  <si>
    <t>/CarStateManagerService/oat</t>
  </si>
  <si>
    <t>/CarStateManagerService</t>
  </si>
  <si>
    <t>/DataBusService/oat/arm64</t>
  </si>
  <si>
    <t>/DataBusService/oat</t>
  </si>
  <si>
    <t>/DataBusService</t>
  </si>
  <si>
    <t>/GpsTest/oat/arm64</t>
  </si>
  <si>
    <t>/GpsTest/oat</t>
  </si>
  <si>
    <t>/GpsTest</t>
  </si>
  <si>
    <t>/LogManagerService/oat/arm64</t>
  </si>
  <si>
    <t>/LogManagerService/oat</t>
  </si>
  <si>
    <t>/LogManagerService</t>
  </si>
  <si>
    <t>/Perfdump/oat/arm64</t>
  </si>
  <si>
    <t>/Perfdump/oat</t>
  </si>
  <si>
    <t>/Perfdump</t>
  </si>
  <si>
    <t>/PlatformAdapter/oat/arm64</t>
  </si>
  <si>
    <t>/PlatformAdapter/oat</t>
  </si>
  <si>
    <t>/PlatformAdapter</t>
  </si>
  <si>
    <t>/Qmmi/lib/arm64</t>
  </si>
  <si>
    <t>/Qmmi/lib</t>
  </si>
  <si>
    <t>/Qmmi/oat/arm64</t>
  </si>
  <si>
    <t>/Qmmi/oat</t>
  </si>
  <si>
    <t>/Qmmi</t>
  </si>
  <si>
    <t>/UpdateApp/oat/arm64</t>
  </si>
  <si>
    <t>/UpdateApp/oat</t>
  </si>
  <si>
    <t>/UpdateApp</t>
  </si>
  <si>
    <t>NA（实车动态）</t>
    <phoneticPr fontId="26" type="noConversion"/>
  </si>
  <si>
    <t>实车</t>
    <phoneticPr fontId="26" type="noConversion"/>
  </si>
  <si>
    <t>静置前台5min</t>
    <phoneticPr fontId="26" type="noConversion"/>
  </si>
  <si>
    <t>227.17MB</t>
  </si>
  <si>
    <t>251MB</t>
  </si>
  <si>
    <t>28K</t>
  </si>
  <si>
    <t>32K</t>
  </si>
  <si>
    <t>64K</t>
  </si>
  <si>
    <t>36K</t>
  </si>
  <si>
    <t>7.6M</t>
  </si>
  <si>
    <t>212K</t>
  </si>
  <si>
    <t>216K</t>
  </si>
  <si>
    <t>11M</t>
  </si>
  <si>
    <t>44K</t>
  </si>
  <si>
    <t>48K</t>
  </si>
  <si>
    <t>856K</t>
  </si>
  <si>
    <t>40K</t>
  </si>
  <si>
    <t>456K</t>
  </si>
  <si>
    <t>76K</t>
  </si>
  <si>
    <t>60K</t>
  </si>
  <si>
    <t>116K</t>
  </si>
  <si>
    <t>68K</t>
  </si>
  <si>
    <t>72K</t>
  </si>
  <si>
    <t>2.2M</t>
  </si>
  <si>
    <t>428K</t>
  </si>
  <si>
    <t>432K</t>
  </si>
  <si>
    <t>752K</t>
  </si>
  <si>
    <t>56K</t>
  </si>
  <si>
    <t>440K</t>
  </si>
  <si>
    <t>96K</t>
  </si>
  <si>
    <t>52K</t>
  </si>
  <si>
    <t>508K</t>
  </si>
  <si>
    <t>492K</t>
  </si>
  <si>
    <t>304K</t>
  </si>
  <si>
    <t>108K</t>
  </si>
  <si>
    <t>12K</t>
  </si>
  <si>
    <t>736K</t>
  </si>
  <si>
    <t>4.0K</t>
  </si>
  <si>
    <t>8.0K</t>
  </si>
  <si>
    <t>84K</t>
  </si>
  <si>
    <t>NA</t>
    <phoneticPr fontId="26" type="noConversion"/>
  </si>
  <si>
    <r>
      <t>8</t>
    </r>
    <r>
      <rPr>
        <sz val="16"/>
        <color theme="1"/>
        <rFont val="宋体"/>
        <family val="3"/>
        <charset val="134"/>
      </rPr>
      <t>小时</t>
    </r>
    <r>
      <rPr>
        <sz val="16"/>
        <color theme="1"/>
        <rFont val="Verdana Pro"/>
        <family val="2"/>
      </rPr>
      <t>Monkey</t>
    </r>
    <r>
      <rPr>
        <sz val="16"/>
        <color theme="1"/>
        <rFont val="微软雅黑"/>
        <family val="2"/>
        <charset val="134"/>
      </rPr>
      <t>测试</t>
    </r>
    <r>
      <rPr>
        <sz val="16"/>
        <color theme="1"/>
        <rFont val="Verdana Pro"/>
        <family val="2"/>
      </rPr>
      <t>-</t>
    </r>
    <r>
      <rPr>
        <sz val="16"/>
        <color theme="1"/>
        <rFont val="微软雅黑"/>
        <family val="2"/>
        <charset val="134"/>
      </rPr>
      <t>随心听</t>
    </r>
    <phoneticPr fontId="26" type="noConversion"/>
  </si>
  <si>
    <t>因存在问题无法验证（二维码因为时序问题，网络在二维码之后，二维码刷不出来）</t>
    <phoneticPr fontId="26" type="noConversion"/>
  </si>
  <si>
    <t>因存在问题无法验证（开机直接登录成功，没有开机动画跟launcher稳定的过程）</t>
    <phoneticPr fontId="2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</si>
</sst>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_);[Red]\(0.0\)"/>
  </numFmts>
  <fonts count="31">
    <font>
      <sz val="11"/>
      <color theme="1"/>
      <name val="Calibri"/>
      <charset val="134"/>
      <scheme val="minor"/>
    </font>
    <font>
      <b/>
      <sz val="11"/>
      <color theme="1"/>
      <name val="Calibri"/>
      <family val="4"/>
      <charset val="134"/>
      <scheme val="minor"/>
    </font>
    <font>
      <b/>
      <sz val="11"/>
      <color rgb="FFFF0000"/>
      <name val="Calibri"/>
      <family val="4"/>
      <charset val="134"/>
      <scheme val="minor"/>
    </font>
    <font>
      <sz val="10"/>
      <name val="Calibri"/>
      <family val="4"/>
      <charset val="134"/>
      <scheme val="minor"/>
    </font>
    <font>
      <sz val="11"/>
      <color rgb="FF000000"/>
      <name val="Calibri"/>
      <family val="4"/>
      <charset val="134"/>
      <scheme val="minor"/>
    </font>
    <font>
      <sz val="11"/>
      <color rgb="FF000000"/>
      <name val="等线"/>
      <family val="4"/>
      <charset val="134"/>
    </font>
    <font>
      <b/>
      <sz val="14"/>
      <color theme="1"/>
      <name val="Calibri"/>
      <family val="4"/>
      <charset val="134"/>
      <scheme val="minor"/>
    </font>
    <font>
      <sz val="10"/>
      <color theme="1"/>
      <name val="Microsoft YaHei"/>
      <family val="2"/>
      <charset val="134"/>
    </font>
    <font>
      <sz val="16"/>
      <color theme="1"/>
      <name val="Calibri"/>
      <family val="4"/>
      <charset val="134"/>
      <scheme val="minor"/>
    </font>
    <font>
      <sz val="16"/>
      <color theme="1"/>
      <name val="Aharoni"/>
      <family val="1"/>
    </font>
    <font>
      <sz val="16"/>
      <name val="KaiTi"/>
      <family val="3"/>
      <charset val="134"/>
    </font>
    <font>
      <b/>
      <sz val="16"/>
      <color theme="1"/>
      <name val="Verdana Pro"/>
      <family val="1"/>
    </font>
    <font>
      <sz val="16"/>
      <color theme="1"/>
      <name val="Verdana Pro"/>
    </font>
    <font>
      <sz val="16"/>
      <color theme="1"/>
      <name val="微软雅黑"/>
      <family val="2"/>
      <charset val="134"/>
    </font>
    <font>
      <sz val="16"/>
      <color rgb="FF000000"/>
      <name val="Verdana Pro"/>
    </font>
    <font>
      <sz val="16"/>
      <color rgb="FF000000"/>
      <name val="SimSun"/>
      <family val="3"/>
      <charset val="134"/>
    </font>
    <font>
      <sz val="16"/>
      <color rgb="FF000000"/>
      <name val="Calibri"/>
      <family val="4"/>
      <charset val="134"/>
      <scheme val="minor"/>
    </font>
    <font>
      <sz val="16"/>
      <color rgb="FF000000"/>
      <name val="Verdana Pro"/>
      <charset val="1"/>
    </font>
    <font>
      <sz val="16"/>
      <color theme="1"/>
      <name val="宋体"/>
      <family val="3"/>
      <charset val="134"/>
    </font>
    <font>
      <sz val="16"/>
      <color rgb="FFFF0000"/>
      <name val="Aharoni"/>
    </font>
    <font>
      <sz val="11"/>
      <color theme="1"/>
      <name val="Calibri"/>
      <family val="4"/>
      <charset val="134"/>
      <scheme val="minor"/>
    </font>
    <font>
      <b/>
      <sz val="16"/>
      <color theme="1"/>
      <name val="宋体"/>
      <family val="3"/>
      <charset val="134"/>
    </font>
    <font>
      <b/>
      <sz val="16"/>
      <color theme="1"/>
      <name val="SimSun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11"/>
      <color theme="1"/>
      <name val="Calibri"/>
      <family val="4"/>
      <charset val="134"/>
      <scheme val="minor"/>
    </font>
    <font>
      <sz val="9"/>
      <name val="Calibri"/>
      <family val="4"/>
      <charset val="134"/>
      <scheme val="minor"/>
    </font>
    <font>
      <sz val="11"/>
      <color rgb="FF000000"/>
      <name val="Menlo"/>
      <family val="2"/>
    </font>
    <font>
      <b/>
      <sz val="16"/>
      <color theme="1"/>
      <name val="Verdana Pro"/>
      <family val="2"/>
    </font>
    <font>
      <sz val="16"/>
      <color theme="1"/>
      <name val="Verdana Pro"/>
      <family val="2"/>
    </font>
    <font>
      <sz val="16"/>
      <color rgb="FF000000"/>
      <name val="Verdana Pro"/>
      <family val="2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 tint="0.79964598529007846"/>
        <bgColor indexed="64"/>
      </patternFill>
    </fill>
    <fill>
      <patternFill patternType="solid">
        <fgColor theme="4" tint="0.39991454817346722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theme="5" tint="0.79992065187536243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25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</cellStyleXfs>
  <cellXfs count="93">
    <xf numFmtId="0" fontId="0" fillId="0" borderId="0" xfId="0"/>
    <xf numFmtId="0" fontId="25" fillId="0" borderId="0" xfId="6"/>
    <xf numFmtId="0" fontId="1" fillId="0" borderId="0" xfId="6" applyFont="1"/>
    <xf numFmtId="0" fontId="2" fillId="0" borderId="0" xfId="6" applyFont="1"/>
    <xf numFmtId="0" fontId="25" fillId="0" borderId="1" xfId="6" applyBorder="1" applyAlignment="1">
      <alignment vertical="center"/>
    </xf>
    <xf numFmtId="0" fontId="25" fillId="0" borderId="1" xfId="6" applyBorder="1" applyAlignment="1">
      <alignment horizontal="center" vertical="center" wrapText="1"/>
    </xf>
    <xf numFmtId="0" fontId="25" fillId="0" borderId="2" xfId="6" applyBorder="1" applyAlignment="1">
      <alignment horizontal="center" vertical="center" wrapText="1"/>
    </xf>
    <xf numFmtId="0" fontId="25" fillId="0" borderId="3" xfId="6" applyBorder="1" applyAlignment="1">
      <alignment horizontal="center" vertical="center" wrapText="1"/>
    </xf>
    <xf numFmtId="10" fontId="25" fillId="0" borderId="0" xfId="6" applyNumberFormat="1"/>
    <xf numFmtId="0" fontId="25" fillId="0" borderId="2" xfId="6" applyBorder="1" applyAlignment="1">
      <alignment horizontal="center" vertical="center"/>
    </xf>
    <xf numFmtId="0" fontId="25" fillId="0" borderId="1" xfId="6" applyBorder="1"/>
    <xf numFmtId="0" fontId="25" fillId="0" borderId="3" xfId="6" applyBorder="1" applyAlignment="1">
      <alignment horizontal="center" vertical="center"/>
    </xf>
    <xf numFmtId="0" fontId="25" fillId="0" borderId="4" xfId="6" applyBorder="1" applyAlignment="1">
      <alignment horizontal="center" vertical="center"/>
    </xf>
    <xf numFmtId="0" fontId="25" fillId="0" borderId="0" xfId="5"/>
    <xf numFmtId="0" fontId="1" fillId="2" borderId="1" xfId="5" applyFont="1" applyFill="1" applyBorder="1"/>
    <xf numFmtId="0" fontId="3" fillId="0" borderId="1" xfId="5" applyFont="1" applyBorder="1" applyAlignment="1">
      <alignment horizontal="justify" vertical="center"/>
    </xf>
    <xf numFmtId="0" fontId="25" fillId="0" borderId="1" xfId="5" applyBorder="1"/>
    <xf numFmtId="0" fontId="4" fillId="0" borderId="1" xfId="5" applyFont="1" applyBorder="1"/>
    <xf numFmtId="0" fontId="5" fillId="0" borderId="1" xfId="5" applyFont="1" applyBorder="1"/>
    <xf numFmtId="0" fontId="4" fillId="3" borderId="1" xfId="0" applyNumberFormat="1" applyFont="1" applyFill="1" applyBorder="1"/>
    <xf numFmtId="0" fontId="4" fillId="3" borderId="5" xfId="0" applyNumberFormat="1" applyFont="1" applyFill="1" applyBorder="1"/>
    <xf numFmtId="0" fontId="5" fillId="0" borderId="0" xfId="5" applyFont="1"/>
    <xf numFmtId="0" fontId="25" fillId="0" borderId="5" xfId="5" applyBorder="1"/>
    <xf numFmtId="9" fontId="4" fillId="3" borderId="5" xfId="0" applyNumberFormat="1" applyFont="1" applyFill="1" applyBorder="1"/>
    <xf numFmtId="0" fontId="25" fillId="0" borderId="0" xfId="2" applyAlignment="1">
      <alignment vertical="center" wrapText="1"/>
    </xf>
    <xf numFmtId="0" fontId="25" fillId="0" borderId="0" xfId="2" applyAlignment="1">
      <alignment wrapText="1"/>
    </xf>
    <xf numFmtId="0" fontId="25" fillId="0" borderId="0" xfId="2" applyAlignment="1">
      <alignment horizontal="left" vertical="center" wrapText="1"/>
    </xf>
    <xf numFmtId="0" fontId="25" fillId="0" borderId="0" xfId="2" applyAlignment="1">
      <alignment horizontal="center" vertical="center" wrapText="1"/>
    </xf>
    <xf numFmtId="0" fontId="6" fillId="4" borderId="1" xfId="2" applyFont="1" applyFill="1" applyBorder="1" applyAlignment="1">
      <alignment horizontal="left" wrapText="1"/>
    </xf>
    <xf numFmtId="0" fontId="25" fillId="0" borderId="1" xfId="3" applyFill="1" applyBorder="1" applyAlignment="1">
      <alignment wrapText="1"/>
    </xf>
    <xf numFmtId="0" fontId="7" fillId="0" borderId="1" xfId="0" applyFont="1" applyFill="1" applyBorder="1" applyAlignment="1">
      <alignment vertical="center" wrapText="1"/>
    </xf>
    <xf numFmtId="0" fontId="0" fillId="0" borderId="1" xfId="0" applyFill="1" applyBorder="1"/>
    <xf numFmtId="0" fontId="25" fillId="0" borderId="1" xfId="3" applyFill="1" applyBorder="1" applyAlignment="1">
      <alignment vertical="center" wrapText="1"/>
    </xf>
    <xf numFmtId="0" fontId="0" fillId="0" borderId="1" xfId="0" applyFill="1" applyBorder="1" applyAlignment="1">
      <alignment wrapText="1"/>
    </xf>
    <xf numFmtId="0" fontId="25" fillId="0" borderId="1" xfId="2" applyBorder="1" applyAlignment="1">
      <alignment horizontal="left" vertical="center" wrapText="1"/>
    </xf>
    <xf numFmtId="0" fontId="6" fillId="4" borderId="1" xfId="2" applyFont="1" applyFill="1" applyBorder="1" applyAlignment="1">
      <alignment horizontal="left" vertical="center" wrapText="1"/>
    </xf>
    <xf numFmtId="0" fontId="6" fillId="4" borderId="1" xfId="2" applyFont="1" applyFill="1" applyBorder="1" applyAlignment="1">
      <alignment horizontal="center" wrapText="1"/>
    </xf>
    <xf numFmtId="0" fontId="25" fillId="0" borderId="1" xfId="2" applyBorder="1" applyAlignment="1">
      <alignment wrapText="1"/>
    </xf>
    <xf numFmtId="0" fontId="25" fillId="0" borderId="1" xfId="2" applyBorder="1" applyAlignment="1">
      <alignment vertical="center" wrapText="1"/>
    </xf>
    <xf numFmtId="0" fontId="5" fillId="0" borderId="1" xfId="2" applyFont="1" applyBorder="1" applyAlignment="1">
      <alignment wrapText="1"/>
    </xf>
    <xf numFmtId="164" fontId="25" fillId="0" borderId="1" xfId="2" applyNumberFormat="1" applyBorder="1" applyAlignment="1">
      <alignment horizontal="center" vertical="center" wrapText="1"/>
    </xf>
    <xf numFmtId="0" fontId="8" fillId="0" borderId="0" xfId="0" applyFont="1" applyBorder="1"/>
    <xf numFmtId="0" fontId="9" fillId="0" borderId="0" xfId="0" applyFont="1" applyFill="1" applyBorder="1"/>
    <xf numFmtId="0" fontId="8" fillId="0" borderId="0" xfId="0" applyFont="1"/>
    <xf numFmtId="0" fontId="10" fillId="0" borderId="0" xfId="0" applyFont="1"/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left"/>
    </xf>
    <xf numFmtId="0" fontId="0" fillId="0" borderId="0" xfId="0" applyFont="1"/>
    <xf numFmtId="0" fontId="8" fillId="0" borderId="0" xfId="0" applyFont="1" applyFill="1"/>
    <xf numFmtId="0" fontId="11" fillId="5" borderId="1" xfId="0" applyFont="1" applyFill="1" applyBorder="1" applyAlignment="1">
      <alignment vertical="center"/>
    </xf>
    <xf numFmtId="0" fontId="11" fillId="5" borderId="1" xfId="0" applyFont="1" applyFill="1" applyBorder="1" applyAlignment="1">
      <alignment horizontal="center" vertical="center" wrapText="1" readingOrder="1"/>
    </xf>
    <xf numFmtId="0" fontId="12" fillId="0" borderId="1" xfId="0" applyFont="1" applyFill="1" applyBorder="1"/>
    <xf numFmtId="0" fontId="12" fillId="0" borderId="1" xfId="0" applyFont="1" applyFill="1" applyBorder="1" applyAlignment="1">
      <alignment horizontal="left" vertical="center" wrapText="1" readingOrder="1"/>
    </xf>
    <xf numFmtId="0" fontId="12" fillId="0" borderId="1" xfId="0" applyFont="1" applyFill="1" applyBorder="1" applyAlignment="1">
      <alignment wrapText="1"/>
    </xf>
    <xf numFmtId="0" fontId="12" fillId="0" borderId="1" xfId="0" applyFont="1" applyFill="1" applyBorder="1" applyAlignment="1">
      <alignment horizontal="left" wrapText="1" readingOrder="1"/>
    </xf>
    <xf numFmtId="0" fontId="13" fillId="0" borderId="1" xfId="0" applyFont="1" applyFill="1" applyBorder="1" applyAlignment="1">
      <alignment horizontal="left" wrapText="1" readingOrder="1"/>
    </xf>
    <xf numFmtId="0" fontId="11" fillId="5" borderId="1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6" fillId="0" borderId="4" xfId="0" applyFont="1" applyBorder="1" applyAlignment="1">
      <alignment horizontal="center" vertical="center" wrapText="1"/>
    </xf>
    <xf numFmtId="0" fontId="17" fillId="3" borderId="1" xfId="0" applyNumberFormat="1" applyFont="1" applyFill="1" applyBorder="1" applyAlignment="1">
      <alignment horizontal="center" vertical="center" wrapText="1"/>
    </xf>
    <xf numFmtId="0" fontId="17" fillId="3" borderId="4" xfId="0" applyNumberFormat="1" applyFont="1" applyFill="1" applyBorder="1" applyAlignment="1">
      <alignment horizontal="center" vertical="center" wrapText="1"/>
    </xf>
    <xf numFmtId="0" fontId="11" fillId="5" borderId="1" xfId="0" applyFont="1" applyFill="1" applyBorder="1" applyAlignment="1">
      <alignment horizontal="left" vertical="center" wrapText="1"/>
    </xf>
    <xf numFmtId="0" fontId="12" fillId="0" borderId="1" xfId="0" applyFont="1" applyFill="1" applyBorder="1" applyAlignment="1">
      <alignment horizontal="left" vertical="center" wrapText="1"/>
    </xf>
    <xf numFmtId="0" fontId="14" fillId="0" borderId="1" xfId="0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horizontal="left"/>
    </xf>
    <xf numFmtId="0" fontId="12" fillId="0" borderId="1" xfId="0" applyFont="1" applyFill="1" applyBorder="1" applyAlignment="1">
      <alignment horizontal="left"/>
    </xf>
    <xf numFmtId="0" fontId="11" fillId="5" borderId="1" xfId="0" applyFont="1" applyFill="1" applyBorder="1" applyAlignment="1">
      <alignment vertical="center" wrapText="1"/>
    </xf>
    <xf numFmtId="0" fontId="8" fillId="0" borderId="0" xfId="0" applyFont="1" applyFill="1" applyBorder="1"/>
    <xf numFmtId="0" fontId="18" fillId="0" borderId="1" xfId="0" applyFont="1" applyFill="1" applyBorder="1" applyAlignment="1">
      <alignment wrapText="1"/>
    </xf>
    <xf numFmtId="0" fontId="19" fillId="0" borderId="0" xfId="0" applyFont="1" applyFill="1" applyBorder="1"/>
    <xf numFmtId="0" fontId="10" fillId="0" borderId="0" xfId="0" applyFont="1" applyFill="1" applyAlignment="1"/>
    <xf numFmtId="0" fontId="10" fillId="0" borderId="0" xfId="0" applyFont="1" applyFill="1" applyAlignment="1">
      <alignment horizontal="center" vertical="center"/>
    </xf>
    <xf numFmtId="0" fontId="10" fillId="0" borderId="0" xfId="0" applyFont="1" applyFill="1" applyAlignment="1">
      <alignment horizontal="left"/>
    </xf>
    <xf numFmtId="0" fontId="0" fillId="0" borderId="1" xfId="0" applyBorder="1"/>
    <xf numFmtId="0" fontId="1" fillId="6" borderId="1" xfId="5" applyFont="1" applyFill="1" applyBorder="1"/>
    <xf numFmtId="0" fontId="25" fillId="7" borderId="0" xfId="5" applyFill="1"/>
    <xf numFmtId="0" fontId="1" fillId="7" borderId="1" xfId="5" applyFont="1" applyFill="1" applyBorder="1"/>
    <xf numFmtId="0" fontId="20" fillId="0" borderId="1" xfId="5" applyFont="1" applyBorder="1"/>
    <xf numFmtId="9" fontId="25" fillId="0" borderId="1" xfId="5" applyNumberFormat="1" applyBorder="1"/>
    <xf numFmtId="10" fontId="25" fillId="0" borderId="1" xfId="5" applyNumberFormat="1" applyBorder="1"/>
    <xf numFmtId="0" fontId="25" fillId="0" borderId="1" xfId="2" applyBorder="1" applyAlignment="1">
      <alignment horizontal="right" wrapText="1"/>
    </xf>
    <xf numFmtId="0" fontId="25" fillId="0" borderId="1" xfId="2" applyBorder="1" applyAlignment="1">
      <alignment horizontal="right" vertical="center" wrapText="1"/>
    </xf>
    <xf numFmtId="0" fontId="27" fillId="0" borderId="0" xfId="0" applyFont="1"/>
    <xf numFmtId="0" fontId="17" fillId="0" borderId="1" xfId="0" applyNumberFormat="1" applyFont="1" applyFill="1" applyBorder="1" applyAlignment="1">
      <alignment horizontal="center" vertical="center" wrapText="1"/>
    </xf>
    <xf numFmtId="0" fontId="25" fillId="2" borderId="0" xfId="5" applyFill="1" applyAlignment="1">
      <alignment horizontal="center"/>
    </xf>
    <xf numFmtId="0" fontId="25" fillId="6" borderId="0" xfId="5" applyFill="1" applyAlignment="1">
      <alignment horizontal="center"/>
    </xf>
    <xf numFmtId="0" fontId="25" fillId="0" borderId="1" xfId="2" applyBorder="1" applyAlignment="1">
      <alignment horizontal="center" vertical="top" wrapText="1"/>
    </xf>
    <xf numFmtId="0" fontId="25" fillId="0" borderId="1" xfId="2" applyBorder="1" applyAlignment="1">
      <alignment horizontal="left" vertical="top" wrapText="1"/>
    </xf>
    <xf numFmtId="0" fontId="25" fillId="0" borderId="1" xfId="2" applyBorder="1" applyAlignment="1">
      <alignment horizontal="left" vertical="center" wrapText="1"/>
    </xf>
    <xf numFmtId="0" fontId="30" fillId="0" borderId="1" xfId="0" applyFont="1" applyFill="1" applyBorder="1" applyAlignment="1">
      <alignment horizontal="center" vertical="center" wrapText="1"/>
    </xf>
  </cellXfs>
  <cellStyles count="7">
    <cellStyle name="Normal" xfId="0" builtinId="0"/>
    <cellStyle name="Normal 2" xfId="6" xr:uid="{00000000-0005-0000-0000-000032000000}"/>
    <cellStyle name="常规 2" xfId="1" xr:uid="{00000000-0005-0000-0000-000001000000}"/>
    <cellStyle name="常规 4" xfId="2" xr:uid="{00000000-0005-0000-0000-000002000000}"/>
    <cellStyle name="常规 4 2" xfId="3" xr:uid="{00000000-0005-0000-0000-000003000000}"/>
    <cellStyle name="常规 5" xfId="4" xr:uid="{00000000-0005-0000-0000-000004000000}"/>
    <cellStyle name="常规 6" xfId="5" xr:uid="{00000000-0005-0000-0000-000005000000}"/>
  </cellStyles>
  <dxfs count="4"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4.xml"/><Relationship Id="rId19" Type="http://schemas.openxmlformats.org/officeDocument/2006/relationships/customXml" Target="../customXml/item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语音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[1]内存泄漏!$A$1:$A$1839</c:f>
              <c:numCache>
                <c:formatCode>General</c:formatCode>
                <c:ptCount val="18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80-744B-A0EE-2BE01D7009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5766320"/>
        <c:axId val="1"/>
      </c:lineChart>
      <c:catAx>
        <c:axId val="1345766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576632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launcher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[2]内存泄漏!$A$1:$A$1407</c:f>
              <c:numCache>
                <c:formatCode>General</c:formatCode>
                <c:ptCount val="14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5E-504C-858B-5015B98E14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1986319"/>
        <c:axId val="751906847"/>
      </c:lineChart>
      <c:catAx>
        <c:axId val="7519863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906847"/>
        <c:crosses val="autoZero"/>
        <c:auto val="1"/>
        <c:lblAlgn val="ctr"/>
        <c:lblOffset val="100"/>
        <c:noMultiLvlLbl val="0"/>
      </c:catAx>
      <c:valAx>
        <c:axId val="751906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9863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账号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[3]内存泄漏!$A$1:$A$1428</c:f>
              <c:numCache>
                <c:formatCode>General</c:formatCode>
                <c:ptCount val="14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EA-0D41-8188-61E783C4F0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2043983"/>
        <c:axId val="368016191"/>
      </c:lineChart>
      <c:catAx>
        <c:axId val="3920439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016191"/>
        <c:crosses val="autoZero"/>
        <c:auto val="1"/>
        <c:lblAlgn val="ctr"/>
        <c:lblOffset val="100"/>
        <c:noMultiLvlLbl val="0"/>
      </c:catAx>
      <c:valAx>
        <c:axId val="368016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04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图像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[4]内存泄漏!$A$1:$A$1426</c:f>
              <c:numCache>
                <c:formatCode>General</c:formatCode>
                <c:ptCount val="14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FA-B84E-B075-1B6A8E3342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5309664"/>
        <c:axId val="1628344080"/>
      </c:lineChart>
      <c:catAx>
        <c:axId val="16253096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8344080"/>
        <c:crosses val="autoZero"/>
        <c:auto val="1"/>
        <c:lblAlgn val="ctr"/>
        <c:lblOffset val="100"/>
        <c:noMultiLvlLbl val="0"/>
      </c:catAx>
      <c:valAx>
        <c:axId val="162834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5309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百度地图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[5]内存泄露!$A$1:$A$701</c:f>
              <c:numCache>
                <c:formatCode>General</c:formatCode>
                <c:ptCount val="7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F6-264B-BD53-F803CBF160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6672143"/>
        <c:axId val="323144666"/>
      </c:lineChart>
      <c:catAx>
        <c:axId val="4466721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44666"/>
        <c:crosses val="autoZero"/>
        <c:auto val="1"/>
        <c:lblAlgn val="ctr"/>
        <c:lblOffset val="100"/>
        <c:noMultiLvlLbl val="0"/>
      </c:catAx>
      <c:valAx>
        <c:axId val="32314466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672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</xdr:colOff>
      <xdr:row>0</xdr:row>
      <xdr:rowOff>25400</xdr:rowOff>
    </xdr:from>
    <xdr:to>
      <xdr:col>5</xdr:col>
      <xdr:colOff>469900</xdr:colOff>
      <xdr:row>14</xdr:row>
      <xdr:rowOff>101600</xdr:rowOff>
    </xdr:to>
    <xdr:graphicFrame macro="">
      <xdr:nvGraphicFramePr>
        <xdr:cNvPr id="3" name="图表 1">
          <a:extLst>
            <a:ext uri="{FF2B5EF4-FFF2-40B4-BE49-F238E27FC236}">
              <a16:creationId xmlns:a16="http://schemas.microsoft.com/office/drawing/2014/main" id="{2F9D84AA-9787-2740-BBC0-7C97052490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15</xdr:row>
      <xdr:rowOff>0</xdr:rowOff>
    </xdr:from>
    <xdr:to>
      <xdr:col>7</xdr:col>
      <xdr:colOff>330200</xdr:colOff>
      <xdr:row>34</xdr:row>
      <xdr:rowOff>0</xdr:rowOff>
    </xdr:to>
    <xdr:pic>
      <xdr:nvPicPr>
        <xdr:cNvPr id="4" name="图片 3" descr="https://ecloud-wps.bj.bcebos.com/shapes/01019122ac1e684d11ee61113dd7c746/363e33df2ad9b6c0f3c880f9605ddae9710483e4?authorization=bce-auth-v1%2Ffbe74140929444858491fbf2b6bc0935%2F2022-11-18T07%3A11%3A26Z%2F146913%2Fhost%2F2756fa82920203327efaaca358cbda9c2d28c58e32563e82d0718bdc87949eba">
          <a:extLst>
            <a:ext uri="{FF2B5EF4-FFF2-40B4-BE49-F238E27FC236}">
              <a16:creationId xmlns:a16="http://schemas.microsoft.com/office/drawing/2014/main" id="{12839903-2CBF-4C49-9ECC-B7FA0FD97F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6108700" cy="3619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35</xdr:row>
      <xdr:rowOff>0</xdr:rowOff>
    </xdr:from>
    <xdr:to>
      <xdr:col>8</xdr:col>
      <xdr:colOff>260350</xdr:colOff>
      <xdr:row>49</xdr:row>
      <xdr:rowOff>76200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875A7147-71D2-6E49-A57E-490C7E6C96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50</xdr:row>
      <xdr:rowOff>0</xdr:rowOff>
    </xdr:from>
    <xdr:to>
      <xdr:col>5</xdr:col>
      <xdr:colOff>444500</xdr:colOff>
      <xdr:row>64</xdr:row>
      <xdr:rowOff>76200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8E36771D-B3A2-D540-953F-36F213C605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65</xdr:row>
      <xdr:rowOff>0</xdr:rowOff>
    </xdr:from>
    <xdr:to>
      <xdr:col>7</xdr:col>
      <xdr:colOff>444500</xdr:colOff>
      <xdr:row>79</xdr:row>
      <xdr:rowOff>76200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2B5E6D3E-0C86-4149-9EE7-45DD03641D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80</xdr:row>
      <xdr:rowOff>0</xdr:rowOff>
    </xdr:from>
    <xdr:to>
      <xdr:col>5</xdr:col>
      <xdr:colOff>444500</xdr:colOff>
      <xdr:row>95</xdr:row>
      <xdr:rowOff>38100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27C8AF7D-714E-F44E-BDFE-BA3D3AD024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v_chenlong02/Downloads/&#12304;&#31119;&#29305;phase4&#12305;CX727ica8155&#35821;&#38899;&#27169;&#22359;&#27979;&#35797;&#25253;&#21578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v_chenlong02/Downloads/&#12304;&#31119;&#29305;phase4&#12305;8155CX727_&#27979;&#35797;&#25253;&#21578;launcher&amp;AAR&#27169;&#22359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v_chenlong02/Downloads/&#12304;&#31119;&#29305;phase4&#12305;CX727-8155DCV&#36134;&#21495;&#21457;&#29256;&#27979;&#35797;&#25253;&#21578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v_chenlong02/Downloads/&#12304;&#31119;&#29305;phase4&#12305;CX727ICA-8155DCV1&#22270;&#20687;&#27979;&#35797;&#25253;&#21578;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v_chenlong02/Downloads/&#12304;&#31119;&#29305;phase4&#12305;CX727ICA8155&#36710;&#22411;DCV1.ENG4&#29256;&#26412;&#22320;&#22270;&#27169;&#22359;&#27979;&#35797;&#25253;&#2157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内存泄漏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内存泄漏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内存泄漏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内存泄漏"/>
    </sheetNames>
    <sheetDataSet>
      <sheetData sheetId="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内存泄露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R8"/>
  <sheetViews>
    <sheetView workbookViewId="0">
      <selection activeCell="B11" sqref="B11"/>
    </sheetView>
  </sheetViews>
  <sheetFormatPr defaultColWidth="9" defaultRowHeight="15"/>
  <cols>
    <col min="1" max="1" width="16.28515625" customWidth="1"/>
    <col min="2" max="2" width="79.42578125" customWidth="1"/>
    <col min="3" max="3" width="12.140625" customWidth="1"/>
    <col min="4" max="4" width="15.85546875" bestFit="1" customWidth="1"/>
    <col min="5" max="5" width="12.42578125" customWidth="1"/>
    <col min="6" max="6" width="13.42578125" customWidth="1"/>
    <col min="7" max="7" width="13.85546875" customWidth="1"/>
    <col min="8" max="8" width="12.42578125" customWidth="1"/>
    <col min="9" max="9" width="12.85546875" customWidth="1"/>
    <col min="10" max="10" width="12.28515625" customWidth="1"/>
    <col min="11" max="11" width="12.42578125" customWidth="1"/>
    <col min="12" max="12" width="13.42578125" customWidth="1"/>
    <col min="13" max="13" width="13.85546875" customWidth="1"/>
    <col min="14" max="14" width="12.42578125" customWidth="1"/>
    <col min="15" max="15" width="12.85546875" customWidth="1"/>
    <col min="16" max="16" width="27.42578125" customWidth="1"/>
    <col min="17" max="17" width="24.85546875" customWidth="1"/>
    <col min="18" max="18" width="24" customWidth="1"/>
  </cols>
  <sheetData>
    <row r="1" spans="1:18">
      <c r="A1" s="13"/>
      <c r="B1" s="13"/>
      <c r="C1" s="13"/>
      <c r="D1" s="87" t="s">
        <v>0</v>
      </c>
      <c r="E1" s="87"/>
      <c r="F1" s="87"/>
      <c r="G1" s="87"/>
      <c r="H1" s="87"/>
      <c r="I1" s="87"/>
      <c r="J1" s="88"/>
      <c r="K1" s="88"/>
      <c r="L1" s="88"/>
      <c r="M1" s="88"/>
      <c r="N1" s="88"/>
      <c r="O1" s="88"/>
      <c r="P1" s="78"/>
      <c r="Q1" s="78"/>
      <c r="R1" s="78"/>
    </row>
    <row r="2" spans="1:18">
      <c r="A2" s="14" t="s">
        <v>1</v>
      </c>
      <c r="B2" s="14" t="s">
        <v>2</v>
      </c>
      <c r="C2" s="14" t="s">
        <v>3</v>
      </c>
      <c r="D2" s="14" t="s">
        <v>4</v>
      </c>
      <c r="E2" s="14" t="s">
        <v>5</v>
      </c>
      <c r="F2" s="14" t="s">
        <v>6</v>
      </c>
      <c r="G2" s="14" t="s">
        <v>7</v>
      </c>
      <c r="H2" s="14" t="s">
        <v>8</v>
      </c>
      <c r="I2" s="14" t="s">
        <v>9</v>
      </c>
      <c r="J2" s="77" t="s">
        <v>4</v>
      </c>
      <c r="K2" s="77" t="s">
        <v>5</v>
      </c>
      <c r="L2" s="77" t="s">
        <v>6</v>
      </c>
      <c r="M2" s="77" t="s">
        <v>7</v>
      </c>
      <c r="N2" s="77" t="s">
        <v>8</v>
      </c>
      <c r="O2" s="77" t="s">
        <v>9</v>
      </c>
      <c r="P2" s="79" t="s">
        <v>10</v>
      </c>
      <c r="Q2" s="79" t="s">
        <v>11</v>
      </c>
      <c r="R2" s="79" t="s">
        <v>12</v>
      </c>
    </row>
    <row r="3" spans="1:18">
      <c r="A3" s="16" t="s">
        <v>14</v>
      </c>
      <c r="B3" s="76" t="s">
        <v>15</v>
      </c>
      <c r="C3" s="16" t="s">
        <v>13</v>
      </c>
      <c r="D3" s="80" t="s">
        <v>878</v>
      </c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</row>
    <row r="4" spans="1:18">
      <c r="A4" s="16" t="s">
        <v>14</v>
      </c>
      <c r="B4" s="76" t="s">
        <v>16</v>
      </c>
      <c r="C4" s="16" t="s">
        <v>13</v>
      </c>
      <c r="D4" s="80" t="s">
        <v>878</v>
      </c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</row>
    <row r="5" spans="1:18">
      <c r="A5" s="16" t="s">
        <v>14</v>
      </c>
      <c r="B5" s="76" t="s">
        <v>17</v>
      </c>
      <c r="C5" s="16" t="s">
        <v>13</v>
      </c>
      <c r="D5" s="80" t="s">
        <v>878</v>
      </c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</row>
    <row r="6" spans="1:18">
      <c r="A6" s="16" t="s">
        <v>14</v>
      </c>
      <c r="B6" s="76" t="s">
        <v>18</v>
      </c>
      <c r="C6" s="16" t="s">
        <v>13</v>
      </c>
      <c r="D6" s="80" t="s">
        <v>878</v>
      </c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</row>
    <row r="7" spans="1:18">
      <c r="A7" s="16" t="s">
        <v>14</v>
      </c>
      <c r="B7" s="76" t="s">
        <v>19</v>
      </c>
      <c r="C7" s="16" t="s">
        <v>13</v>
      </c>
      <c r="D7" s="80" t="s">
        <v>878</v>
      </c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</row>
    <row r="8" spans="1:18">
      <c r="A8" s="16" t="s">
        <v>14</v>
      </c>
      <c r="B8" s="76" t="s">
        <v>20</v>
      </c>
      <c r="C8" s="16" t="s">
        <v>13</v>
      </c>
      <c r="D8" s="80" t="s">
        <v>878</v>
      </c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</row>
  </sheetData>
  <sheetProtection formatCells="0" insertHyperlinks="0" autoFilter="0"/>
  <mergeCells count="2">
    <mergeCell ref="D1:I1"/>
    <mergeCell ref="J1:O1"/>
  </mergeCells>
  <phoneticPr fontId="26" type="noConversion"/>
  <pageMargins left="0.7" right="0.7" top="0.75" bottom="0.75" header="0.3" footer="0.3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DO58"/>
  <sheetViews>
    <sheetView tabSelected="1" zoomScale="70" zoomScaleNormal="70" workbookViewId="0">
      <pane ySplit="1" topLeftCell="A2" activePane="bottomLeft" state="frozen"/>
      <selection pane="bottomLeft" activeCell="F49" sqref="F49:F50"/>
    </sheetView>
  </sheetViews>
  <sheetFormatPr defaultColWidth="9.140625" defaultRowHeight="60" customHeight="1"/>
  <cols>
    <col min="1" max="1" width="52.42578125" style="43" hidden="1" customWidth="1"/>
    <col min="2" max="2" width="22.28515625" style="44" customWidth="1"/>
    <col min="3" max="3" width="13.140625" style="44" customWidth="1"/>
    <col min="4" max="4" width="77.140625" style="44" customWidth="1"/>
    <col min="5" max="5" width="56.7109375" style="44" customWidth="1"/>
    <col min="6" max="6" width="22.140625" style="45" customWidth="1"/>
    <col min="7" max="8" width="20.28515625" style="45" customWidth="1"/>
    <col min="9" max="9" width="18" style="44" customWidth="1"/>
    <col min="10" max="10" width="45.42578125" style="46" customWidth="1"/>
    <col min="11" max="11" width="40.140625" style="44" customWidth="1"/>
    <col min="12" max="12" width="81.42578125" style="44" customWidth="1"/>
    <col min="13" max="13" width="26" style="47" customWidth="1"/>
    <col min="14" max="119" width="9.140625" style="48"/>
    <col min="120" max="16384" width="9.140625" style="43"/>
  </cols>
  <sheetData>
    <row r="1" spans="1:119" s="41" customFormat="1" ht="60" customHeight="1">
      <c r="A1" s="49" t="s">
        <v>21</v>
      </c>
      <c r="B1" s="49" t="s">
        <v>22</v>
      </c>
      <c r="C1" s="50" t="s">
        <v>23</v>
      </c>
      <c r="D1" s="50" t="s">
        <v>24</v>
      </c>
      <c r="E1" s="50" t="s">
        <v>25</v>
      </c>
      <c r="F1" s="56" t="s">
        <v>26</v>
      </c>
      <c r="G1" s="56" t="s">
        <v>27</v>
      </c>
      <c r="H1" s="56" t="s">
        <v>28</v>
      </c>
      <c r="I1" s="56" t="s">
        <v>29</v>
      </c>
      <c r="J1" s="64" t="s">
        <v>30</v>
      </c>
      <c r="K1" s="69" t="s">
        <v>31</v>
      </c>
      <c r="L1" s="69" t="s">
        <v>32</v>
      </c>
      <c r="M1" s="69" t="s">
        <v>3</v>
      </c>
      <c r="N1" s="70"/>
      <c r="O1" s="70"/>
      <c r="P1" s="70"/>
      <c r="Q1" s="70"/>
      <c r="R1" s="70"/>
      <c r="S1" s="70"/>
      <c r="T1" s="70"/>
      <c r="U1" s="70"/>
      <c r="V1" s="70"/>
      <c r="W1" s="70"/>
      <c r="X1" s="70"/>
      <c r="Y1" s="70"/>
      <c r="Z1" s="70"/>
      <c r="AA1" s="70"/>
      <c r="AB1" s="70"/>
      <c r="AC1" s="70"/>
      <c r="AD1" s="70"/>
      <c r="AE1" s="70"/>
      <c r="AF1" s="70"/>
      <c r="AG1" s="70"/>
      <c r="AH1" s="70"/>
      <c r="AI1" s="70"/>
      <c r="AJ1" s="70"/>
      <c r="AK1" s="70"/>
      <c r="AL1" s="70"/>
      <c r="AM1" s="70"/>
      <c r="AN1" s="70"/>
      <c r="AO1" s="70"/>
      <c r="AP1" s="70"/>
      <c r="AQ1" s="70"/>
      <c r="AR1" s="70"/>
      <c r="AS1" s="70"/>
      <c r="AT1" s="70"/>
      <c r="AU1" s="70"/>
      <c r="AV1" s="70"/>
      <c r="AW1" s="70"/>
      <c r="AX1" s="70"/>
      <c r="AY1" s="70"/>
      <c r="AZ1" s="70"/>
      <c r="BA1" s="70"/>
      <c r="BB1" s="70"/>
      <c r="BC1" s="70"/>
      <c r="BD1" s="70"/>
      <c r="BE1" s="70"/>
      <c r="BF1" s="70"/>
      <c r="BG1" s="70"/>
      <c r="BH1" s="70"/>
      <c r="BI1" s="70"/>
      <c r="BJ1" s="70"/>
      <c r="BK1" s="70"/>
      <c r="BL1" s="70"/>
      <c r="BM1" s="70"/>
      <c r="BN1" s="70"/>
      <c r="BO1" s="70"/>
      <c r="BP1" s="70"/>
      <c r="BQ1" s="70"/>
      <c r="BR1" s="70"/>
      <c r="BS1" s="70"/>
      <c r="BT1" s="70"/>
      <c r="BU1" s="70"/>
      <c r="BV1" s="70"/>
      <c r="BW1" s="70"/>
      <c r="BX1" s="70"/>
      <c r="BY1" s="70"/>
      <c r="BZ1" s="70"/>
      <c r="CA1" s="70"/>
      <c r="CB1" s="70"/>
      <c r="CC1" s="70"/>
      <c r="CD1" s="70"/>
      <c r="CE1" s="70"/>
      <c r="CF1" s="70"/>
      <c r="CG1" s="70"/>
      <c r="CH1" s="70"/>
      <c r="CI1" s="70"/>
      <c r="CJ1" s="70"/>
      <c r="CK1" s="70"/>
      <c r="CL1" s="70"/>
      <c r="CM1" s="70"/>
      <c r="CN1" s="70"/>
      <c r="CO1" s="70"/>
      <c r="CP1" s="70"/>
      <c r="CQ1" s="70"/>
      <c r="CR1" s="70"/>
      <c r="CS1" s="70"/>
      <c r="CT1" s="70"/>
      <c r="CU1" s="70"/>
      <c r="CV1" s="70"/>
      <c r="CW1" s="70"/>
      <c r="CX1" s="70"/>
      <c r="CY1" s="70"/>
      <c r="CZ1" s="70"/>
      <c r="DA1" s="70"/>
      <c r="DB1" s="70"/>
      <c r="DC1" s="70"/>
      <c r="DD1" s="70"/>
      <c r="DE1" s="70"/>
      <c r="DF1" s="70"/>
      <c r="DG1" s="70"/>
      <c r="DH1" s="70"/>
      <c r="DI1" s="70"/>
      <c r="DJ1" s="70"/>
      <c r="DK1" s="70"/>
      <c r="DL1" s="70"/>
      <c r="DM1" s="70"/>
      <c r="DN1" s="70"/>
      <c r="DO1" s="70"/>
    </row>
    <row r="2" spans="1:119" s="42" customFormat="1" ht="60" customHeight="1">
      <c r="A2" s="51" t="s">
        <v>33</v>
      </c>
      <c r="B2" s="51" t="s">
        <v>34</v>
      </c>
      <c r="C2" s="52">
        <v>5</v>
      </c>
      <c r="D2" s="52" t="s">
        <v>35</v>
      </c>
      <c r="E2" s="52" t="s">
        <v>36</v>
      </c>
      <c r="F2" s="57">
        <f>(1.6+2+4)/3</f>
        <v>2.5333333333333332</v>
      </c>
      <c r="G2" s="59" t="s">
        <v>37</v>
      </c>
      <c r="H2" s="57" t="s">
        <v>38</v>
      </c>
      <c r="I2" s="57" t="s">
        <v>39</v>
      </c>
      <c r="J2" s="65" t="s">
        <v>40</v>
      </c>
      <c r="K2" s="53" t="s">
        <v>41</v>
      </c>
      <c r="L2" s="53" t="s">
        <v>42</v>
      </c>
      <c r="M2" s="51" t="s">
        <v>43</v>
      </c>
    </row>
    <row r="3" spans="1:119" s="42" customFormat="1" ht="99" customHeight="1">
      <c r="A3" s="51" t="s">
        <v>33</v>
      </c>
      <c r="B3" s="51" t="s">
        <v>34</v>
      </c>
      <c r="C3" s="52">
        <v>6</v>
      </c>
      <c r="D3" s="52" t="s">
        <v>44</v>
      </c>
      <c r="E3" s="52" t="s">
        <v>36</v>
      </c>
      <c r="F3" s="57">
        <f>(0.7+0.7+1.7)/3</f>
        <v>1.0333333333333332</v>
      </c>
      <c r="G3" s="59" t="s">
        <v>37</v>
      </c>
      <c r="H3" s="57" t="s">
        <v>38</v>
      </c>
      <c r="I3" s="57" t="s">
        <v>39</v>
      </c>
      <c r="J3" s="65" t="s">
        <v>45</v>
      </c>
      <c r="K3" s="65" t="s">
        <v>41</v>
      </c>
      <c r="L3" s="53" t="s">
        <v>46</v>
      </c>
      <c r="M3" s="51" t="s">
        <v>43</v>
      </c>
    </row>
    <row r="4" spans="1:119" s="42" customFormat="1" ht="60" customHeight="1">
      <c r="A4" s="51" t="s">
        <v>33</v>
      </c>
      <c r="B4" s="51" t="s">
        <v>34</v>
      </c>
      <c r="C4" s="52">
        <v>7</v>
      </c>
      <c r="D4" s="52" t="s">
        <v>47</v>
      </c>
      <c r="E4" s="52" t="s">
        <v>48</v>
      </c>
      <c r="F4" s="57">
        <f>(1.1+0.8+0.9)/3</f>
        <v>0.93333333333333346</v>
      </c>
      <c r="G4" s="59" t="s">
        <v>37</v>
      </c>
      <c r="H4" s="57" t="s">
        <v>38</v>
      </c>
      <c r="I4" s="57" t="s">
        <v>39</v>
      </c>
      <c r="J4" s="65"/>
      <c r="K4" s="53" t="s">
        <v>49</v>
      </c>
      <c r="L4" s="53" t="s">
        <v>50</v>
      </c>
      <c r="M4" s="51" t="s">
        <v>43</v>
      </c>
    </row>
    <row r="5" spans="1:119" s="42" customFormat="1" ht="60" customHeight="1">
      <c r="A5" s="51" t="s">
        <v>33</v>
      </c>
      <c r="B5" s="51" t="s">
        <v>34</v>
      </c>
      <c r="C5" s="52">
        <v>8</v>
      </c>
      <c r="D5" s="52" t="s">
        <v>51</v>
      </c>
      <c r="E5" s="52" t="s">
        <v>52</v>
      </c>
      <c r="F5" s="57">
        <f>(1.9+1.7+1.8)/3</f>
        <v>1.7999999999999998</v>
      </c>
      <c r="G5" s="59" t="s">
        <v>37</v>
      </c>
      <c r="H5" s="57" t="s">
        <v>38</v>
      </c>
      <c r="I5" s="57" t="s">
        <v>39</v>
      </c>
      <c r="J5" s="65"/>
      <c r="K5" s="53" t="s">
        <v>53</v>
      </c>
      <c r="L5" s="53" t="s">
        <v>54</v>
      </c>
      <c r="M5" s="51" t="s">
        <v>43</v>
      </c>
    </row>
    <row r="6" spans="1:119" s="42" customFormat="1" ht="90.75" customHeight="1">
      <c r="A6" s="51"/>
      <c r="B6" s="51" t="s">
        <v>34</v>
      </c>
      <c r="C6" s="52">
        <v>11</v>
      </c>
      <c r="D6" s="52" t="s">
        <v>55</v>
      </c>
      <c r="E6" s="52" t="s">
        <v>56</v>
      </c>
      <c r="F6" s="57">
        <f>(2.2+1.1+1.1)/3</f>
        <v>1.4666666666666668</v>
      </c>
      <c r="G6" s="59" t="s">
        <v>37</v>
      </c>
      <c r="H6" s="57"/>
      <c r="I6" s="57" t="s">
        <v>39</v>
      </c>
      <c r="J6" s="65" t="s">
        <v>57</v>
      </c>
      <c r="K6" s="65" t="s">
        <v>58</v>
      </c>
      <c r="L6" s="53" t="s">
        <v>59</v>
      </c>
      <c r="M6" s="51" t="s">
        <v>43</v>
      </c>
    </row>
    <row r="7" spans="1:119" s="42" customFormat="1" ht="107.25" customHeight="1">
      <c r="A7" s="51" t="s">
        <v>33</v>
      </c>
      <c r="B7" s="51" t="s">
        <v>34</v>
      </c>
      <c r="C7" s="52">
        <v>14</v>
      </c>
      <c r="D7" s="52" t="s">
        <v>60</v>
      </c>
      <c r="E7" s="52" t="s">
        <v>61</v>
      </c>
      <c r="F7" s="57">
        <f>(3.51+3.79+4.62)/3</f>
        <v>3.9733333333333332</v>
      </c>
      <c r="G7" s="59" t="s">
        <v>37</v>
      </c>
      <c r="H7" s="57"/>
      <c r="I7" s="57" t="s">
        <v>39</v>
      </c>
      <c r="J7" s="65"/>
      <c r="K7" s="53" t="s">
        <v>62</v>
      </c>
      <c r="L7" s="53" t="s">
        <v>63</v>
      </c>
      <c r="M7" s="51" t="s">
        <v>43</v>
      </c>
    </row>
    <row r="8" spans="1:119" s="42" customFormat="1" ht="60" customHeight="1">
      <c r="A8" s="51" t="s">
        <v>33</v>
      </c>
      <c r="B8" s="51" t="s">
        <v>34</v>
      </c>
      <c r="C8" s="52">
        <v>15</v>
      </c>
      <c r="D8" s="52" t="s">
        <v>64</v>
      </c>
      <c r="E8" s="52" t="s">
        <v>65</v>
      </c>
      <c r="F8" s="57">
        <f>(1.25+1.37+1.51)/3</f>
        <v>1.3766666666666667</v>
      </c>
      <c r="G8" s="59" t="s">
        <v>37</v>
      </c>
      <c r="H8" s="57"/>
      <c r="I8" s="57" t="s">
        <v>39</v>
      </c>
      <c r="J8" s="65"/>
      <c r="K8" s="53" t="s">
        <v>66</v>
      </c>
      <c r="L8" s="53" t="s">
        <v>67</v>
      </c>
      <c r="M8" s="51" t="s">
        <v>43</v>
      </c>
    </row>
    <row r="9" spans="1:119" s="42" customFormat="1" ht="60" customHeight="1">
      <c r="A9" s="51" t="s">
        <v>33</v>
      </c>
      <c r="B9" s="51" t="s">
        <v>34</v>
      </c>
      <c r="C9" s="52">
        <v>16</v>
      </c>
      <c r="D9" s="52" t="s">
        <v>68</v>
      </c>
      <c r="E9" s="52" t="s">
        <v>69</v>
      </c>
      <c r="F9" s="57">
        <f>(1.77+2.32+2.81)/3</f>
        <v>2.3000000000000003</v>
      </c>
      <c r="G9" s="59" t="s">
        <v>37</v>
      </c>
      <c r="H9" s="57"/>
      <c r="I9" s="57" t="s">
        <v>39</v>
      </c>
      <c r="J9" s="65"/>
      <c r="K9" s="53" t="s">
        <v>70</v>
      </c>
      <c r="L9" s="53" t="s">
        <v>71</v>
      </c>
      <c r="M9" s="51" t="s">
        <v>43</v>
      </c>
    </row>
    <row r="10" spans="1:119" s="42" customFormat="1" ht="60" customHeight="1">
      <c r="A10" s="51" t="s">
        <v>33</v>
      </c>
      <c r="B10" s="51" t="s">
        <v>34</v>
      </c>
      <c r="C10" s="52">
        <v>17</v>
      </c>
      <c r="D10" s="52" t="s">
        <v>72</v>
      </c>
      <c r="E10" s="52" t="s">
        <v>73</v>
      </c>
      <c r="F10" s="57">
        <f>(2.62+2.89+3.73)/3</f>
        <v>3.08</v>
      </c>
      <c r="G10" s="59" t="s">
        <v>37</v>
      </c>
      <c r="H10" s="57"/>
      <c r="I10" s="57" t="s">
        <v>39</v>
      </c>
      <c r="J10" s="65"/>
      <c r="K10" s="53" t="s">
        <v>74</v>
      </c>
      <c r="L10" s="53" t="s">
        <v>75</v>
      </c>
      <c r="M10" s="51" t="s">
        <v>43</v>
      </c>
    </row>
    <row r="11" spans="1:119" s="42" customFormat="1" ht="60" customHeight="1">
      <c r="A11" s="51" t="s">
        <v>33</v>
      </c>
      <c r="B11" s="51" t="s">
        <v>34</v>
      </c>
      <c r="C11" s="52">
        <v>18</v>
      </c>
      <c r="D11" s="52" t="s">
        <v>76</v>
      </c>
      <c r="E11" s="52" t="s">
        <v>77</v>
      </c>
      <c r="F11" s="59">
        <v>6.7343333330000004</v>
      </c>
      <c r="G11" s="59" t="s">
        <v>37</v>
      </c>
      <c r="H11" s="57"/>
      <c r="I11" s="57" t="s">
        <v>39</v>
      </c>
      <c r="J11" s="65"/>
      <c r="K11" s="65" t="s">
        <v>78</v>
      </c>
      <c r="L11" s="53" t="s">
        <v>79</v>
      </c>
      <c r="M11" s="51" t="s">
        <v>43</v>
      </c>
    </row>
    <row r="12" spans="1:119" s="42" customFormat="1" ht="98.25" customHeight="1">
      <c r="A12" s="51" t="s">
        <v>33</v>
      </c>
      <c r="B12" s="51" t="s">
        <v>34</v>
      </c>
      <c r="C12" s="52">
        <v>19</v>
      </c>
      <c r="D12" s="52" t="s">
        <v>80</v>
      </c>
      <c r="E12" s="52" t="s">
        <v>81</v>
      </c>
      <c r="F12" s="57">
        <f>(2.8+4.967+3.933)/3</f>
        <v>3.9</v>
      </c>
      <c r="G12" s="59" t="s">
        <v>37</v>
      </c>
      <c r="H12" s="57"/>
      <c r="I12" s="57" t="s">
        <v>39</v>
      </c>
      <c r="J12" s="65"/>
      <c r="K12" s="53" t="s">
        <v>82</v>
      </c>
      <c r="L12" s="53" t="s">
        <v>79</v>
      </c>
      <c r="M12" s="51" t="s">
        <v>43</v>
      </c>
    </row>
    <row r="13" spans="1:119" s="42" customFormat="1" ht="115.5" customHeight="1">
      <c r="A13" s="51" t="s">
        <v>33</v>
      </c>
      <c r="B13" s="51" t="s">
        <v>34</v>
      </c>
      <c r="C13" s="52">
        <v>20</v>
      </c>
      <c r="D13" s="52" t="s">
        <v>83</v>
      </c>
      <c r="E13" s="52" t="s">
        <v>84</v>
      </c>
      <c r="F13" s="57">
        <f>(4.1+3+3.9)/3</f>
        <v>3.6666666666666665</v>
      </c>
      <c r="G13" s="59" t="s">
        <v>37</v>
      </c>
      <c r="H13" s="57"/>
      <c r="I13" s="57"/>
      <c r="J13" s="65"/>
      <c r="K13" s="53" t="s">
        <v>85</v>
      </c>
      <c r="L13" s="53" t="s">
        <v>86</v>
      </c>
      <c r="M13" s="51" t="s">
        <v>43</v>
      </c>
    </row>
    <row r="14" spans="1:119" s="42" customFormat="1" ht="60" customHeight="1">
      <c r="A14" s="51" t="s">
        <v>33</v>
      </c>
      <c r="B14" s="51" t="s">
        <v>34</v>
      </c>
      <c r="C14" s="52">
        <v>26</v>
      </c>
      <c r="D14" s="52" t="s">
        <v>87</v>
      </c>
      <c r="E14" s="52" t="s">
        <v>88</v>
      </c>
      <c r="F14" s="57">
        <f>(5.1+4.6+6.6)/3</f>
        <v>5.4333333333333327</v>
      </c>
      <c r="G14" s="59" t="s">
        <v>37</v>
      </c>
      <c r="H14" s="57" t="s">
        <v>38</v>
      </c>
      <c r="I14" s="57" t="s">
        <v>39</v>
      </c>
      <c r="J14" s="65" t="s">
        <v>89</v>
      </c>
      <c r="K14" s="65" t="s">
        <v>90</v>
      </c>
      <c r="L14" s="53" t="s">
        <v>91</v>
      </c>
      <c r="M14" s="51" t="s">
        <v>43</v>
      </c>
    </row>
    <row r="15" spans="1:119" s="42" customFormat="1" ht="60" customHeight="1">
      <c r="A15" s="51" t="s">
        <v>33</v>
      </c>
      <c r="B15" s="51" t="s">
        <v>34</v>
      </c>
      <c r="C15" s="52">
        <v>27</v>
      </c>
      <c r="D15" s="52" t="s">
        <v>92</v>
      </c>
      <c r="E15" s="52" t="s">
        <v>93</v>
      </c>
      <c r="F15" s="92" t="s">
        <v>94</v>
      </c>
      <c r="G15" s="59" t="s">
        <v>37</v>
      </c>
      <c r="H15" s="57"/>
      <c r="I15" s="57" t="s">
        <v>39</v>
      </c>
      <c r="J15" s="65" t="s">
        <v>95</v>
      </c>
      <c r="K15" s="65" t="s">
        <v>96</v>
      </c>
      <c r="L15" s="53" t="s">
        <v>97</v>
      </c>
      <c r="M15" s="51" t="s">
        <v>43</v>
      </c>
    </row>
    <row r="16" spans="1:119" s="42" customFormat="1" ht="60" customHeight="1">
      <c r="A16" s="51" t="s">
        <v>33</v>
      </c>
      <c r="B16" s="51" t="s">
        <v>34</v>
      </c>
      <c r="C16" s="52">
        <v>28</v>
      </c>
      <c r="D16" s="52" t="s">
        <v>98</v>
      </c>
      <c r="E16" s="52" t="s">
        <v>99</v>
      </c>
      <c r="F16" s="57">
        <f>(6+3.4+3.3)/3</f>
        <v>4.2333333333333334</v>
      </c>
      <c r="G16" s="59" t="s">
        <v>37</v>
      </c>
      <c r="H16" s="57"/>
      <c r="I16" s="57" t="s">
        <v>39</v>
      </c>
      <c r="J16" s="65" t="s">
        <v>100</v>
      </c>
      <c r="K16" s="65" t="s">
        <v>96</v>
      </c>
      <c r="L16" s="53" t="s">
        <v>101</v>
      </c>
      <c r="M16" s="51" t="s">
        <v>43</v>
      </c>
    </row>
    <row r="17" spans="1:14" s="42" customFormat="1" ht="108.75" customHeight="1">
      <c r="A17" s="51" t="s">
        <v>33</v>
      </c>
      <c r="B17" s="51" t="s">
        <v>34</v>
      </c>
      <c r="C17" s="52">
        <v>35</v>
      </c>
      <c r="D17" s="53" t="s">
        <v>102</v>
      </c>
      <c r="E17" s="53" t="s">
        <v>103</v>
      </c>
      <c r="F17" s="60" t="s">
        <v>921</v>
      </c>
      <c r="G17" s="57" t="s">
        <v>879</v>
      </c>
      <c r="H17" s="57"/>
      <c r="I17" s="57" t="s">
        <v>39</v>
      </c>
      <c r="J17" s="65" t="s">
        <v>104</v>
      </c>
      <c r="K17" s="65" t="s">
        <v>90</v>
      </c>
      <c r="L17" s="71" t="s">
        <v>105</v>
      </c>
      <c r="M17" s="51" t="s">
        <v>43</v>
      </c>
    </row>
    <row r="18" spans="1:14" s="42" customFormat="1" ht="60" customHeight="1">
      <c r="A18" s="51" t="s">
        <v>33</v>
      </c>
      <c r="B18" s="51" t="s">
        <v>34</v>
      </c>
      <c r="C18" s="52">
        <v>36</v>
      </c>
      <c r="D18" s="53" t="s">
        <v>106</v>
      </c>
      <c r="E18" s="53" t="s">
        <v>107</v>
      </c>
      <c r="F18" s="61" t="s">
        <v>920</v>
      </c>
      <c r="G18" s="57" t="s">
        <v>879</v>
      </c>
      <c r="H18" s="57"/>
      <c r="I18" s="57" t="s">
        <v>39</v>
      </c>
      <c r="J18" s="65" t="s">
        <v>108</v>
      </c>
      <c r="K18" s="65" t="s">
        <v>90</v>
      </c>
      <c r="L18" s="71" t="s">
        <v>109</v>
      </c>
      <c r="M18" s="51" t="s">
        <v>43</v>
      </c>
    </row>
    <row r="19" spans="1:14" s="42" customFormat="1" ht="60" customHeight="1">
      <c r="A19" s="51" t="s">
        <v>33</v>
      </c>
      <c r="B19" s="51" t="s">
        <v>34</v>
      </c>
      <c r="C19" s="52">
        <v>37</v>
      </c>
      <c r="D19" s="53" t="s">
        <v>110</v>
      </c>
      <c r="E19" s="53" t="s">
        <v>111</v>
      </c>
      <c r="F19" s="86">
        <v>3.72</v>
      </c>
      <c r="G19" s="57" t="s">
        <v>879</v>
      </c>
      <c r="H19" s="57"/>
      <c r="I19" s="57" t="s">
        <v>39</v>
      </c>
      <c r="J19" s="65" t="s">
        <v>112</v>
      </c>
      <c r="K19" s="65" t="s">
        <v>90</v>
      </c>
      <c r="L19" s="71" t="s">
        <v>113</v>
      </c>
      <c r="M19" s="51" t="s">
        <v>43</v>
      </c>
    </row>
    <row r="20" spans="1:14" s="42" customFormat="1" ht="107.25" customHeight="1">
      <c r="A20" s="51" t="s">
        <v>33</v>
      </c>
      <c r="B20" s="51" t="s">
        <v>34</v>
      </c>
      <c r="C20" s="52">
        <v>38</v>
      </c>
      <c r="D20" s="53" t="s">
        <v>114</v>
      </c>
      <c r="E20" s="53" t="s">
        <v>115</v>
      </c>
      <c r="F20" s="63">
        <v>5.44</v>
      </c>
      <c r="G20" s="57" t="s">
        <v>879</v>
      </c>
      <c r="H20" s="57"/>
      <c r="I20" s="57" t="s">
        <v>39</v>
      </c>
      <c r="J20" s="57" t="s">
        <v>112</v>
      </c>
      <c r="K20" s="65" t="s">
        <v>90</v>
      </c>
      <c r="L20" s="71" t="s">
        <v>116</v>
      </c>
      <c r="M20" s="51" t="s">
        <v>43</v>
      </c>
    </row>
    <row r="21" spans="1:14" s="42" customFormat="1" ht="60" customHeight="1">
      <c r="A21" s="51" t="s">
        <v>33</v>
      </c>
      <c r="B21" s="51" t="s">
        <v>34</v>
      </c>
      <c r="C21" s="52">
        <v>40</v>
      </c>
      <c r="D21" s="54" t="s">
        <v>117</v>
      </c>
      <c r="E21" s="54" t="s">
        <v>118</v>
      </c>
      <c r="F21" s="57">
        <f>(3.3+2.3+2.1)/3</f>
        <v>2.5666666666666664</v>
      </c>
      <c r="G21" s="59" t="s">
        <v>37</v>
      </c>
      <c r="H21" s="57" t="s">
        <v>38</v>
      </c>
      <c r="I21" s="57" t="s">
        <v>39</v>
      </c>
      <c r="J21" s="65" t="s">
        <v>119</v>
      </c>
      <c r="K21" s="65" t="s">
        <v>120</v>
      </c>
      <c r="L21" s="53" t="s">
        <v>121</v>
      </c>
      <c r="M21" s="51" t="s">
        <v>43</v>
      </c>
    </row>
    <row r="22" spans="1:14" s="42" customFormat="1" ht="69.599999999999994" customHeight="1">
      <c r="A22" s="51" t="s">
        <v>33</v>
      </c>
      <c r="B22" s="51" t="s">
        <v>34</v>
      </c>
      <c r="C22" s="52">
        <v>41</v>
      </c>
      <c r="D22" s="54" t="s">
        <v>122</v>
      </c>
      <c r="E22" s="54" t="s">
        <v>118</v>
      </c>
      <c r="F22" s="57">
        <f>(2.5+1.2+2.5)/3</f>
        <v>2.0666666666666669</v>
      </c>
      <c r="G22" s="59" t="s">
        <v>37</v>
      </c>
      <c r="H22" s="57" t="s">
        <v>38</v>
      </c>
      <c r="I22" s="57" t="s">
        <v>39</v>
      </c>
      <c r="J22" s="65" t="s">
        <v>123</v>
      </c>
      <c r="K22" s="65" t="s">
        <v>120</v>
      </c>
      <c r="L22" s="53" t="s">
        <v>124</v>
      </c>
      <c r="M22" s="51" t="s">
        <v>43</v>
      </c>
    </row>
    <row r="23" spans="1:14" s="42" customFormat="1" ht="60" customHeight="1">
      <c r="A23" s="51" t="s">
        <v>33</v>
      </c>
      <c r="B23" s="51" t="s">
        <v>34</v>
      </c>
      <c r="C23" s="52">
        <v>42</v>
      </c>
      <c r="D23" s="52" t="s">
        <v>125</v>
      </c>
      <c r="E23" s="52" t="s">
        <v>125</v>
      </c>
      <c r="F23" s="57">
        <f>(1.6+1.3+1.4)/3</f>
        <v>1.4333333333333336</v>
      </c>
      <c r="G23" s="59" t="s">
        <v>37</v>
      </c>
      <c r="H23" s="57" t="s">
        <v>38</v>
      </c>
      <c r="I23" s="57" t="s">
        <v>39</v>
      </c>
      <c r="J23" s="65" t="s">
        <v>126</v>
      </c>
      <c r="K23" s="65" t="s">
        <v>127</v>
      </c>
      <c r="L23" s="53" t="s">
        <v>128</v>
      </c>
      <c r="M23" s="51" t="s">
        <v>43</v>
      </c>
    </row>
    <row r="24" spans="1:14" s="42" customFormat="1" ht="60" customHeight="1">
      <c r="A24" s="51" t="s">
        <v>33</v>
      </c>
      <c r="B24" s="51" t="s">
        <v>34</v>
      </c>
      <c r="C24" s="52">
        <v>43</v>
      </c>
      <c r="D24" s="52" t="s">
        <v>129</v>
      </c>
      <c r="E24" s="52" t="s">
        <v>129</v>
      </c>
      <c r="F24" s="57">
        <f>(1.4+1.3+1.9)/3</f>
        <v>1.5333333333333332</v>
      </c>
      <c r="G24" s="59" t="s">
        <v>37</v>
      </c>
      <c r="H24" s="57" t="s">
        <v>38</v>
      </c>
      <c r="I24" s="57" t="s">
        <v>39</v>
      </c>
      <c r="J24" s="65" t="s">
        <v>126</v>
      </c>
      <c r="K24" s="65" t="s">
        <v>130</v>
      </c>
      <c r="L24" s="53" t="s">
        <v>54</v>
      </c>
      <c r="M24" s="51" t="s">
        <v>43</v>
      </c>
    </row>
    <row r="25" spans="1:14" s="42" customFormat="1" ht="51" customHeight="1">
      <c r="A25" s="51" t="s">
        <v>33</v>
      </c>
      <c r="B25" s="51" t="s">
        <v>34</v>
      </c>
      <c r="C25" s="52">
        <v>44</v>
      </c>
      <c r="D25" s="54" t="s">
        <v>131</v>
      </c>
      <c r="E25" s="54" t="s">
        <v>132</v>
      </c>
      <c r="F25" s="57">
        <f>(1.4+1.4+1.5)/3</f>
        <v>1.4333333333333333</v>
      </c>
      <c r="G25" s="59" t="s">
        <v>37</v>
      </c>
      <c r="H25" s="57"/>
      <c r="I25" s="57" t="s">
        <v>39</v>
      </c>
      <c r="J25" s="65" t="s">
        <v>133</v>
      </c>
      <c r="K25" s="65" t="s">
        <v>134</v>
      </c>
      <c r="L25" s="53" t="s">
        <v>135</v>
      </c>
      <c r="M25" s="51" t="s">
        <v>43</v>
      </c>
      <c r="N25" s="72"/>
    </row>
    <row r="26" spans="1:14" s="42" customFormat="1" ht="60" customHeight="1">
      <c r="A26" s="51" t="s">
        <v>33</v>
      </c>
      <c r="B26" s="51" t="s">
        <v>34</v>
      </c>
      <c r="C26" s="52">
        <v>47</v>
      </c>
      <c r="D26" s="54" t="s">
        <v>136</v>
      </c>
      <c r="E26" s="54" t="s">
        <v>137</v>
      </c>
      <c r="F26" s="57">
        <f>(2.2+2.2+1.6)/3</f>
        <v>2</v>
      </c>
      <c r="G26" s="59" t="s">
        <v>37</v>
      </c>
      <c r="H26" s="57"/>
      <c r="I26" s="57" t="s">
        <v>39</v>
      </c>
      <c r="J26" s="65" t="s">
        <v>57</v>
      </c>
      <c r="K26" s="65" t="s">
        <v>138</v>
      </c>
      <c r="L26" s="53" t="s">
        <v>139</v>
      </c>
      <c r="M26" s="51" t="s">
        <v>43</v>
      </c>
    </row>
    <row r="27" spans="1:14" s="42" customFormat="1" ht="60" customHeight="1">
      <c r="A27" s="51" t="s">
        <v>33</v>
      </c>
      <c r="B27" s="51" t="s">
        <v>34</v>
      </c>
      <c r="C27" s="52">
        <v>48</v>
      </c>
      <c r="D27" s="55" t="s">
        <v>140</v>
      </c>
      <c r="E27" s="55" t="s">
        <v>140</v>
      </c>
      <c r="F27" s="57">
        <f>(1.2+1.2+1.2)/3</f>
        <v>1.2</v>
      </c>
      <c r="G27" s="59" t="s">
        <v>37</v>
      </c>
      <c r="H27" s="57"/>
      <c r="I27" s="57" t="s">
        <v>39</v>
      </c>
      <c r="J27" s="65" t="s">
        <v>57</v>
      </c>
      <c r="K27" s="65" t="s">
        <v>141</v>
      </c>
      <c r="L27" s="53" t="s">
        <v>142</v>
      </c>
      <c r="M27" s="51" t="s">
        <v>43</v>
      </c>
    </row>
    <row r="28" spans="1:14" s="42" customFormat="1" ht="60" customHeight="1">
      <c r="A28" s="51" t="s">
        <v>33</v>
      </c>
      <c r="B28" s="51" t="s">
        <v>34</v>
      </c>
      <c r="C28" s="52">
        <v>49</v>
      </c>
      <c r="D28" s="55" t="s">
        <v>143</v>
      </c>
      <c r="E28" s="55" t="s">
        <v>143</v>
      </c>
      <c r="F28" s="57">
        <f>(1.4+1.3+1.5)/3</f>
        <v>1.4000000000000001</v>
      </c>
      <c r="G28" s="59" t="s">
        <v>37</v>
      </c>
      <c r="H28" s="57"/>
      <c r="I28" s="57" t="s">
        <v>39</v>
      </c>
      <c r="J28" s="65" t="s">
        <v>57</v>
      </c>
      <c r="K28" s="65" t="s">
        <v>141</v>
      </c>
      <c r="L28" s="53" t="s">
        <v>144</v>
      </c>
      <c r="M28" s="51" t="s">
        <v>43</v>
      </c>
      <c r="N28" s="42">
        <v>3.17</v>
      </c>
    </row>
    <row r="29" spans="1:14" s="42" customFormat="1" ht="60" customHeight="1">
      <c r="A29" s="51" t="s">
        <v>33</v>
      </c>
      <c r="B29" s="51" t="s">
        <v>34</v>
      </c>
      <c r="C29" s="52">
        <v>50</v>
      </c>
      <c r="D29" s="54" t="s">
        <v>145</v>
      </c>
      <c r="E29" s="54" t="s">
        <v>145</v>
      </c>
      <c r="F29" s="57">
        <f>(3.23+4.49+4.12)/3</f>
        <v>3.9466666666666668</v>
      </c>
      <c r="G29" s="59" t="s">
        <v>37</v>
      </c>
      <c r="H29" s="57"/>
      <c r="I29" s="57" t="s">
        <v>39</v>
      </c>
      <c r="J29" s="65" t="s">
        <v>146</v>
      </c>
      <c r="K29" s="65" t="s">
        <v>147</v>
      </c>
      <c r="L29" s="53" t="s">
        <v>148</v>
      </c>
      <c r="M29" s="51" t="s">
        <v>43</v>
      </c>
      <c r="N29" s="42">
        <v>2.0299999999999998</v>
      </c>
    </row>
    <row r="30" spans="1:14" s="42" customFormat="1" ht="60" customHeight="1">
      <c r="A30" s="51" t="s">
        <v>33</v>
      </c>
      <c r="B30" s="51" t="s">
        <v>34</v>
      </c>
      <c r="C30" s="52">
        <v>51</v>
      </c>
      <c r="D30" s="52" t="s">
        <v>149</v>
      </c>
      <c r="E30" s="52" t="s">
        <v>149</v>
      </c>
      <c r="F30" s="57">
        <f>(1.12+1.57+1.73)/3</f>
        <v>1.4733333333333334</v>
      </c>
      <c r="G30" s="59" t="s">
        <v>37</v>
      </c>
      <c r="H30" s="57"/>
      <c r="I30" s="57" t="s">
        <v>39</v>
      </c>
      <c r="J30" s="65" t="s">
        <v>146</v>
      </c>
      <c r="K30" s="65" t="s">
        <v>150</v>
      </c>
      <c r="L30" s="53" t="s">
        <v>151</v>
      </c>
      <c r="M30" s="51" t="s">
        <v>43</v>
      </c>
      <c r="N30" s="42">
        <v>1.1399999999999999</v>
      </c>
    </row>
    <row r="31" spans="1:14" s="42" customFormat="1" ht="60" customHeight="1">
      <c r="A31" s="51" t="s">
        <v>33</v>
      </c>
      <c r="B31" s="51" t="s">
        <v>34</v>
      </c>
      <c r="C31" s="52">
        <v>58</v>
      </c>
      <c r="D31" s="54" t="s">
        <v>152</v>
      </c>
      <c r="E31" s="54" t="s">
        <v>152</v>
      </c>
      <c r="F31" s="57">
        <f>(0.1+0.2+0.1)/3</f>
        <v>0.13333333333333333</v>
      </c>
      <c r="G31" s="59" t="s">
        <v>37</v>
      </c>
      <c r="H31" s="57"/>
      <c r="I31" s="57" t="s">
        <v>153</v>
      </c>
      <c r="J31" s="65"/>
      <c r="K31" s="65" t="s">
        <v>154</v>
      </c>
      <c r="L31" s="53" t="s">
        <v>155</v>
      </c>
      <c r="M31" s="51" t="s">
        <v>43</v>
      </c>
    </row>
    <row r="32" spans="1:14" s="42" customFormat="1" ht="60" customHeight="1">
      <c r="A32" s="51" t="s">
        <v>156</v>
      </c>
      <c r="B32" s="51" t="s">
        <v>34</v>
      </c>
      <c r="C32" s="52">
        <v>59</v>
      </c>
      <c r="D32" s="54" t="s">
        <v>157</v>
      </c>
      <c r="E32" s="54" t="s">
        <v>157</v>
      </c>
      <c r="F32" s="57">
        <f>(0.2+0.2+0.1)/3</f>
        <v>0.16666666666666666</v>
      </c>
      <c r="G32" s="59" t="s">
        <v>37</v>
      </c>
      <c r="H32" s="57"/>
      <c r="I32" s="57" t="s">
        <v>153</v>
      </c>
      <c r="J32" s="65"/>
      <c r="K32" s="65" t="s">
        <v>158</v>
      </c>
      <c r="L32" s="53" t="s">
        <v>159</v>
      </c>
      <c r="M32" s="51" t="s">
        <v>43</v>
      </c>
    </row>
    <row r="33" spans="1:13" s="42" customFormat="1" ht="60" customHeight="1">
      <c r="A33" s="51" t="s">
        <v>156</v>
      </c>
      <c r="B33" s="51" t="s">
        <v>34</v>
      </c>
      <c r="C33" s="52">
        <v>60</v>
      </c>
      <c r="D33" s="54" t="s">
        <v>160</v>
      </c>
      <c r="E33" s="54" t="s">
        <v>160</v>
      </c>
      <c r="F33" s="57">
        <f>(0.2+0.1+0.2)/3</f>
        <v>0.16666666666666666</v>
      </c>
      <c r="G33" s="59" t="s">
        <v>37</v>
      </c>
      <c r="H33" s="57"/>
      <c r="I33" s="57" t="s">
        <v>153</v>
      </c>
      <c r="J33" s="65"/>
      <c r="K33" s="65" t="s">
        <v>161</v>
      </c>
      <c r="L33" s="53" t="s">
        <v>162</v>
      </c>
      <c r="M33" s="51" t="s">
        <v>43</v>
      </c>
    </row>
    <row r="34" spans="1:13" s="42" customFormat="1" ht="60" customHeight="1">
      <c r="A34" s="51" t="s">
        <v>156</v>
      </c>
      <c r="B34" s="51" t="s">
        <v>34</v>
      </c>
      <c r="C34" s="52">
        <v>61</v>
      </c>
      <c r="D34" s="54" t="s">
        <v>163</v>
      </c>
      <c r="E34" s="54" t="s">
        <v>163</v>
      </c>
      <c r="F34" s="57">
        <f>(0.1+0.1+0.1)/3</f>
        <v>0.10000000000000002</v>
      </c>
      <c r="G34" s="59" t="s">
        <v>37</v>
      </c>
      <c r="H34" s="57"/>
      <c r="I34" s="57" t="s">
        <v>153</v>
      </c>
      <c r="J34" s="65" t="s">
        <v>164</v>
      </c>
      <c r="K34" s="65" t="s">
        <v>165</v>
      </c>
      <c r="L34" s="53" t="s">
        <v>166</v>
      </c>
      <c r="M34" s="51" t="s">
        <v>43</v>
      </c>
    </row>
    <row r="35" spans="1:13" s="42" customFormat="1" ht="60" customHeight="1">
      <c r="A35" s="51" t="s">
        <v>156</v>
      </c>
      <c r="B35" s="51" t="s">
        <v>34</v>
      </c>
      <c r="C35" s="52">
        <v>64</v>
      </c>
      <c r="D35" s="54" t="s">
        <v>167</v>
      </c>
      <c r="E35" s="54" t="s">
        <v>167</v>
      </c>
      <c r="F35" s="57">
        <f>(0.1+0.1+0.1)/3</f>
        <v>0.10000000000000002</v>
      </c>
      <c r="G35" s="59" t="s">
        <v>37</v>
      </c>
      <c r="H35" s="57"/>
      <c r="I35" s="57" t="s">
        <v>153</v>
      </c>
      <c r="J35" s="65" t="s">
        <v>168</v>
      </c>
      <c r="K35" s="65" t="s">
        <v>169</v>
      </c>
      <c r="L35" s="53" t="s">
        <v>144</v>
      </c>
      <c r="M35" s="51" t="s">
        <v>43</v>
      </c>
    </row>
    <row r="36" spans="1:13" s="42" customFormat="1" ht="60" customHeight="1">
      <c r="A36" s="51" t="s">
        <v>156</v>
      </c>
      <c r="B36" s="51" t="s">
        <v>34</v>
      </c>
      <c r="C36" s="52">
        <v>65</v>
      </c>
      <c r="D36" s="54" t="s">
        <v>170</v>
      </c>
      <c r="E36" s="54" t="s">
        <v>170</v>
      </c>
      <c r="F36" s="57">
        <f>(0.21+0.17+0.37)/3</f>
        <v>0.25</v>
      </c>
      <c r="G36" s="59" t="s">
        <v>37</v>
      </c>
      <c r="H36" s="57"/>
      <c r="I36" s="57" t="s">
        <v>153</v>
      </c>
      <c r="J36" s="65"/>
      <c r="K36" s="65" t="s">
        <v>171</v>
      </c>
      <c r="L36" s="53" t="s">
        <v>172</v>
      </c>
      <c r="M36" s="51" t="s">
        <v>43</v>
      </c>
    </row>
    <row r="37" spans="1:13" s="42" customFormat="1" ht="60" customHeight="1">
      <c r="A37" s="51" t="s">
        <v>33</v>
      </c>
      <c r="B37" s="51" t="s">
        <v>34</v>
      </c>
      <c r="C37" s="52">
        <v>75</v>
      </c>
      <c r="D37" s="53" t="s">
        <v>174</v>
      </c>
      <c r="E37" s="53" t="s">
        <v>174</v>
      </c>
      <c r="F37" s="57">
        <f>(1.91+2.32+3.25)/3</f>
        <v>2.4933333333333332</v>
      </c>
      <c r="G37" s="59" t="s">
        <v>37</v>
      </c>
      <c r="H37" s="57" t="s">
        <v>38</v>
      </c>
      <c r="I37" s="57" t="s">
        <v>39</v>
      </c>
      <c r="J37" s="65" t="s">
        <v>175</v>
      </c>
      <c r="K37" s="65" t="s">
        <v>176</v>
      </c>
      <c r="L37" s="53" t="s">
        <v>177</v>
      </c>
      <c r="M37" s="51" t="s">
        <v>43</v>
      </c>
    </row>
    <row r="38" spans="1:13" s="42" customFormat="1" ht="60" customHeight="1">
      <c r="A38" s="51" t="s">
        <v>33</v>
      </c>
      <c r="B38" s="51" t="s">
        <v>34</v>
      </c>
      <c r="C38" s="52">
        <v>76</v>
      </c>
      <c r="D38" s="53" t="s">
        <v>178</v>
      </c>
      <c r="E38" s="53" t="s">
        <v>178</v>
      </c>
      <c r="F38" s="57">
        <f>(2.92+2.81+3.61)/3</f>
        <v>3.1133333333333333</v>
      </c>
      <c r="G38" s="59" t="s">
        <v>37</v>
      </c>
      <c r="H38" s="57" t="s">
        <v>38</v>
      </c>
      <c r="I38" s="57" t="s">
        <v>39</v>
      </c>
      <c r="J38" s="65" t="s">
        <v>175</v>
      </c>
      <c r="K38" s="65" t="s">
        <v>179</v>
      </c>
      <c r="L38" s="53" t="s">
        <v>180</v>
      </c>
      <c r="M38" s="51" t="s">
        <v>43</v>
      </c>
    </row>
    <row r="39" spans="1:13" s="42" customFormat="1" ht="60" customHeight="1">
      <c r="A39" s="51" t="s">
        <v>33</v>
      </c>
      <c r="B39" s="51" t="s">
        <v>34</v>
      </c>
      <c r="C39" s="52">
        <v>77</v>
      </c>
      <c r="D39" s="53" t="s">
        <v>181</v>
      </c>
      <c r="E39" s="53" t="s">
        <v>181</v>
      </c>
      <c r="F39" s="57">
        <f>(1.3+2+0.8)/3</f>
        <v>1.3666666666666665</v>
      </c>
      <c r="G39" s="59" t="s">
        <v>37</v>
      </c>
      <c r="H39" s="57" t="s">
        <v>38</v>
      </c>
      <c r="I39" s="57" t="s">
        <v>39</v>
      </c>
      <c r="J39" s="65" t="s">
        <v>182</v>
      </c>
      <c r="K39" s="65" t="s">
        <v>183</v>
      </c>
      <c r="L39" s="53" t="s">
        <v>184</v>
      </c>
      <c r="M39" s="51" t="s">
        <v>43</v>
      </c>
    </row>
    <row r="40" spans="1:13" s="42" customFormat="1" ht="60" customHeight="1">
      <c r="A40" s="51" t="s">
        <v>33</v>
      </c>
      <c r="B40" s="51" t="s">
        <v>34</v>
      </c>
      <c r="C40" s="52">
        <v>78</v>
      </c>
      <c r="D40" s="53" t="s">
        <v>185</v>
      </c>
      <c r="E40" s="53" t="s">
        <v>185</v>
      </c>
      <c r="F40" s="57">
        <f>(1.2+1.2+1.3)/3</f>
        <v>1.2333333333333334</v>
      </c>
      <c r="G40" s="59" t="s">
        <v>37</v>
      </c>
      <c r="H40" s="57"/>
      <c r="I40" s="57" t="s">
        <v>39</v>
      </c>
      <c r="J40" s="65" t="s">
        <v>186</v>
      </c>
      <c r="K40" s="65" t="s">
        <v>187</v>
      </c>
      <c r="L40" s="53" t="s">
        <v>188</v>
      </c>
      <c r="M40" s="51" t="s">
        <v>43</v>
      </c>
    </row>
    <row r="41" spans="1:13" s="42" customFormat="1" ht="60" customHeight="1">
      <c r="A41" s="51" t="s">
        <v>33</v>
      </c>
      <c r="B41" s="51" t="s">
        <v>34</v>
      </c>
      <c r="C41" s="52">
        <v>80</v>
      </c>
      <c r="D41" s="53" t="s">
        <v>189</v>
      </c>
      <c r="E41" s="53" t="s">
        <v>189</v>
      </c>
      <c r="F41" s="59">
        <v>2.0670000000000002</v>
      </c>
      <c r="G41" s="59" t="s">
        <v>37</v>
      </c>
      <c r="H41" s="57" t="s">
        <v>38</v>
      </c>
      <c r="I41" s="57" t="s">
        <v>39</v>
      </c>
      <c r="J41" s="65" t="s">
        <v>175</v>
      </c>
      <c r="K41" s="65" t="s">
        <v>190</v>
      </c>
      <c r="L41" s="53" t="s">
        <v>191</v>
      </c>
      <c r="M41" s="51" t="s">
        <v>43</v>
      </c>
    </row>
    <row r="42" spans="1:13" s="42" customFormat="1" ht="60" customHeight="1">
      <c r="A42" s="51" t="s">
        <v>33</v>
      </c>
      <c r="B42" s="51" t="s">
        <v>34</v>
      </c>
      <c r="C42" s="52">
        <v>81</v>
      </c>
      <c r="D42" s="53" t="s">
        <v>192</v>
      </c>
      <c r="E42" s="53" t="s">
        <v>192</v>
      </c>
      <c r="F42" s="59">
        <v>3.3</v>
      </c>
      <c r="G42" s="59" t="s">
        <v>37</v>
      </c>
      <c r="H42" s="57" t="s">
        <v>38</v>
      </c>
      <c r="I42" s="57" t="s">
        <v>39</v>
      </c>
      <c r="J42" s="65" t="s">
        <v>175</v>
      </c>
      <c r="K42" s="65" t="s">
        <v>193</v>
      </c>
      <c r="L42" s="53" t="s">
        <v>191</v>
      </c>
      <c r="M42" s="51" t="s">
        <v>43</v>
      </c>
    </row>
    <row r="43" spans="1:13" s="42" customFormat="1" ht="60" customHeight="1">
      <c r="A43" s="51" t="s">
        <v>33</v>
      </c>
      <c r="B43" s="51" t="s">
        <v>34</v>
      </c>
      <c r="C43" s="52">
        <v>82</v>
      </c>
      <c r="D43" s="53" t="s">
        <v>194</v>
      </c>
      <c r="E43" s="53" t="s">
        <v>194</v>
      </c>
      <c r="F43" s="59">
        <v>6.1660000000000004</v>
      </c>
      <c r="G43" s="59" t="s">
        <v>37</v>
      </c>
      <c r="H43" s="57"/>
      <c r="I43" s="57" t="s">
        <v>39</v>
      </c>
      <c r="J43" s="65" t="s">
        <v>175</v>
      </c>
      <c r="K43" s="65" t="s">
        <v>195</v>
      </c>
      <c r="L43" s="53" t="s">
        <v>196</v>
      </c>
      <c r="M43" s="51" t="s">
        <v>43</v>
      </c>
    </row>
    <row r="44" spans="1:13" s="42" customFormat="1" ht="60" customHeight="1">
      <c r="A44" s="51" t="s">
        <v>33</v>
      </c>
      <c r="B44" s="51" t="s">
        <v>34</v>
      </c>
      <c r="C44" s="52">
        <v>83</v>
      </c>
      <c r="D44" s="53" t="s">
        <v>197</v>
      </c>
      <c r="E44" s="53" t="s">
        <v>197</v>
      </c>
      <c r="F44" s="57">
        <f>(4.1+3+3.9)/3</f>
        <v>3.6666666666666665</v>
      </c>
      <c r="G44" s="59" t="s">
        <v>37</v>
      </c>
      <c r="H44" s="57" t="s">
        <v>38</v>
      </c>
      <c r="I44" s="57" t="s">
        <v>39</v>
      </c>
      <c r="J44" s="65" t="s">
        <v>182</v>
      </c>
      <c r="K44" s="65" t="s">
        <v>198</v>
      </c>
      <c r="L44" s="53" t="s">
        <v>86</v>
      </c>
      <c r="M44" s="51" t="s">
        <v>43</v>
      </c>
    </row>
    <row r="45" spans="1:13" s="42" customFormat="1" ht="60" customHeight="1">
      <c r="A45" s="51" t="s">
        <v>33</v>
      </c>
      <c r="B45" s="51" t="s">
        <v>34</v>
      </c>
      <c r="C45" s="52">
        <v>85</v>
      </c>
      <c r="D45" s="53" t="s">
        <v>199</v>
      </c>
      <c r="E45" s="53" t="s">
        <v>199</v>
      </c>
      <c r="F45" s="57">
        <f>(0.666+0.718+0.679)/3</f>
        <v>0.68766666666666654</v>
      </c>
      <c r="G45" s="59" t="s">
        <v>37</v>
      </c>
      <c r="H45" s="57"/>
      <c r="I45" s="57" t="s">
        <v>39</v>
      </c>
      <c r="J45" s="65" t="s">
        <v>186</v>
      </c>
      <c r="K45" s="65" t="s">
        <v>200</v>
      </c>
      <c r="L45" s="53" t="s">
        <v>201</v>
      </c>
      <c r="M45" s="51" t="s">
        <v>43</v>
      </c>
    </row>
    <row r="46" spans="1:13" s="42" customFormat="1" ht="60" customHeight="1">
      <c r="A46" s="51" t="s">
        <v>156</v>
      </c>
      <c r="B46" s="51" t="s">
        <v>34</v>
      </c>
      <c r="C46" s="52">
        <v>100</v>
      </c>
      <c r="D46" s="51" t="s">
        <v>202</v>
      </c>
      <c r="E46" s="51" t="s">
        <v>202</v>
      </c>
      <c r="F46" s="58">
        <f>(0.434+0.4+0.331)/3</f>
        <v>0.38833333333333336</v>
      </c>
      <c r="G46" s="66" t="s">
        <v>37</v>
      </c>
      <c r="H46" s="58"/>
      <c r="I46" s="51"/>
      <c r="J46" s="67"/>
      <c r="K46" s="53" t="s">
        <v>203</v>
      </c>
      <c r="L46" s="51"/>
      <c r="M46" s="51" t="s">
        <v>43</v>
      </c>
    </row>
    <row r="47" spans="1:13" s="42" customFormat="1" ht="60" customHeight="1">
      <c r="A47" s="51" t="s">
        <v>156</v>
      </c>
      <c r="B47" s="51" t="s">
        <v>34</v>
      </c>
      <c r="C47" s="52">
        <v>113</v>
      </c>
      <c r="D47" s="51" t="s">
        <v>205</v>
      </c>
      <c r="E47" s="51" t="s">
        <v>205</v>
      </c>
      <c r="F47" s="62">
        <v>0.74366666699999995</v>
      </c>
      <c r="G47" s="58" t="s">
        <v>879</v>
      </c>
      <c r="H47" s="58"/>
      <c r="I47" s="51"/>
      <c r="J47" s="68"/>
      <c r="K47" s="53" t="s">
        <v>206</v>
      </c>
      <c r="L47" s="51" t="s">
        <v>204</v>
      </c>
      <c r="M47" s="51" t="s">
        <v>43</v>
      </c>
    </row>
    <row r="48" spans="1:13" s="42" customFormat="1" ht="60" customHeight="1">
      <c r="A48" s="51" t="s">
        <v>156</v>
      </c>
      <c r="B48" s="51" t="s">
        <v>34</v>
      </c>
      <c r="C48" s="52">
        <v>114</v>
      </c>
      <c r="D48" s="51" t="s">
        <v>207</v>
      </c>
      <c r="E48" s="51" t="s">
        <v>207</v>
      </c>
      <c r="F48" s="63">
        <v>0.72366666700000004</v>
      </c>
      <c r="G48" s="58" t="s">
        <v>879</v>
      </c>
      <c r="H48" s="58"/>
      <c r="I48" s="51"/>
      <c r="J48" s="68"/>
      <c r="K48" s="53" t="s">
        <v>208</v>
      </c>
      <c r="L48" s="51" t="s">
        <v>204</v>
      </c>
      <c r="M48" s="51" t="s">
        <v>43</v>
      </c>
    </row>
    <row r="49" spans="1:13" s="42" customFormat="1" ht="60" customHeight="1">
      <c r="A49" s="51" t="s">
        <v>33</v>
      </c>
      <c r="B49" s="51" t="s">
        <v>34</v>
      </c>
      <c r="C49" s="52">
        <v>115</v>
      </c>
      <c r="D49" s="51" t="s">
        <v>209</v>
      </c>
      <c r="E49" s="51" t="s">
        <v>209</v>
      </c>
      <c r="F49" s="57">
        <f>(0.628+0.787+0.689)/3</f>
        <v>0.70133333333333336</v>
      </c>
      <c r="G49" s="58" t="s">
        <v>879</v>
      </c>
      <c r="H49" s="58"/>
      <c r="I49" s="51"/>
      <c r="J49" s="68"/>
      <c r="K49" s="53" t="s">
        <v>210</v>
      </c>
      <c r="L49" s="51" t="s">
        <v>204</v>
      </c>
      <c r="M49" s="51" t="s">
        <v>43</v>
      </c>
    </row>
    <row r="50" spans="1:13" s="42" customFormat="1" ht="60" customHeight="1">
      <c r="A50" s="51" t="s">
        <v>156</v>
      </c>
      <c r="B50" s="51" t="s">
        <v>34</v>
      </c>
      <c r="C50" s="52">
        <v>116</v>
      </c>
      <c r="D50" s="51" t="s">
        <v>211</v>
      </c>
      <c r="E50" s="51" t="s">
        <v>211</v>
      </c>
      <c r="F50" s="57">
        <f>(0.531+0.612+0.571)/3</f>
        <v>0.57133333333333336</v>
      </c>
      <c r="G50" s="58" t="s">
        <v>879</v>
      </c>
      <c r="H50" s="58"/>
      <c r="I50" s="51"/>
      <c r="J50" s="68"/>
      <c r="K50" s="53" t="s">
        <v>212</v>
      </c>
      <c r="L50" s="51" t="s">
        <v>204</v>
      </c>
      <c r="M50" s="51" t="s">
        <v>43</v>
      </c>
    </row>
    <row r="51" spans="1:13" s="42" customFormat="1" ht="60" customHeight="1">
      <c r="A51" s="51" t="s">
        <v>156</v>
      </c>
      <c r="B51" s="51" t="s">
        <v>173</v>
      </c>
      <c r="C51" s="52">
        <v>136</v>
      </c>
      <c r="D51" s="53" t="s">
        <v>919</v>
      </c>
      <c r="E51" s="53" t="s">
        <v>213</v>
      </c>
      <c r="F51" s="58">
        <v>0</v>
      </c>
      <c r="G51" s="66" t="s">
        <v>37</v>
      </c>
      <c r="H51" s="58"/>
      <c r="I51" s="51"/>
      <c r="J51" s="68"/>
      <c r="K51" s="53"/>
      <c r="L51" s="51"/>
      <c r="M51" s="51" t="s">
        <v>43</v>
      </c>
    </row>
    <row r="52" spans="1:13" s="42" customFormat="1" ht="60" customHeight="1">
      <c r="A52" s="51" t="s">
        <v>156</v>
      </c>
      <c r="B52" s="51" t="s">
        <v>173</v>
      </c>
      <c r="C52" s="52">
        <v>137</v>
      </c>
      <c r="D52" s="53" t="s">
        <v>214</v>
      </c>
      <c r="E52" s="53" t="s">
        <v>215</v>
      </c>
      <c r="F52" s="58">
        <v>0</v>
      </c>
      <c r="G52" s="66" t="s">
        <v>37</v>
      </c>
      <c r="H52" s="58"/>
      <c r="I52" s="51"/>
      <c r="J52" s="68"/>
      <c r="K52" s="51"/>
      <c r="L52" s="51"/>
      <c r="M52" s="51" t="s">
        <v>43</v>
      </c>
    </row>
    <row r="53" spans="1:13" s="42" customFormat="1" ht="60" customHeight="1">
      <c r="A53" s="51" t="s">
        <v>156</v>
      </c>
      <c r="B53" s="51" t="s">
        <v>173</v>
      </c>
      <c r="C53" s="52">
        <v>138</v>
      </c>
      <c r="D53" s="53" t="s">
        <v>216</v>
      </c>
      <c r="E53" s="53" t="s">
        <v>217</v>
      </c>
      <c r="F53" s="58">
        <v>1</v>
      </c>
      <c r="G53" s="66" t="s">
        <v>37</v>
      </c>
      <c r="H53" s="58"/>
      <c r="I53" s="51"/>
      <c r="J53" s="68"/>
      <c r="K53" s="53"/>
      <c r="L53" s="51"/>
      <c r="M53" s="51" t="s">
        <v>43</v>
      </c>
    </row>
    <row r="54" spans="1:13" s="42" customFormat="1" ht="60" customHeight="1">
      <c r="A54" s="51" t="s">
        <v>156</v>
      </c>
      <c r="B54" s="51" t="s">
        <v>173</v>
      </c>
      <c r="C54" s="52">
        <v>139</v>
      </c>
      <c r="D54" s="53" t="s">
        <v>218</v>
      </c>
      <c r="E54" s="53" t="s">
        <v>219</v>
      </c>
      <c r="F54" s="58">
        <v>0</v>
      </c>
      <c r="G54" s="66" t="s">
        <v>37</v>
      </c>
      <c r="H54" s="58"/>
      <c r="I54" s="51"/>
      <c r="J54" s="68"/>
      <c r="K54" s="53"/>
      <c r="L54" s="51"/>
      <c r="M54" s="51" t="s">
        <v>43</v>
      </c>
    </row>
    <row r="55" spans="1:13" s="42" customFormat="1" ht="60" customHeight="1">
      <c r="A55" s="51" t="s">
        <v>156</v>
      </c>
      <c r="B55" s="51" t="s">
        <v>173</v>
      </c>
      <c r="C55" s="52">
        <v>140</v>
      </c>
      <c r="D55" s="53" t="s">
        <v>220</v>
      </c>
      <c r="E55" s="53" t="s">
        <v>221</v>
      </c>
      <c r="F55" s="58">
        <v>0</v>
      </c>
      <c r="G55" s="66" t="s">
        <v>37</v>
      </c>
      <c r="H55" s="58"/>
      <c r="I55" s="51"/>
      <c r="J55" s="68"/>
      <c r="K55" s="53"/>
      <c r="L55" s="51"/>
      <c r="M55" s="51" t="s">
        <v>43</v>
      </c>
    </row>
    <row r="57" spans="1:13" ht="60" customHeight="1">
      <c r="B57" s="73"/>
      <c r="C57" s="73"/>
      <c r="D57" s="73"/>
      <c r="E57" s="73"/>
      <c r="F57" s="74"/>
      <c r="G57" s="73"/>
      <c r="H57" s="75"/>
    </row>
    <row r="58" spans="1:13" ht="60" customHeight="1">
      <c r="B58" s="73"/>
      <c r="C58" s="73"/>
      <c r="D58" s="73"/>
      <c r="E58" s="73"/>
      <c r="F58" s="74"/>
      <c r="G58" s="73"/>
      <c r="H58" s="75"/>
    </row>
  </sheetData>
  <sheetProtection formatCells="0" insertHyperlinks="0" autoFilter="0"/>
  <sortState xmlns:xlrd2="http://schemas.microsoft.com/office/spreadsheetml/2017/richdata2" ref="B2:V50">
    <sortCondition ref="C2:C50"/>
  </sortState>
  <phoneticPr fontId="26" type="noConversion"/>
  <conditionalFormatting sqref="M21 M37:M1048576">
    <cfRule type="containsText" dxfId="3" priority="142" operator="containsText" text="Desay">
      <formula>NOT(ISERROR(SEARCH("Desay",M21)))</formula>
    </cfRule>
  </conditionalFormatting>
  <conditionalFormatting sqref="M31:M32">
    <cfRule type="containsText" dxfId="2" priority="141" operator="containsText" text="Desay">
      <formula>NOT(ISERROR(SEARCH("Desay",M31)))</formula>
    </cfRule>
  </conditionalFormatting>
  <conditionalFormatting sqref="M7:M16 M22 M25 M33:M34 M36">
    <cfRule type="containsText" dxfId="1" priority="145" operator="containsText" text="Desay">
      <formula>NOT(ISERROR(SEARCH("Desay",M7)))</formula>
    </cfRule>
  </conditionalFormatting>
  <conditionalFormatting sqref="M27:M30 M17:M20">
    <cfRule type="containsText" dxfId="0" priority="153" operator="containsText" text="Desay">
      <formula>NOT(ISERROR(SEARCH("Desay",M17)))</formula>
    </cfRule>
  </conditionalFormatting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K59"/>
  <sheetViews>
    <sheetView zoomScale="95" zoomScaleNormal="95" workbookViewId="0">
      <selection activeCell="F5" sqref="F5"/>
    </sheetView>
  </sheetViews>
  <sheetFormatPr defaultColWidth="8.7109375" defaultRowHeight="15"/>
  <cols>
    <col min="1" max="1" width="17.85546875" style="25" customWidth="1"/>
    <col min="2" max="2" width="20.42578125" style="25" customWidth="1"/>
    <col min="3" max="3" width="81.85546875" style="25" customWidth="1"/>
    <col min="4" max="4" width="23.140625" style="25" hidden="1" customWidth="1"/>
    <col min="5" max="5" width="16.42578125" style="26" customWidth="1"/>
    <col min="6" max="6" width="25.42578125" style="27" customWidth="1"/>
    <col min="7" max="7" width="17.42578125" style="24" hidden="1" customWidth="1"/>
    <col min="8" max="8" width="18" style="24" hidden="1" customWidth="1"/>
    <col min="9" max="9" width="30.28515625" style="24" hidden="1" customWidth="1"/>
    <col min="10" max="10" width="35.140625" style="24" hidden="1" customWidth="1"/>
    <col min="11" max="11" width="14.7109375" style="24" customWidth="1"/>
    <col min="12" max="16384" width="8.7109375" style="25"/>
  </cols>
  <sheetData>
    <row r="1" spans="1:11" ht="18.75">
      <c r="A1" s="28" t="s">
        <v>222</v>
      </c>
      <c r="B1" s="28" t="s">
        <v>223</v>
      </c>
      <c r="C1" s="28" t="s">
        <v>224</v>
      </c>
      <c r="D1" s="28" t="s">
        <v>225</v>
      </c>
      <c r="E1" s="35" t="s">
        <v>226</v>
      </c>
      <c r="F1" s="36" t="s">
        <v>227</v>
      </c>
      <c r="G1" s="35" t="s">
        <v>228</v>
      </c>
      <c r="H1" s="35" t="s">
        <v>229</v>
      </c>
      <c r="I1" s="35" t="s">
        <v>230</v>
      </c>
      <c r="J1" s="35" t="s">
        <v>231</v>
      </c>
      <c r="K1" s="35" t="s">
        <v>3</v>
      </c>
    </row>
    <row r="2" spans="1:11" ht="45">
      <c r="A2" s="90" t="s">
        <v>232</v>
      </c>
      <c r="B2" s="89" t="s">
        <v>233</v>
      </c>
      <c r="C2" s="29" t="s">
        <v>234</v>
      </c>
      <c r="D2" s="29"/>
      <c r="E2" s="34" t="s">
        <v>235</v>
      </c>
      <c r="F2" s="37"/>
      <c r="G2" s="38"/>
      <c r="H2" s="38"/>
      <c r="I2" s="40"/>
      <c r="J2" s="38"/>
      <c r="K2" s="38" t="s">
        <v>43</v>
      </c>
    </row>
    <row r="3" spans="1:11">
      <c r="A3" s="90"/>
      <c r="B3" s="89"/>
      <c r="C3" s="29" t="s">
        <v>236</v>
      </c>
      <c r="D3" s="29"/>
      <c r="F3" s="84">
        <f>(0.87+0.91+0.82)/3</f>
        <v>0.8666666666666667</v>
      </c>
      <c r="G3" s="38"/>
      <c r="H3" s="38"/>
      <c r="I3" s="40"/>
      <c r="J3" s="38"/>
      <c r="K3" s="38" t="s">
        <v>43</v>
      </c>
    </row>
    <row r="4" spans="1:11">
      <c r="A4" s="90"/>
      <c r="B4" s="89"/>
      <c r="C4" s="29" t="s">
        <v>237</v>
      </c>
      <c r="D4" s="29"/>
      <c r="E4" s="34"/>
      <c r="F4" s="83">
        <f>(0.37+0.31+0.42)/3</f>
        <v>0.36666666666666664</v>
      </c>
      <c r="G4" s="38"/>
      <c r="H4" s="38"/>
      <c r="I4" s="40"/>
      <c r="J4" s="38"/>
      <c r="K4" s="38" t="s">
        <v>43</v>
      </c>
    </row>
    <row r="5" spans="1:11">
      <c r="A5" s="90"/>
      <c r="B5" s="89"/>
      <c r="C5" s="29" t="s">
        <v>238</v>
      </c>
      <c r="D5" s="29"/>
      <c r="E5" s="34"/>
      <c r="F5" s="37">
        <f>(0.12+0.25+0.18)/3</f>
        <v>0.18333333333333335</v>
      </c>
      <c r="G5" s="38"/>
      <c r="H5" s="38"/>
      <c r="I5" s="40"/>
      <c r="J5" s="38"/>
      <c r="K5" s="38" t="s">
        <v>43</v>
      </c>
    </row>
    <row r="6" spans="1:11">
      <c r="A6" s="90"/>
      <c r="B6" s="89"/>
      <c r="C6" s="29" t="s">
        <v>239</v>
      </c>
      <c r="D6" s="29"/>
      <c r="E6" s="34"/>
      <c r="F6" s="39" t="s">
        <v>240</v>
      </c>
      <c r="G6" s="38"/>
      <c r="H6" s="38"/>
      <c r="I6" s="40"/>
      <c r="J6" s="38"/>
      <c r="K6" s="38" t="s">
        <v>43</v>
      </c>
    </row>
    <row r="7" spans="1:11">
      <c r="A7" s="90"/>
      <c r="B7" s="89"/>
      <c r="C7" s="29" t="s">
        <v>241</v>
      </c>
      <c r="D7" s="29"/>
      <c r="E7" s="34"/>
      <c r="F7" s="37">
        <f>(0.67+0.48+0.56)/3</f>
        <v>0.56999999999999995</v>
      </c>
      <c r="G7" s="38"/>
      <c r="H7" s="38"/>
      <c r="I7" s="40"/>
      <c r="J7" s="38"/>
      <c r="K7" s="38" t="s">
        <v>43</v>
      </c>
    </row>
    <row r="8" spans="1:11">
      <c r="A8" s="90"/>
      <c r="B8" s="89"/>
      <c r="C8" s="29" t="s">
        <v>242</v>
      </c>
      <c r="D8" s="29"/>
      <c r="E8" s="34"/>
      <c r="F8" s="37">
        <f>(0.52+0.47+0.53)/3</f>
        <v>0.50666666666666671</v>
      </c>
      <c r="G8" s="38"/>
      <c r="H8" s="38"/>
      <c r="I8" s="40"/>
      <c r="J8" s="38"/>
      <c r="K8" s="38" t="s">
        <v>43</v>
      </c>
    </row>
    <row r="9" spans="1:11" ht="16.5">
      <c r="A9" s="90"/>
      <c r="B9" s="89"/>
      <c r="C9" s="30" t="s">
        <v>243</v>
      </c>
      <c r="D9" s="30"/>
      <c r="E9" s="34"/>
      <c r="F9" s="37">
        <f>(1.48+1.52+1.63)/3</f>
        <v>1.5433333333333332</v>
      </c>
      <c r="G9" s="38"/>
      <c r="H9" s="38"/>
      <c r="I9" s="40"/>
      <c r="J9" s="38"/>
      <c r="K9" s="38" t="s">
        <v>43</v>
      </c>
    </row>
    <row r="10" spans="1:11" ht="16.5">
      <c r="A10" s="90"/>
      <c r="B10" s="89"/>
      <c r="C10" s="30" t="s">
        <v>244</v>
      </c>
      <c r="D10" s="30"/>
      <c r="E10" s="34"/>
      <c r="F10" s="37">
        <f>(1.76+1.68+1.92)/3</f>
        <v>1.7866666666666664</v>
      </c>
      <c r="G10" s="38"/>
      <c r="H10" s="38"/>
      <c r="I10" s="40"/>
      <c r="J10" s="38"/>
      <c r="K10" s="38" t="s">
        <v>43</v>
      </c>
    </row>
    <row r="11" spans="1:11" ht="16.5">
      <c r="A11" s="90"/>
      <c r="B11" s="89"/>
      <c r="C11" s="30" t="s">
        <v>245</v>
      </c>
      <c r="D11" s="30"/>
      <c r="E11" s="34"/>
      <c r="F11" s="37">
        <f>(1.87+1.96+1.71)/3</f>
        <v>1.8466666666666667</v>
      </c>
      <c r="G11" s="38"/>
      <c r="H11" s="38"/>
      <c r="I11" s="40"/>
      <c r="J11" s="38"/>
      <c r="K11" s="38" t="s">
        <v>43</v>
      </c>
    </row>
    <row r="12" spans="1:11" ht="16.5">
      <c r="A12" s="90"/>
      <c r="B12" s="89"/>
      <c r="C12" s="30" t="s">
        <v>246</v>
      </c>
      <c r="D12" s="30"/>
      <c r="E12" s="34"/>
      <c r="F12" s="37">
        <f>(1.67+1.79+2.32)/3</f>
        <v>1.9266666666666665</v>
      </c>
      <c r="G12" s="38"/>
      <c r="H12" s="38"/>
      <c r="I12" s="40"/>
      <c r="J12" s="38"/>
      <c r="K12" s="38" t="s">
        <v>43</v>
      </c>
    </row>
    <row r="13" spans="1:11">
      <c r="A13" s="90"/>
      <c r="B13" s="89"/>
      <c r="C13" s="29" t="s">
        <v>247</v>
      </c>
      <c r="D13" s="29"/>
      <c r="E13" s="34"/>
      <c r="F13" s="37">
        <f>(2.95+3.12+2.51)/3</f>
        <v>2.86</v>
      </c>
      <c r="G13" s="38"/>
      <c r="H13" s="38"/>
      <c r="I13" s="40"/>
      <c r="J13" s="38"/>
      <c r="K13" s="38" t="s">
        <v>43</v>
      </c>
    </row>
    <row r="14" spans="1:11">
      <c r="A14" s="90"/>
      <c r="B14" s="89"/>
      <c r="C14" s="29" t="s">
        <v>248</v>
      </c>
      <c r="D14" s="29"/>
      <c r="E14" s="34"/>
      <c r="F14" s="37">
        <f>(3.3+3.51+3.76)/3</f>
        <v>3.5233333333333334</v>
      </c>
      <c r="G14" s="38"/>
      <c r="H14" s="38"/>
      <c r="I14" s="40"/>
      <c r="J14" s="38"/>
      <c r="K14" s="38" t="s">
        <v>43</v>
      </c>
    </row>
    <row r="15" spans="1:11">
      <c r="A15" s="90"/>
      <c r="B15" s="89"/>
      <c r="C15" s="29" t="s">
        <v>249</v>
      </c>
      <c r="D15" s="29"/>
      <c r="E15" s="34"/>
      <c r="F15" s="37">
        <f>(3.68+3.76+4.22)/3</f>
        <v>3.8866666666666667</v>
      </c>
      <c r="G15" s="38"/>
      <c r="H15" s="38"/>
      <c r="I15" s="40"/>
      <c r="J15" s="38"/>
      <c r="K15" s="38" t="s">
        <v>43</v>
      </c>
    </row>
    <row r="16" spans="1:11">
      <c r="A16" s="90"/>
      <c r="B16" s="89"/>
      <c r="C16" s="29" t="s">
        <v>250</v>
      </c>
      <c r="D16" s="29"/>
      <c r="E16" s="34"/>
      <c r="F16" s="37">
        <f>(4.42+4.38+4.81)/3</f>
        <v>4.5366666666666662</v>
      </c>
      <c r="G16" s="38"/>
      <c r="H16" s="38"/>
      <c r="I16" s="40"/>
      <c r="J16" s="38"/>
      <c r="K16" s="38" t="s">
        <v>43</v>
      </c>
    </row>
    <row r="17" spans="1:11">
      <c r="A17" s="90"/>
      <c r="B17" s="89"/>
      <c r="C17" s="29" t="s">
        <v>251</v>
      </c>
      <c r="D17" s="29"/>
      <c r="E17" s="34"/>
      <c r="F17" s="37">
        <f>(6.71+7.55+6.84)/3</f>
        <v>7.0333333333333341</v>
      </c>
      <c r="G17" s="38"/>
      <c r="H17" s="38"/>
      <c r="I17" s="40"/>
      <c r="J17" s="38"/>
      <c r="K17" s="38" t="s">
        <v>43</v>
      </c>
    </row>
    <row r="18" spans="1:11">
      <c r="A18" s="90"/>
      <c r="B18" s="89"/>
      <c r="C18" s="29" t="s">
        <v>252</v>
      </c>
      <c r="D18" s="29"/>
      <c r="E18" s="34"/>
      <c r="F18" s="37">
        <f>(3.12+2.78+2.57)/3</f>
        <v>2.8233333333333337</v>
      </c>
      <c r="G18" s="38"/>
      <c r="H18" s="38"/>
      <c r="I18" s="40"/>
      <c r="J18" s="38"/>
      <c r="K18" s="38" t="s">
        <v>43</v>
      </c>
    </row>
    <row r="19" spans="1:11">
      <c r="A19" s="90"/>
      <c r="B19" s="89"/>
      <c r="C19" s="29" t="s">
        <v>253</v>
      </c>
      <c r="D19" s="29"/>
      <c r="E19" s="34"/>
      <c r="F19" s="37">
        <f>(1.61+1.78+1.93)/3</f>
        <v>1.7733333333333334</v>
      </c>
      <c r="G19" s="38"/>
      <c r="H19" s="38"/>
      <c r="I19" s="40"/>
      <c r="J19" s="38"/>
      <c r="K19" s="38" t="s">
        <v>43</v>
      </c>
    </row>
    <row r="20" spans="1:11">
      <c r="A20" s="90"/>
      <c r="B20" s="89"/>
      <c r="C20" s="29" t="s">
        <v>254</v>
      </c>
      <c r="D20" s="29"/>
      <c r="E20" s="34"/>
      <c r="F20" s="37">
        <f>(1.87+2.31+2.81)/3</f>
        <v>2.33</v>
      </c>
      <c r="G20" s="38"/>
      <c r="H20" s="38"/>
      <c r="I20" s="40"/>
      <c r="J20" s="38"/>
      <c r="K20" s="38" t="s">
        <v>43</v>
      </c>
    </row>
    <row r="21" spans="1:11">
      <c r="A21" s="90"/>
      <c r="B21" s="89"/>
      <c r="C21" s="29" t="s">
        <v>255</v>
      </c>
      <c r="D21" s="29"/>
      <c r="E21" s="34"/>
      <c r="F21" s="37">
        <f>(2.7+3.12+3.31)/3</f>
        <v>3.0433333333333334</v>
      </c>
      <c r="G21" s="38"/>
      <c r="H21" s="38"/>
      <c r="I21" s="40"/>
      <c r="J21" s="38"/>
      <c r="K21" s="38" t="s">
        <v>43</v>
      </c>
    </row>
    <row r="22" spans="1:11">
      <c r="A22" s="90"/>
      <c r="B22" s="89"/>
      <c r="C22" s="29" t="s">
        <v>256</v>
      </c>
      <c r="D22" s="29"/>
      <c r="E22" s="34"/>
      <c r="F22" s="37">
        <f>(3.37+3.81+3.94)/3</f>
        <v>3.7066666666666666</v>
      </c>
      <c r="G22" s="38"/>
      <c r="H22" s="38"/>
      <c r="I22" s="40"/>
      <c r="J22" s="38"/>
      <c r="K22" s="38" t="s">
        <v>43</v>
      </c>
    </row>
    <row r="23" spans="1:11">
      <c r="A23" s="90"/>
      <c r="B23" s="89"/>
      <c r="C23" s="29" t="s">
        <v>257</v>
      </c>
      <c r="D23" s="29"/>
      <c r="E23" s="34"/>
      <c r="F23" s="37">
        <f>(5.49+4.78+5.31)/3</f>
        <v>5.1933333333333325</v>
      </c>
      <c r="G23" s="38"/>
      <c r="H23" s="38"/>
      <c r="I23" s="40"/>
      <c r="J23" s="38"/>
      <c r="K23" s="38" t="s">
        <v>43</v>
      </c>
    </row>
    <row r="24" spans="1:11">
      <c r="A24" s="90"/>
      <c r="B24" s="89"/>
      <c r="C24" s="29" t="s">
        <v>258</v>
      </c>
      <c r="D24" s="29"/>
      <c r="E24" s="34"/>
      <c r="F24" s="39" t="s">
        <v>259</v>
      </c>
      <c r="G24" s="38"/>
      <c r="H24" s="38"/>
      <c r="I24" s="40"/>
      <c r="J24" s="38"/>
      <c r="K24" s="38" t="s">
        <v>43</v>
      </c>
    </row>
    <row r="25" spans="1:11">
      <c r="A25" s="90"/>
      <c r="B25" s="89"/>
      <c r="C25" s="29" t="s">
        <v>260</v>
      </c>
      <c r="D25" s="29"/>
      <c r="E25" s="34"/>
      <c r="F25" s="39" t="s">
        <v>259</v>
      </c>
      <c r="G25" s="38"/>
      <c r="H25" s="38"/>
      <c r="I25" s="40"/>
      <c r="J25" s="38"/>
      <c r="K25" s="38" t="s">
        <v>43</v>
      </c>
    </row>
    <row r="26" spans="1:11">
      <c r="A26" s="90"/>
      <c r="B26" s="89"/>
      <c r="C26" s="29" t="s">
        <v>261</v>
      </c>
      <c r="D26" s="29"/>
      <c r="E26" s="34"/>
      <c r="F26" s="39" t="s">
        <v>259</v>
      </c>
      <c r="G26" s="38"/>
      <c r="H26" s="38"/>
      <c r="I26" s="40"/>
      <c r="J26" s="38"/>
      <c r="K26" s="38" t="s">
        <v>43</v>
      </c>
    </row>
    <row r="27" spans="1:11">
      <c r="A27" s="90"/>
      <c r="B27" s="89"/>
      <c r="C27" s="29" t="s">
        <v>262</v>
      </c>
      <c r="D27" s="29"/>
      <c r="E27" s="34"/>
      <c r="F27" s="39" t="s">
        <v>259</v>
      </c>
      <c r="G27" s="38"/>
      <c r="H27" s="38"/>
      <c r="I27" s="40"/>
      <c r="J27" s="38"/>
      <c r="K27" s="38" t="s">
        <v>43</v>
      </c>
    </row>
    <row r="28" spans="1:11">
      <c r="A28" s="90"/>
      <c r="B28" s="89"/>
      <c r="C28" s="29" t="s">
        <v>263</v>
      </c>
      <c r="D28" s="29"/>
      <c r="E28" s="34"/>
      <c r="F28" s="39" t="s">
        <v>259</v>
      </c>
      <c r="G28" s="38"/>
      <c r="H28" s="38"/>
      <c r="I28" s="40"/>
      <c r="J28" s="38"/>
      <c r="K28" s="38" t="s">
        <v>43</v>
      </c>
    </row>
    <row r="29" spans="1:11" ht="30">
      <c r="A29" s="90"/>
      <c r="B29" s="89"/>
      <c r="C29" s="29" t="s">
        <v>264</v>
      </c>
      <c r="D29" s="29"/>
      <c r="E29" s="34"/>
      <c r="F29" s="39" t="s">
        <v>259</v>
      </c>
      <c r="G29" s="38"/>
      <c r="H29" s="38"/>
      <c r="I29" s="40"/>
      <c r="J29" s="38"/>
      <c r="K29" s="38" t="s">
        <v>43</v>
      </c>
    </row>
    <row r="30" spans="1:11">
      <c r="A30" s="90"/>
      <c r="B30" s="89"/>
      <c r="C30" s="29" t="s">
        <v>265</v>
      </c>
      <c r="D30" s="29"/>
      <c r="E30" s="34"/>
      <c r="F30" s="39" t="s">
        <v>259</v>
      </c>
      <c r="G30" s="38"/>
      <c r="H30" s="38"/>
      <c r="I30" s="40"/>
      <c r="J30" s="38"/>
      <c r="K30" s="38" t="s">
        <v>43</v>
      </c>
    </row>
    <row r="31" spans="1:11">
      <c r="A31" s="90"/>
      <c r="B31" s="89"/>
      <c r="C31" s="29" t="s">
        <v>266</v>
      </c>
      <c r="D31" s="29"/>
      <c r="E31" s="34"/>
      <c r="F31" s="39" t="s">
        <v>259</v>
      </c>
      <c r="G31" s="38"/>
      <c r="H31" s="38"/>
      <c r="I31" s="40"/>
      <c r="J31" s="38"/>
      <c r="K31" s="38" t="s">
        <v>43</v>
      </c>
    </row>
    <row r="32" spans="1:11" ht="30">
      <c r="A32" s="90"/>
      <c r="B32" s="89"/>
      <c r="C32" s="29" t="s">
        <v>267</v>
      </c>
      <c r="D32" s="29" t="s">
        <v>268</v>
      </c>
      <c r="E32" s="34" t="s">
        <v>269</v>
      </c>
      <c r="F32" s="39" t="s">
        <v>270</v>
      </c>
      <c r="G32" s="38"/>
      <c r="H32" s="38"/>
      <c r="I32" s="40"/>
      <c r="J32" s="38"/>
      <c r="K32" s="38" t="s">
        <v>43</v>
      </c>
    </row>
    <row r="33" spans="1:11" ht="30">
      <c r="A33" s="90"/>
      <c r="B33" s="89"/>
      <c r="C33" s="29" t="s">
        <v>271</v>
      </c>
      <c r="D33" s="29" t="s">
        <v>268</v>
      </c>
      <c r="E33" s="34" t="s">
        <v>269</v>
      </c>
      <c r="F33" s="39" t="s">
        <v>270</v>
      </c>
      <c r="G33" s="38"/>
      <c r="H33" s="38"/>
      <c r="I33" s="40"/>
      <c r="J33" s="38"/>
      <c r="K33" s="38" t="s">
        <v>43</v>
      </c>
    </row>
    <row r="34" spans="1:11">
      <c r="A34" s="90"/>
      <c r="B34" s="89"/>
      <c r="C34" s="29" t="s">
        <v>272</v>
      </c>
      <c r="D34" s="29"/>
      <c r="E34" s="34" t="s">
        <v>269</v>
      </c>
      <c r="F34" s="39" t="s">
        <v>270</v>
      </c>
      <c r="G34" s="38"/>
      <c r="H34" s="38"/>
      <c r="I34" s="40"/>
      <c r="J34" s="38"/>
      <c r="K34" s="38" t="s">
        <v>43</v>
      </c>
    </row>
    <row r="35" spans="1:11">
      <c r="A35" s="90" t="s">
        <v>273</v>
      </c>
      <c r="B35" s="90" t="s">
        <v>274</v>
      </c>
      <c r="C35" s="29" t="s">
        <v>275</v>
      </c>
      <c r="D35" s="29"/>
      <c r="E35" s="34" t="s">
        <v>276</v>
      </c>
      <c r="F35" s="37">
        <f>(634+771+628)/3</f>
        <v>677.66666666666663</v>
      </c>
      <c r="G35" s="38"/>
      <c r="H35" s="38"/>
      <c r="I35" s="40"/>
      <c r="J35" s="38"/>
      <c r="K35" s="38" t="s">
        <v>43</v>
      </c>
    </row>
    <row r="36" spans="1:11">
      <c r="A36" s="90"/>
      <c r="B36" s="90"/>
      <c r="C36" s="29" t="s">
        <v>277</v>
      </c>
      <c r="D36" s="29"/>
      <c r="E36" s="34" t="s">
        <v>278</v>
      </c>
      <c r="F36" s="37">
        <f>(1.234+1.09+1.5)/3</f>
        <v>1.2746666666666666</v>
      </c>
      <c r="G36" s="38"/>
      <c r="H36" s="38"/>
      <c r="I36" s="40"/>
      <c r="J36" s="38"/>
      <c r="K36" s="38" t="s">
        <v>43</v>
      </c>
    </row>
    <row r="37" spans="1:11">
      <c r="A37" s="90"/>
      <c r="B37" s="90"/>
      <c r="C37" s="29" t="s">
        <v>279</v>
      </c>
      <c r="D37" s="29"/>
      <c r="E37" s="34" t="s">
        <v>280</v>
      </c>
      <c r="F37" s="37">
        <v>1.1339999999999999</v>
      </c>
      <c r="G37" s="38"/>
      <c r="H37" s="38"/>
      <c r="I37" s="40"/>
      <c r="J37" s="38"/>
      <c r="K37" s="38" t="s">
        <v>43</v>
      </c>
    </row>
    <row r="38" spans="1:11">
      <c r="A38" s="90"/>
      <c r="B38" s="90"/>
      <c r="C38" s="31" t="s">
        <v>281</v>
      </c>
      <c r="D38" s="31"/>
      <c r="E38" s="34"/>
      <c r="F38" s="37">
        <v>1.4</v>
      </c>
      <c r="G38" s="38"/>
      <c r="H38" s="38"/>
      <c r="I38" s="40"/>
      <c r="J38" s="38"/>
      <c r="K38" s="38" t="s">
        <v>43</v>
      </c>
    </row>
    <row r="39" spans="1:11">
      <c r="A39" s="90"/>
      <c r="B39" s="90"/>
      <c r="C39" s="31" t="s">
        <v>282</v>
      </c>
      <c r="D39" s="31"/>
      <c r="E39" s="34"/>
      <c r="F39" s="37">
        <v>1.53</v>
      </c>
      <c r="G39" s="38"/>
      <c r="H39" s="38"/>
      <c r="I39" s="40"/>
      <c r="J39" s="38"/>
      <c r="K39" s="38" t="s">
        <v>43</v>
      </c>
    </row>
    <row r="40" spans="1:11">
      <c r="A40" s="90"/>
      <c r="B40" s="90"/>
      <c r="C40" s="29" t="s">
        <v>283</v>
      </c>
      <c r="D40" s="29"/>
      <c r="E40" s="34" t="s">
        <v>276</v>
      </c>
      <c r="F40" s="37">
        <v>712</v>
      </c>
      <c r="G40" s="38"/>
      <c r="H40" s="38"/>
      <c r="I40" s="40"/>
      <c r="J40" s="38"/>
      <c r="K40" s="38" t="s">
        <v>43</v>
      </c>
    </row>
    <row r="41" spans="1:11">
      <c r="A41" s="90"/>
      <c r="B41" s="90"/>
      <c r="C41" s="32" t="s">
        <v>284</v>
      </c>
      <c r="D41" s="32"/>
      <c r="E41" s="34" t="s">
        <v>276</v>
      </c>
      <c r="F41" s="37">
        <v>663</v>
      </c>
      <c r="G41" s="38"/>
      <c r="H41" s="38"/>
      <c r="I41" s="40"/>
      <c r="J41" s="38"/>
      <c r="K41" s="38" t="s">
        <v>43</v>
      </c>
    </row>
    <row r="42" spans="1:11">
      <c r="A42" s="90"/>
      <c r="B42" s="90"/>
      <c r="C42" s="32" t="s">
        <v>285</v>
      </c>
      <c r="D42" s="32"/>
      <c r="E42" s="34" t="s">
        <v>276</v>
      </c>
      <c r="F42" s="37">
        <v>712</v>
      </c>
      <c r="G42" s="38"/>
      <c r="H42" s="38"/>
      <c r="I42" s="40"/>
      <c r="J42" s="38"/>
      <c r="K42" s="38" t="s">
        <v>43</v>
      </c>
    </row>
    <row r="43" spans="1:11">
      <c r="A43" s="90"/>
      <c r="B43" s="90"/>
      <c r="C43" s="32" t="s">
        <v>286</v>
      </c>
      <c r="D43" s="32"/>
      <c r="E43" s="34" t="s">
        <v>276</v>
      </c>
      <c r="F43" s="37">
        <v>1.1599999999999999</v>
      </c>
      <c r="G43" s="38"/>
      <c r="H43" s="38"/>
      <c r="I43" s="40"/>
      <c r="J43" s="38"/>
      <c r="K43" s="38" t="s">
        <v>43</v>
      </c>
    </row>
    <row r="44" spans="1:11">
      <c r="A44" s="90"/>
      <c r="B44" s="90"/>
      <c r="C44" s="31" t="s">
        <v>287</v>
      </c>
      <c r="D44" s="31"/>
      <c r="E44" s="34"/>
      <c r="F44" s="37">
        <v>913</v>
      </c>
      <c r="G44" s="38"/>
      <c r="H44" s="38"/>
      <c r="I44" s="40"/>
      <c r="J44" s="38"/>
      <c r="K44" s="38" t="s">
        <v>43</v>
      </c>
    </row>
    <row r="45" spans="1:11">
      <c r="A45" s="90"/>
      <c r="B45" s="90"/>
      <c r="C45" s="31" t="s">
        <v>288</v>
      </c>
      <c r="D45" s="31"/>
      <c r="E45" s="34"/>
      <c r="F45" s="37">
        <v>1.772</v>
      </c>
      <c r="G45" s="38"/>
      <c r="H45" s="38"/>
      <c r="I45" s="40"/>
      <c r="J45" s="38"/>
      <c r="K45" s="38" t="s">
        <v>43</v>
      </c>
    </row>
    <row r="46" spans="1:11">
      <c r="A46" s="90"/>
      <c r="B46" s="90"/>
      <c r="C46" s="31" t="s">
        <v>289</v>
      </c>
      <c r="D46" s="31"/>
      <c r="E46" s="34"/>
      <c r="F46" s="37">
        <v>1.651</v>
      </c>
      <c r="G46" s="38"/>
      <c r="H46" s="38"/>
      <c r="I46" s="40"/>
      <c r="J46" s="38"/>
      <c r="K46" s="38" t="s">
        <v>43</v>
      </c>
    </row>
    <row r="47" spans="1:11">
      <c r="A47" s="90"/>
      <c r="B47" s="90"/>
      <c r="C47" s="33" t="s">
        <v>290</v>
      </c>
      <c r="D47" s="33"/>
      <c r="E47" s="34"/>
      <c r="F47" s="37">
        <v>1.2330000000000001</v>
      </c>
      <c r="G47" s="38"/>
      <c r="H47" s="38"/>
      <c r="I47" s="40"/>
      <c r="J47" s="38"/>
      <c r="K47" s="38" t="s">
        <v>43</v>
      </c>
    </row>
    <row r="48" spans="1:11">
      <c r="A48" s="90"/>
      <c r="B48" s="90"/>
      <c r="C48" s="33" t="s">
        <v>291</v>
      </c>
      <c r="D48" s="33"/>
      <c r="E48" s="34"/>
      <c r="F48" s="37">
        <v>1.5209999999999999</v>
      </c>
      <c r="G48" s="38"/>
      <c r="H48" s="38"/>
      <c r="I48" s="40"/>
      <c r="J48" s="38"/>
      <c r="K48" s="38" t="s">
        <v>43</v>
      </c>
    </row>
    <row r="49" spans="1:11">
      <c r="A49" s="90"/>
      <c r="B49" s="90"/>
      <c r="C49" s="29" t="s">
        <v>292</v>
      </c>
      <c r="D49" s="29"/>
      <c r="E49" s="34"/>
      <c r="F49" s="37">
        <f>(634+771+628)/3</f>
        <v>677.66666666666663</v>
      </c>
      <c r="G49" s="38"/>
      <c r="H49" s="38"/>
      <c r="I49" s="40"/>
      <c r="J49" s="38"/>
      <c r="K49" s="38" t="s">
        <v>43</v>
      </c>
    </row>
    <row r="50" spans="1:11">
      <c r="A50" s="90" t="s">
        <v>293</v>
      </c>
      <c r="B50" s="91" t="s">
        <v>294</v>
      </c>
      <c r="C50" s="32" t="s">
        <v>295</v>
      </c>
      <c r="D50" s="32"/>
      <c r="E50" s="34" t="s">
        <v>296</v>
      </c>
      <c r="F50" s="37">
        <f>(1.3+2+0.8)/3</f>
        <v>1.3666666666666665</v>
      </c>
      <c r="G50" s="38"/>
      <c r="H50" s="38"/>
      <c r="I50" s="40"/>
      <c r="J50" s="38"/>
      <c r="K50" s="38" t="s">
        <v>43</v>
      </c>
    </row>
    <row r="51" spans="1:11">
      <c r="A51" s="90"/>
      <c r="B51" s="91"/>
      <c r="C51" s="32" t="s">
        <v>297</v>
      </c>
      <c r="D51" s="32"/>
      <c r="E51" s="34" t="s">
        <v>298</v>
      </c>
      <c r="F51" s="37">
        <f>(1.4+1.4+1.5)/3</f>
        <v>1.4333333333333333</v>
      </c>
      <c r="G51" s="38"/>
      <c r="H51" s="38"/>
      <c r="I51" s="40"/>
      <c r="J51" s="38"/>
      <c r="K51" s="38" t="s">
        <v>43</v>
      </c>
    </row>
    <row r="52" spans="1:11" s="24" customFormat="1">
      <c r="A52" s="25"/>
      <c r="B52" s="25"/>
      <c r="C52" s="25"/>
      <c r="D52" s="25"/>
      <c r="E52" s="26"/>
      <c r="F52" s="27"/>
    </row>
    <row r="53" spans="1:11" s="24" customFormat="1">
      <c r="A53" s="25"/>
      <c r="B53" s="25"/>
      <c r="C53" s="25"/>
      <c r="D53" s="25"/>
      <c r="E53" s="26"/>
      <c r="F53" s="27"/>
    </row>
    <row r="54" spans="1:11" s="24" customFormat="1">
      <c r="A54" s="25"/>
      <c r="B54" s="25"/>
      <c r="C54" s="25"/>
      <c r="D54" s="25"/>
      <c r="E54" s="26"/>
      <c r="F54" s="27"/>
    </row>
    <row r="59" spans="1:11" s="24" customFormat="1">
      <c r="A59" s="25"/>
      <c r="B59" s="25"/>
      <c r="C59" s="25"/>
      <c r="D59" s="25"/>
      <c r="E59" s="26"/>
      <c r="F59" s="25"/>
    </row>
  </sheetData>
  <sheetProtection formatCells="0" insertHyperlinks="0" autoFilter="0"/>
  <autoFilter ref="A1:K51" xr:uid="{00000000-0009-0000-0000-000002000000}"/>
  <mergeCells count="6">
    <mergeCell ref="B2:B34"/>
    <mergeCell ref="B35:B49"/>
    <mergeCell ref="B50:B51"/>
    <mergeCell ref="A2:A34"/>
    <mergeCell ref="A35:A49"/>
    <mergeCell ref="A50:A51"/>
  </mergeCells>
  <phoneticPr fontId="26" type="noConversion"/>
  <pageMargins left="0.7" right="0.7" top="0.75" bottom="0.75" header="0.3" footer="0.3"/>
  <pageSetup orientation="portrait" horizontalDpi="90" verticalDpi="9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34"/>
  <sheetViews>
    <sheetView workbookViewId="0">
      <pane xSplit="1" ySplit="2" topLeftCell="B3" activePane="bottomRight" state="frozen"/>
      <selection pane="topRight"/>
      <selection pane="bottomLeft"/>
      <selection pane="bottomRight" activeCell="F16" sqref="F16"/>
    </sheetView>
  </sheetViews>
  <sheetFormatPr defaultColWidth="9" defaultRowHeight="15"/>
  <cols>
    <col min="1" max="1" width="16.7109375" style="13" customWidth="1"/>
    <col min="2" max="2" width="38.140625" style="13" customWidth="1"/>
    <col min="3" max="3" width="11.42578125" style="13" customWidth="1"/>
    <col min="4" max="4" width="31.7109375" style="13" customWidth="1"/>
    <col min="5" max="5" width="9" style="13"/>
    <col min="6" max="6" width="16.7109375" style="13" customWidth="1"/>
    <col min="7" max="9" width="14.140625" style="13" customWidth="1"/>
    <col min="10" max="10" width="12" style="13" customWidth="1"/>
    <col min="11" max="11" width="12.140625" style="13" customWidth="1"/>
    <col min="12" max="12" width="14.140625" style="13" customWidth="1"/>
    <col min="13" max="14" width="17.140625" style="13" customWidth="1"/>
    <col min="15" max="16" width="18.42578125" style="13" customWidth="1"/>
    <col min="17" max="17" width="12" style="13" customWidth="1"/>
    <col min="18" max="18" width="12.140625" style="13" customWidth="1"/>
    <col min="19" max="19" width="26.7109375" style="13" customWidth="1"/>
    <col min="20" max="20" width="24.140625" style="13" customWidth="1"/>
    <col min="21" max="21" width="27.42578125" style="13" customWidth="1"/>
    <col min="22" max="22" width="13" style="13" customWidth="1"/>
    <col min="23" max="16384" width="9" style="13"/>
  </cols>
  <sheetData>
    <row r="1" spans="1:22">
      <c r="A1" s="13" t="s">
        <v>299</v>
      </c>
    </row>
    <row r="2" spans="1:22">
      <c r="A2" s="14" t="s">
        <v>300</v>
      </c>
      <c r="B2" s="14" t="s">
        <v>2</v>
      </c>
      <c r="C2" s="14" t="s">
        <v>301</v>
      </c>
      <c r="D2" s="14" t="s">
        <v>302</v>
      </c>
      <c r="E2" s="14" t="s">
        <v>3</v>
      </c>
      <c r="F2" s="14" t="s">
        <v>303</v>
      </c>
      <c r="G2" s="14" t="s">
        <v>304</v>
      </c>
      <c r="H2" s="14" t="s">
        <v>305</v>
      </c>
      <c r="I2" s="14" t="s">
        <v>306</v>
      </c>
      <c r="J2" s="14" t="s">
        <v>307</v>
      </c>
      <c r="K2" s="14" t="s">
        <v>308</v>
      </c>
      <c r="L2" s="14" t="s">
        <v>309</v>
      </c>
      <c r="M2" s="14" t="s">
        <v>303</v>
      </c>
      <c r="N2" s="14" t="s">
        <v>304</v>
      </c>
      <c r="O2" s="14" t="s">
        <v>305</v>
      </c>
      <c r="P2" s="14" t="s">
        <v>306</v>
      </c>
      <c r="Q2" s="14" t="s">
        <v>307</v>
      </c>
      <c r="R2" s="14" t="s">
        <v>308</v>
      </c>
      <c r="S2" s="14" t="s">
        <v>10</v>
      </c>
      <c r="T2" s="14" t="s">
        <v>11</v>
      </c>
      <c r="U2" s="14" t="s">
        <v>310</v>
      </c>
      <c r="V2" s="14" t="s">
        <v>311</v>
      </c>
    </row>
    <row r="3" spans="1:22">
      <c r="A3" s="15" t="s">
        <v>273</v>
      </c>
      <c r="B3" s="15" t="s">
        <v>312</v>
      </c>
      <c r="C3" s="16" t="s">
        <v>313</v>
      </c>
      <c r="D3" s="15" t="s">
        <v>314</v>
      </c>
      <c r="E3" s="16" t="s">
        <v>43</v>
      </c>
      <c r="F3" s="16">
        <v>25.5</v>
      </c>
      <c r="G3" s="16">
        <v>40</v>
      </c>
      <c r="H3" s="16">
        <v>378.47</v>
      </c>
      <c r="I3" s="16">
        <v>420.39</v>
      </c>
      <c r="J3" s="22">
        <v>11</v>
      </c>
      <c r="K3" s="22">
        <v>14</v>
      </c>
      <c r="L3" s="22" t="s">
        <v>315</v>
      </c>
      <c r="M3" s="22"/>
      <c r="N3" s="16"/>
      <c r="O3" s="16"/>
      <c r="P3" s="16"/>
      <c r="Q3" s="22"/>
      <c r="R3" s="22"/>
      <c r="S3" s="16"/>
      <c r="T3" s="16"/>
      <c r="U3" s="16"/>
      <c r="V3" s="16"/>
    </row>
    <row r="4" spans="1:22">
      <c r="A4" s="16"/>
      <c r="B4" s="15" t="s">
        <v>316</v>
      </c>
      <c r="C4" s="16" t="s">
        <v>313</v>
      </c>
      <c r="D4" s="15" t="s">
        <v>314</v>
      </c>
      <c r="E4" s="16" t="s">
        <v>43</v>
      </c>
      <c r="F4" s="16">
        <v>28.27</v>
      </c>
      <c r="G4" s="16">
        <v>45.6</v>
      </c>
      <c r="H4" s="16">
        <v>311.48</v>
      </c>
      <c r="I4" s="16">
        <v>389.25</v>
      </c>
      <c r="J4" s="22">
        <v>10</v>
      </c>
      <c r="K4" s="22">
        <v>14</v>
      </c>
      <c r="L4" s="22" t="s">
        <v>315</v>
      </c>
      <c r="M4" s="22"/>
      <c r="N4" s="16"/>
      <c r="O4" s="16"/>
      <c r="P4" s="16"/>
      <c r="Q4" s="22"/>
      <c r="R4" s="22"/>
      <c r="S4" s="16"/>
      <c r="T4" s="16"/>
      <c r="U4" s="16"/>
      <c r="V4" s="16"/>
    </row>
    <row r="5" spans="1:22">
      <c r="A5" s="16"/>
      <c r="B5" s="15" t="s">
        <v>317</v>
      </c>
      <c r="C5" s="16" t="s">
        <v>313</v>
      </c>
      <c r="D5" s="15" t="s">
        <v>314</v>
      </c>
      <c r="E5" s="16" t="s">
        <v>43</v>
      </c>
      <c r="F5" s="16">
        <v>22.07</v>
      </c>
      <c r="G5" s="16">
        <v>29.3</v>
      </c>
      <c r="H5" s="16">
        <v>388.63</v>
      </c>
      <c r="I5" s="16">
        <v>404.82</v>
      </c>
      <c r="J5" s="22">
        <v>6</v>
      </c>
      <c r="K5" s="22">
        <v>9</v>
      </c>
      <c r="L5" s="22" t="s">
        <v>315</v>
      </c>
      <c r="M5" s="22"/>
      <c r="N5" s="16"/>
      <c r="O5" s="16"/>
      <c r="P5" s="16"/>
      <c r="Q5" s="22"/>
      <c r="R5" s="22"/>
      <c r="S5" s="16"/>
      <c r="T5" s="16"/>
      <c r="U5" s="16"/>
      <c r="V5" s="16"/>
    </row>
    <row r="6" spans="1:22">
      <c r="A6" s="16"/>
      <c r="B6" s="15" t="s">
        <v>318</v>
      </c>
      <c r="C6" s="16" t="s">
        <v>313</v>
      </c>
      <c r="D6" s="15" t="s">
        <v>314</v>
      </c>
      <c r="E6" s="16" t="s">
        <v>43</v>
      </c>
      <c r="F6" s="16">
        <v>12.04</v>
      </c>
      <c r="G6" s="16">
        <v>15.6</v>
      </c>
      <c r="H6" s="16">
        <v>405.09</v>
      </c>
      <c r="I6" s="16">
        <v>420.39</v>
      </c>
      <c r="J6" s="22">
        <v>12</v>
      </c>
      <c r="K6" s="22">
        <v>16</v>
      </c>
      <c r="L6" s="22" t="s">
        <v>315</v>
      </c>
      <c r="M6" s="22"/>
      <c r="N6" s="16"/>
      <c r="O6" s="16"/>
      <c r="P6" s="16"/>
      <c r="Q6" s="22"/>
      <c r="R6" s="22"/>
      <c r="S6" s="16"/>
      <c r="T6" s="16"/>
      <c r="U6" s="16"/>
      <c r="V6" s="16"/>
    </row>
    <row r="7" spans="1:22">
      <c r="A7" s="16"/>
      <c r="B7" s="15" t="s">
        <v>319</v>
      </c>
      <c r="C7" s="16" t="s">
        <v>320</v>
      </c>
      <c r="D7" s="15" t="s">
        <v>314</v>
      </c>
      <c r="E7" s="16" t="s">
        <v>43</v>
      </c>
      <c r="F7" s="16">
        <v>11.13</v>
      </c>
      <c r="G7" s="16">
        <v>15.6</v>
      </c>
      <c r="H7" s="16">
        <v>389.04</v>
      </c>
      <c r="I7" s="16">
        <v>404.82</v>
      </c>
      <c r="J7" s="22">
        <v>8</v>
      </c>
      <c r="K7" s="22">
        <v>11</v>
      </c>
      <c r="L7" s="22" t="s">
        <v>315</v>
      </c>
      <c r="M7" s="22"/>
      <c r="N7" s="16"/>
      <c r="O7" s="16"/>
      <c r="P7" s="16"/>
      <c r="Q7" s="22"/>
      <c r="R7" s="22"/>
      <c r="S7" s="16"/>
      <c r="T7" s="16"/>
      <c r="U7" s="16"/>
      <c r="V7" s="16"/>
    </row>
    <row r="8" spans="1:22">
      <c r="A8" s="16" t="s">
        <v>321</v>
      </c>
      <c r="B8" s="80" t="s">
        <v>880</v>
      </c>
      <c r="C8" s="16" t="s">
        <v>313</v>
      </c>
      <c r="D8" s="17" t="s">
        <v>323</v>
      </c>
      <c r="E8" s="16" t="s">
        <v>43</v>
      </c>
      <c r="F8" s="16">
        <v>6.52</v>
      </c>
      <c r="G8" s="16">
        <v>14.6</v>
      </c>
      <c r="H8" s="16">
        <v>265.14</v>
      </c>
      <c r="I8" s="16">
        <v>302</v>
      </c>
      <c r="J8" s="16">
        <v>12</v>
      </c>
      <c r="K8" s="16">
        <v>13</v>
      </c>
      <c r="L8" s="16" t="s">
        <v>335</v>
      </c>
      <c r="M8" s="16"/>
      <c r="N8" s="16"/>
      <c r="O8" s="16"/>
      <c r="P8" s="16"/>
      <c r="Q8" s="16"/>
      <c r="R8" s="16"/>
      <c r="S8" s="16"/>
      <c r="T8" s="16"/>
      <c r="U8" s="16"/>
      <c r="V8" s="16"/>
    </row>
    <row r="9" spans="1:22">
      <c r="A9" s="16"/>
      <c r="B9" s="16" t="s">
        <v>322</v>
      </c>
      <c r="C9" s="16" t="s">
        <v>313</v>
      </c>
      <c r="D9" s="16" t="s">
        <v>323</v>
      </c>
      <c r="E9" s="16" t="s">
        <v>43</v>
      </c>
      <c r="F9" s="16">
        <v>19.45</v>
      </c>
      <c r="G9" s="16">
        <v>45</v>
      </c>
      <c r="H9" s="16">
        <v>303.75</v>
      </c>
      <c r="I9" s="16">
        <v>351</v>
      </c>
      <c r="J9" s="16">
        <v>11</v>
      </c>
      <c r="K9" s="16">
        <v>11</v>
      </c>
      <c r="L9" s="16" t="s">
        <v>335</v>
      </c>
      <c r="M9" s="16"/>
      <c r="N9" s="16"/>
      <c r="O9" s="16"/>
      <c r="P9" s="16"/>
      <c r="Q9" s="16"/>
      <c r="R9" s="16"/>
      <c r="S9" s="16"/>
      <c r="T9" s="16"/>
      <c r="U9" s="16"/>
      <c r="V9" s="16"/>
    </row>
    <row r="10" spans="1:22">
      <c r="A10" s="16"/>
      <c r="B10" s="16" t="s">
        <v>319</v>
      </c>
      <c r="C10" s="16" t="s">
        <v>320</v>
      </c>
      <c r="D10" s="16" t="s">
        <v>323</v>
      </c>
      <c r="E10" s="16" t="s">
        <v>43</v>
      </c>
      <c r="F10" s="16">
        <v>5.89</v>
      </c>
      <c r="G10" s="16">
        <v>13.6</v>
      </c>
      <c r="H10" s="16">
        <v>267.08999999999997</v>
      </c>
      <c r="I10" s="16">
        <v>304</v>
      </c>
      <c r="J10" s="16">
        <v>17</v>
      </c>
      <c r="K10" s="16">
        <v>18</v>
      </c>
      <c r="L10" s="16" t="s">
        <v>335</v>
      </c>
      <c r="M10" s="16"/>
      <c r="N10" s="16"/>
      <c r="O10" s="16"/>
      <c r="P10" s="16"/>
      <c r="Q10" s="16"/>
      <c r="R10" s="16"/>
      <c r="S10" s="16"/>
      <c r="T10" s="16"/>
      <c r="U10" s="16"/>
      <c r="V10" s="16"/>
    </row>
    <row r="11" spans="1:22">
      <c r="A11" s="16" t="s">
        <v>324</v>
      </c>
      <c r="B11" s="18" t="s">
        <v>325</v>
      </c>
      <c r="C11" s="16" t="s">
        <v>313</v>
      </c>
      <c r="D11" s="16" t="s">
        <v>326</v>
      </c>
      <c r="E11" s="16" t="s">
        <v>43</v>
      </c>
      <c r="F11" s="16">
        <v>22.46</v>
      </c>
      <c r="G11" s="16">
        <v>88.2</v>
      </c>
      <c r="H11" s="16">
        <v>147.69</v>
      </c>
      <c r="I11" s="16">
        <v>174.66</v>
      </c>
      <c r="J11" s="16">
        <v>4</v>
      </c>
      <c r="K11" s="16">
        <v>4</v>
      </c>
      <c r="L11" s="18" t="s">
        <v>315</v>
      </c>
      <c r="M11" s="16"/>
      <c r="N11" s="16"/>
      <c r="O11" s="16"/>
      <c r="P11" s="16"/>
      <c r="Q11" s="16"/>
      <c r="R11" s="16"/>
      <c r="S11" s="16"/>
      <c r="T11" s="16"/>
      <c r="U11" s="16"/>
      <c r="V11" s="16"/>
    </row>
    <row r="12" spans="1:22">
      <c r="A12" s="16"/>
      <c r="B12" s="18" t="s">
        <v>327</v>
      </c>
      <c r="C12" s="16" t="s">
        <v>313</v>
      </c>
      <c r="D12" s="16" t="s">
        <v>326</v>
      </c>
      <c r="E12" s="16" t="s">
        <v>43</v>
      </c>
      <c r="F12" s="16">
        <v>21.24</v>
      </c>
      <c r="G12" s="16">
        <v>51.5</v>
      </c>
      <c r="H12" s="16">
        <v>148.71</v>
      </c>
      <c r="I12" s="16">
        <v>155.72999999999999</v>
      </c>
      <c r="J12" s="16">
        <v>3.33</v>
      </c>
      <c r="K12" s="16">
        <v>4</v>
      </c>
      <c r="L12" s="18" t="s">
        <v>315</v>
      </c>
      <c r="M12" s="16"/>
      <c r="N12" s="16"/>
      <c r="O12" s="16"/>
      <c r="P12" s="16"/>
      <c r="Q12" s="16"/>
      <c r="R12" s="16"/>
      <c r="S12" s="16"/>
      <c r="T12" s="16"/>
      <c r="U12" s="16"/>
      <c r="V12" s="16"/>
    </row>
    <row r="13" spans="1:22">
      <c r="A13" s="16"/>
      <c r="B13" s="18" t="s">
        <v>328</v>
      </c>
      <c r="C13" s="16" t="s">
        <v>320</v>
      </c>
      <c r="D13" s="16" t="s">
        <v>326</v>
      </c>
      <c r="E13" s="16" t="s">
        <v>43</v>
      </c>
      <c r="F13" s="16">
        <v>17.62</v>
      </c>
      <c r="G13" s="16">
        <v>40.6</v>
      </c>
      <c r="H13" s="16">
        <v>126.46</v>
      </c>
      <c r="I13" s="16">
        <v>129.29</v>
      </c>
      <c r="J13" s="16">
        <v>4</v>
      </c>
      <c r="K13" s="16">
        <v>4</v>
      </c>
      <c r="L13" s="18" t="s">
        <v>315</v>
      </c>
      <c r="M13" s="16"/>
      <c r="N13" s="16"/>
      <c r="O13" s="16"/>
      <c r="P13" s="16"/>
      <c r="Q13" s="16"/>
      <c r="R13" s="16"/>
      <c r="S13" s="16"/>
      <c r="T13" s="16"/>
      <c r="U13" s="16"/>
      <c r="V13" s="16"/>
    </row>
    <row r="14" spans="1:22">
      <c r="A14" s="16"/>
      <c r="B14" s="16" t="s">
        <v>329</v>
      </c>
      <c r="C14" s="16" t="s">
        <v>313</v>
      </c>
      <c r="D14" s="16" t="s">
        <v>326</v>
      </c>
      <c r="E14" s="16" t="s">
        <v>43</v>
      </c>
      <c r="F14" s="16">
        <v>24.34</v>
      </c>
      <c r="G14" s="16">
        <v>96.9</v>
      </c>
      <c r="H14" s="16">
        <v>161.43</v>
      </c>
      <c r="I14" s="16">
        <v>184.38</v>
      </c>
      <c r="J14" s="16">
        <v>11.33</v>
      </c>
      <c r="K14" s="16">
        <v>13</v>
      </c>
      <c r="L14" s="18" t="s">
        <v>315</v>
      </c>
      <c r="M14" s="16"/>
      <c r="N14" s="16"/>
      <c r="O14" s="16"/>
      <c r="P14" s="16"/>
      <c r="Q14" s="16"/>
      <c r="R14" s="16"/>
      <c r="S14" s="16"/>
      <c r="T14" s="16"/>
      <c r="U14" s="16"/>
      <c r="V14" s="16"/>
    </row>
    <row r="15" spans="1:22">
      <c r="A15" s="16"/>
      <c r="B15" s="16" t="s">
        <v>330</v>
      </c>
      <c r="C15" s="16" t="s">
        <v>313</v>
      </c>
      <c r="D15" s="16" t="s">
        <v>326</v>
      </c>
      <c r="E15" s="16" t="s">
        <v>43</v>
      </c>
      <c r="F15" s="16">
        <v>0.36</v>
      </c>
      <c r="G15" s="16">
        <v>3</v>
      </c>
      <c r="H15" s="16">
        <v>110.2</v>
      </c>
      <c r="I15" s="16">
        <v>110.3</v>
      </c>
      <c r="J15" s="16">
        <v>3</v>
      </c>
      <c r="K15" s="16">
        <v>3</v>
      </c>
      <c r="L15" s="18" t="s">
        <v>315</v>
      </c>
      <c r="M15" s="16"/>
      <c r="N15" s="16"/>
      <c r="O15" s="16"/>
      <c r="P15" s="16"/>
      <c r="Q15" s="16"/>
      <c r="R15" s="16"/>
      <c r="S15" s="16"/>
      <c r="T15" s="16"/>
      <c r="U15" s="16"/>
      <c r="V15" s="16"/>
    </row>
    <row r="16" spans="1:22">
      <c r="A16" s="16"/>
      <c r="B16" s="18" t="s">
        <v>331</v>
      </c>
      <c r="C16" s="16" t="s">
        <v>313</v>
      </c>
      <c r="D16" s="16" t="s">
        <v>326</v>
      </c>
      <c r="E16" s="16" t="s">
        <v>43</v>
      </c>
      <c r="F16" s="16">
        <v>0.63</v>
      </c>
      <c r="G16" s="16">
        <v>6.2</v>
      </c>
      <c r="H16" s="16">
        <v>141.28</v>
      </c>
      <c r="I16" s="16">
        <v>141.47</v>
      </c>
      <c r="J16" s="16">
        <v>3</v>
      </c>
      <c r="K16" s="16">
        <v>3</v>
      </c>
      <c r="L16" s="18" t="s">
        <v>315</v>
      </c>
      <c r="M16" s="16"/>
      <c r="N16" s="16"/>
      <c r="O16" s="16"/>
      <c r="P16" s="16"/>
      <c r="Q16" s="16"/>
      <c r="R16" s="16"/>
      <c r="S16" s="16"/>
      <c r="T16" s="16"/>
      <c r="U16" s="16"/>
      <c r="V16" s="16"/>
    </row>
    <row r="17" spans="1:22">
      <c r="A17" s="16"/>
      <c r="B17" s="16" t="s">
        <v>319</v>
      </c>
      <c r="C17" s="16" t="s">
        <v>320</v>
      </c>
      <c r="D17" s="16" t="s">
        <v>326</v>
      </c>
      <c r="E17" s="16" t="s">
        <v>43</v>
      </c>
      <c r="F17" s="16">
        <v>0.09</v>
      </c>
      <c r="G17" s="16">
        <v>3.1</v>
      </c>
      <c r="H17" s="16">
        <v>99.22</v>
      </c>
      <c r="I17" s="16">
        <v>99.32</v>
      </c>
      <c r="J17" s="16">
        <v>3</v>
      </c>
      <c r="K17" s="16">
        <v>3</v>
      </c>
      <c r="L17" s="18" t="s">
        <v>315</v>
      </c>
      <c r="M17" s="16"/>
      <c r="N17" s="16"/>
      <c r="O17" s="16"/>
      <c r="P17" s="16"/>
      <c r="Q17" s="16"/>
      <c r="R17" s="16"/>
      <c r="S17" s="16"/>
      <c r="T17" s="16"/>
      <c r="U17" s="16"/>
      <c r="V17" s="16"/>
    </row>
    <row r="18" spans="1:22" ht="14.1" customHeight="1">
      <c r="A18" s="16" t="s">
        <v>332</v>
      </c>
      <c r="B18" s="16" t="s">
        <v>333</v>
      </c>
      <c r="C18" s="16" t="s">
        <v>313</v>
      </c>
      <c r="D18" s="16" t="s">
        <v>334</v>
      </c>
      <c r="E18" s="16" t="s">
        <v>43</v>
      </c>
      <c r="F18" s="19">
        <v>37.479999999999997</v>
      </c>
      <c r="G18" s="20">
        <v>49</v>
      </c>
      <c r="H18" s="20">
        <v>152.82</v>
      </c>
      <c r="I18" s="20">
        <v>211.06</v>
      </c>
      <c r="J18" s="23">
        <v>0.06</v>
      </c>
      <c r="K18" s="23">
        <v>7.0000000000000007E-2</v>
      </c>
      <c r="L18" s="20" t="s">
        <v>335</v>
      </c>
      <c r="M18" s="16"/>
      <c r="N18" s="16"/>
      <c r="O18" s="16"/>
      <c r="P18" s="16"/>
      <c r="Q18" s="16"/>
      <c r="R18" s="16"/>
      <c r="S18" s="16"/>
      <c r="T18" s="16"/>
      <c r="U18" s="16"/>
      <c r="V18" s="16"/>
    </row>
    <row r="19" spans="1:22">
      <c r="A19" s="16"/>
      <c r="B19" s="16" t="s">
        <v>336</v>
      </c>
      <c r="C19" s="16" t="s">
        <v>313</v>
      </c>
      <c r="D19" s="16" t="s">
        <v>334</v>
      </c>
      <c r="E19" s="16" t="s">
        <v>43</v>
      </c>
      <c r="F19" s="18" t="s">
        <v>337</v>
      </c>
      <c r="G19" s="18" t="s">
        <v>337</v>
      </c>
      <c r="H19" s="18" t="s">
        <v>337</v>
      </c>
      <c r="I19" s="18" t="s">
        <v>337</v>
      </c>
      <c r="J19" s="18" t="s">
        <v>337</v>
      </c>
      <c r="K19" s="18" t="s">
        <v>337</v>
      </c>
      <c r="L19" s="18" t="s">
        <v>337</v>
      </c>
      <c r="M19" s="16"/>
      <c r="N19" s="16"/>
      <c r="O19" s="16"/>
      <c r="P19" s="16"/>
      <c r="Q19" s="16"/>
      <c r="R19" s="16"/>
      <c r="S19" s="16"/>
      <c r="T19" s="16"/>
      <c r="U19" s="16"/>
      <c r="V19" s="16"/>
    </row>
    <row r="20" spans="1:22">
      <c r="A20" s="16"/>
      <c r="B20" s="16" t="s">
        <v>338</v>
      </c>
      <c r="C20" s="16" t="s">
        <v>313</v>
      </c>
      <c r="D20" s="16" t="s">
        <v>334</v>
      </c>
      <c r="E20" s="16" t="s">
        <v>43</v>
      </c>
      <c r="F20" s="18" t="s">
        <v>337</v>
      </c>
      <c r="G20" s="18" t="s">
        <v>337</v>
      </c>
      <c r="H20" s="18" t="s">
        <v>337</v>
      </c>
      <c r="I20" s="18" t="s">
        <v>337</v>
      </c>
      <c r="J20" s="18" t="s">
        <v>337</v>
      </c>
      <c r="K20" s="18" t="s">
        <v>337</v>
      </c>
      <c r="L20" s="18" t="s">
        <v>337</v>
      </c>
      <c r="M20" s="16"/>
      <c r="N20" s="16"/>
      <c r="O20" s="16"/>
      <c r="P20" s="16"/>
      <c r="Q20" s="16"/>
      <c r="R20" s="16"/>
      <c r="S20" s="16"/>
      <c r="T20" s="16"/>
      <c r="U20" s="16"/>
      <c r="V20" s="16"/>
    </row>
    <row r="21" spans="1:22">
      <c r="A21" s="16"/>
      <c r="B21" s="16" t="s">
        <v>339</v>
      </c>
      <c r="C21" s="16" t="s">
        <v>313</v>
      </c>
      <c r="D21" s="16" t="s">
        <v>334</v>
      </c>
      <c r="E21" s="16" t="s">
        <v>43</v>
      </c>
      <c r="F21" s="18" t="s">
        <v>337</v>
      </c>
      <c r="G21" s="18" t="s">
        <v>337</v>
      </c>
      <c r="H21" s="18" t="s">
        <v>337</v>
      </c>
      <c r="I21" s="18" t="s">
        <v>337</v>
      </c>
      <c r="J21" s="18" t="s">
        <v>337</v>
      </c>
      <c r="K21" s="18" t="s">
        <v>337</v>
      </c>
      <c r="L21" s="18" t="s">
        <v>337</v>
      </c>
      <c r="M21" s="16"/>
      <c r="N21" s="16"/>
      <c r="O21" s="16"/>
      <c r="P21" s="16"/>
      <c r="Q21" s="16"/>
      <c r="R21" s="16"/>
      <c r="S21" s="16"/>
      <c r="T21" s="16"/>
      <c r="U21" s="16"/>
      <c r="V21" s="16"/>
    </row>
    <row r="22" spans="1:22">
      <c r="A22" s="16" t="s">
        <v>340</v>
      </c>
      <c r="B22" s="16" t="s">
        <v>341</v>
      </c>
      <c r="C22" s="16" t="s">
        <v>320</v>
      </c>
      <c r="D22" s="16" t="s">
        <v>342</v>
      </c>
      <c r="E22" s="16" t="s">
        <v>43</v>
      </c>
      <c r="F22" s="81">
        <v>0</v>
      </c>
      <c r="G22" s="81">
        <v>0</v>
      </c>
      <c r="H22" s="16">
        <v>0</v>
      </c>
      <c r="I22" s="16">
        <v>0</v>
      </c>
      <c r="J22" s="81">
        <v>0.06</v>
      </c>
      <c r="K22" s="81">
        <v>0.06</v>
      </c>
      <c r="L22" s="16" t="s">
        <v>335</v>
      </c>
      <c r="M22" s="16"/>
      <c r="N22" s="16"/>
      <c r="O22" s="16"/>
      <c r="P22" s="16"/>
      <c r="Q22" s="16"/>
      <c r="R22" s="16"/>
      <c r="S22" s="16"/>
      <c r="T22" s="16"/>
      <c r="U22" s="16"/>
      <c r="V22" s="16"/>
    </row>
    <row r="23" spans="1:22">
      <c r="A23" s="16"/>
      <c r="B23" s="16" t="s">
        <v>343</v>
      </c>
      <c r="C23" s="16" t="s">
        <v>313</v>
      </c>
      <c r="D23" s="16" t="s">
        <v>342</v>
      </c>
      <c r="E23" s="16" t="s">
        <v>43</v>
      </c>
      <c r="F23" s="81">
        <v>0</v>
      </c>
      <c r="G23" s="81">
        <v>0</v>
      </c>
      <c r="H23" s="16">
        <v>0</v>
      </c>
      <c r="I23" s="16">
        <v>0</v>
      </c>
      <c r="J23" s="81">
        <v>0.06</v>
      </c>
      <c r="K23" s="81">
        <v>0.06</v>
      </c>
      <c r="L23" s="16" t="s">
        <v>335</v>
      </c>
      <c r="M23" s="16"/>
      <c r="N23" s="16"/>
      <c r="O23" s="16"/>
      <c r="P23" s="16"/>
      <c r="Q23" s="16"/>
      <c r="R23" s="16"/>
      <c r="S23" s="16"/>
      <c r="T23" s="16"/>
      <c r="U23" s="16"/>
      <c r="V23" s="16"/>
    </row>
    <row r="24" spans="1:22">
      <c r="A24" s="16"/>
      <c r="B24" s="16" t="s">
        <v>344</v>
      </c>
      <c r="C24" s="16" t="s">
        <v>313</v>
      </c>
      <c r="D24" s="16" t="s">
        <v>342</v>
      </c>
      <c r="E24" s="16" t="s">
        <v>43</v>
      </c>
      <c r="F24" s="82">
        <v>2.75E-2</v>
      </c>
      <c r="G24" s="82">
        <v>0.33600000000000002</v>
      </c>
      <c r="H24" s="16" t="s">
        <v>881</v>
      </c>
      <c r="I24" s="16" t="s">
        <v>882</v>
      </c>
      <c r="J24" s="81">
        <v>0.06</v>
      </c>
      <c r="K24" s="81">
        <v>0.08</v>
      </c>
      <c r="L24" s="16" t="s">
        <v>335</v>
      </c>
      <c r="M24" s="16"/>
      <c r="N24" s="16"/>
      <c r="O24" s="16"/>
      <c r="P24" s="16"/>
      <c r="Q24" s="16"/>
      <c r="R24" s="16"/>
      <c r="S24" s="16"/>
      <c r="T24" s="16"/>
      <c r="U24" s="16"/>
      <c r="V24" s="16"/>
    </row>
    <row r="25" spans="1:22">
      <c r="A25" s="16" t="s">
        <v>345</v>
      </c>
      <c r="B25" s="16" t="s">
        <v>346</v>
      </c>
      <c r="C25" s="16" t="s">
        <v>313</v>
      </c>
      <c r="D25" s="16" t="s">
        <v>347</v>
      </c>
      <c r="E25" s="16" t="s">
        <v>43</v>
      </c>
      <c r="F25" s="16">
        <v>22.28</v>
      </c>
      <c r="G25" s="16">
        <v>60.5</v>
      </c>
      <c r="H25" s="18" t="s">
        <v>348</v>
      </c>
      <c r="I25" s="18" t="s">
        <v>349</v>
      </c>
      <c r="J25" s="16">
        <v>5</v>
      </c>
      <c r="K25" s="16">
        <v>8</v>
      </c>
      <c r="L25" s="18" t="s">
        <v>315</v>
      </c>
      <c r="M25" s="16"/>
      <c r="N25" s="16"/>
      <c r="O25" s="16"/>
      <c r="P25" s="16"/>
      <c r="Q25" s="16"/>
      <c r="R25" s="16"/>
      <c r="S25" s="16"/>
      <c r="T25" s="16"/>
      <c r="U25" s="16"/>
      <c r="V25" s="16"/>
    </row>
    <row r="26" spans="1:22">
      <c r="A26" s="16"/>
      <c r="B26" s="16" t="s">
        <v>350</v>
      </c>
      <c r="C26" s="16" t="s">
        <v>320</v>
      </c>
      <c r="D26" s="16" t="s">
        <v>347</v>
      </c>
      <c r="E26" s="16" t="s">
        <v>43</v>
      </c>
      <c r="F26" s="16">
        <v>19.93</v>
      </c>
      <c r="G26" s="18">
        <v>71.319999999999993</v>
      </c>
      <c r="H26" s="21" t="s">
        <v>351</v>
      </c>
      <c r="I26" s="18" t="s">
        <v>352</v>
      </c>
      <c r="J26" s="16">
        <v>4</v>
      </c>
      <c r="K26" s="16">
        <v>12</v>
      </c>
      <c r="L26" s="18" t="s">
        <v>315</v>
      </c>
      <c r="M26" s="16"/>
      <c r="N26" s="16"/>
      <c r="O26" s="16"/>
      <c r="P26" s="16"/>
      <c r="Q26" s="16"/>
      <c r="R26" s="16"/>
      <c r="S26" s="16"/>
      <c r="T26" s="16"/>
      <c r="U26" s="16"/>
      <c r="V26" s="16"/>
    </row>
    <row r="27" spans="1:22">
      <c r="A27" s="16"/>
      <c r="B27" s="16" t="s">
        <v>353</v>
      </c>
      <c r="C27" s="16" t="s">
        <v>313</v>
      </c>
      <c r="D27" s="16" t="s">
        <v>347</v>
      </c>
      <c r="E27" s="16" t="s">
        <v>43</v>
      </c>
      <c r="F27" s="16">
        <v>56.95</v>
      </c>
      <c r="G27" s="16">
        <v>190.32</v>
      </c>
      <c r="H27" s="18" t="s">
        <v>354</v>
      </c>
      <c r="I27" s="18" t="s">
        <v>355</v>
      </c>
      <c r="J27" s="16">
        <v>19</v>
      </c>
      <c r="K27" s="16">
        <v>27</v>
      </c>
      <c r="L27" s="18" t="s">
        <v>315</v>
      </c>
      <c r="M27" s="16"/>
      <c r="N27" s="16"/>
      <c r="O27" s="16"/>
      <c r="P27" s="16"/>
      <c r="Q27" s="16"/>
      <c r="R27" s="16"/>
      <c r="S27" s="16"/>
      <c r="T27" s="16"/>
      <c r="U27" s="16"/>
      <c r="V27" s="16"/>
    </row>
    <row r="28" spans="1:22">
      <c r="A28" s="16"/>
      <c r="B28" s="16" t="s">
        <v>356</v>
      </c>
      <c r="C28" s="16" t="s">
        <v>313</v>
      </c>
      <c r="D28" s="16" t="s">
        <v>347</v>
      </c>
      <c r="E28" s="16" t="s">
        <v>43</v>
      </c>
      <c r="F28" s="16">
        <v>39.42</v>
      </c>
      <c r="G28" s="16">
        <v>79.47</v>
      </c>
      <c r="H28" s="18" t="s">
        <v>357</v>
      </c>
      <c r="I28" s="18" t="s">
        <v>358</v>
      </c>
      <c r="J28" s="16">
        <v>11</v>
      </c>
      <c r="K28" s="16">
        <v>18</v>
      </c>
      <c r="L28" s="18" t="s">
        <v>315</v>
      </c>
      <c r="M28" s="16"/>
      <c r="N28" s="16"/>
      <c r="O28" s="16"/>
      <c r="P28" s="16"/>
      <c r="Q28" s="16"/>
      <c r="R28" s="16"/>
      <c r="S28" s="16"/>
      <c r="T28" s="16"/>
      <c r="U28" s="16"/>
      <c r="V28" s="16"/>
    </row>
    <row r="29" spans="1:22">
      <c r="A29" s="16"/>
      <c r="B29" s="16" t="s">
        <v>359</v>
      </c>
      <c r="C29" s="16" t="s">
        <v>313</v>
      </c>
      <c r="D29" s="16" t="s">
        <v>347</v>
      </c>
      <c r="E29" s="16" t="s">
        <v>43</v>
      </c>
      <c r="F29" s="16">
        <v>32.28</v>
      </c>
      <c r="G29" s="16">
        <v>103.61</v>
      </c>
      <c r="H29" s="18" t="s">
        <v>360</v>
      </c>
      <c r="I29" s="18" t="s">
        <v>361</v>
      </c>
      <c r="J29" s="16">
        <v>23</v>
      </c>
      <c r="K29" s="16">
        <v>38</v>
      </c>
      <c r="L29" s="18" t="s">
        <v>315</v>
      </c>
      <c r="M29" s="16"/>
      <c r="N29" s="16"/>
      <c r="O29" s="16"/>
      <c r="P29" s="16"/>
      <c r="Q29" s="16"/>
      <c r="R29" s="16"/>
      <c r="S29" s="16"/>
      <c r="T29" s="16"/>
      <c r="U29" s="16"/>
      <c r="V29" s="16"/>
    </row>
    <row r="30" spans="1:22">
      <c r="A30" s="16"/>
      <c r="B30" s="16" t="s">
        <v>362</v>
      </c>
      <c r="C30" s="16" t="s">
        <v>313</v>
      </c>
      <c r="D30" s="16" t="s">
        <v>347</v>
      </c>
      <c r="E30" s="16" t="s">
        <v>43</v>
      </c>
      <c r="F30" s="16">
        <v>41.23</v>
      </c>
      <c r="G30" s="16">
        <v>97.35</v>
      </c>
      <c r="H30" s="18" t="s">
        <v>363</v>
      </c>
      <c r="I30" s="18" t="s">
        <v>364</v>
      </c>
      <c r="J30" s="16">
        <v>21</v>
      </c>
      <c r="K30" s="16">
        <v>39</v>
      </c>
      <c r="L30" s="18" t="s">
        <v>315</v>
      </c>
      <c r="M30" s="16"/>
      <c r="N30" s="16"/>
      <c r="O30" s="16"/>
      <c r="P30" s="16"/>
      <c r="Q30" s="16"/>
      <c r="R30" s="16"/>
      <c r="S30" s="16"/>
      <c r="T30" s="16"/>
      <c r="U30" s="16"/>
      <c r="V30" s="16"/>
    </row>
    <row r="31" spans="1:22">
      <c r="A31" s="16"/>
      <c r="B31" s="16" t="s">
        <v>365</v>
      </c>
      <c r="C31" s="16" t="s">
        <v>313</v>
      </c>
      <c r="D31" s="16" t="s">
        <v>347</v>
      </c>
      <c r="E31" s="16" t="s">
        <v>43</v>
      </c>
      <c r="F31" s="16">
        <v>50.32</v>
      </c>
      <c r="G31" s="16">
        <v>93.76</v>
      </c>
      <c r="H31" s="18" t="s">
        <v>366</v>
      </c>
      <c r="I31" s="18" t="s">
        <v>367</v>
      </c>
      <c r="J31" s="16">
        <v>15</v>
      </c>
      <c r="K31" s="16">
        <v>24</v>
      </c>
      <c r="L31" s="18" t="s">
        <v>315</v>
      </c>
      <c r="M31" s="16"/>
      <c r="N31" s="16"/>
      <c r="O31" s="16"/>
      <c r="P31" s="16"/>
      <c r="Q31" s="16"/>
      <c r="R31" s="16"/>
      <c r="S31" s="16"/>
      <c r="T31" s="16"/>
      <c r="U31" s="16"/>
      <c r="V31" s="16"/>
    </row>
    <row r="32" spans="1:22">
      <c r="A32" s="16"/>
      <c r="B32" s="16" t="s">
        <v>368</v>
      </c>
      <c r="C32" s="16" t="s">
        <v>313</v>
      </c>
      <c r="D32" s="16" t="s">
        <v>347</v>
      </c>
      <c r="E32" s="16" t="s">
        <v>43</v>
      </c>
      <c r="F32" s="18" t="s">
        <v>369</v>
      </c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</row>
    <row r="33" spans="1:22">
      <c r="A33" s="16"/>
      <c r="B33" s="16" t="s">
        <v>370</v>
      </c>
      <c r="C33" s="16" t="s">
        <v>313</v>
      </c>
      <c r="D33" s="16" t="s">
        <v>347</v>
      </c>
      <c r="E33" s="16" t="s">
        <v>43</v>
      </c>
      <c r="F33" s="18" t="s">
        <v>369</v>
      </c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</row>
    <row r="34" spans="1:22">
      <c r="A34" s="16"/>
      <c r="B34" s="16" t="s">
        <v>371</v>
      </c>
      <c r="C34" s="16" t="s">
        <v>313</v>
      </c>
      <c r="D34" s="16" t="s">
        <v>347</v>
      </c>
      <c r="E34" s="16" t="s">
        <v>43</v>
      </c>
      <c r="F34" s="18" t="s">
        <v>372</v>
      </c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</row>
  </sheetData>
  <sheetProtection formatCells="0" insertHyperlinks="0" autoFilter="0"/>
  <phoneticPr fontId="26" type="noConversion"/>
  <pageMargins left="0.7" right="0.7" top="0.75" bottom="0.75" header="0.3" footer="0.3"/>
  <pageSetup paperSize="9" orientation="portrait" horizontalDpi="300" verticalDpi="300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501"/>
  <sheetViews>
    <sheetView workbookViewId="0">
      <selection activeCell="F488" sqref="F488"/>
    </sheetView>
  </sheetViews>
  <sheetFormatPr defaultColWidth="9" defaultRowHeight="15"/>
  <cols>
    <col min="1" max="1" width="11" style="1" customWidth="1"/>
    <col min="2" max="2" width="37" style="1" customWidth="1"/>
    <col min="3" max="3" width="24.7109375" style="1" customWidth="1"/>
    <col min="4" max="16384" width="9" style="1"/>
  </cols>
  <sheetData>
    <row r="1" spans="1:14">
      <c r="A1" s="2" t="s">
        <v>373</v>
      </c>
      <c r="B1" s="3"/>
    </row>
    <row r="2" spans="1:14">
      <c r="A2" s="4" t="s">
        <v>374</v>
      </c>
      <c r="B2" s="4" t="s">
        <v>375</v>
      </c>
      <c r="C2" s="4" t="s">
        <v>376</v>
      </c>
      <c r="D2" s="4" t="s">
        <v>377</v>
      </c>
    </row>
    <row r="3" spans="1:14">
      <c r="A3" s="4"/>
      <c r="B3" s="4"/>
      <c r="C3" s="4"/>
      <c r="D3" s="4"/>
    </row>
    <row r="4" spans="1:14" ht="14.25" customHeight="1">
      <c r="A4" s="5" t="s">
        <v>378</v>
      </c>
      <c r="B4" s="4" t="s">
        <v>379</v>
      </c>
      <c r="C4" s="85" t="s">
        <v>883</v>
      </c>
      <c r="D4" s="6"/>
      <c r="N4" s="8"/>
    </row>
    <row r="5" spans="1:14">
      <c r="A5" s="5"/>
      <c r="B5" s="4" t="s">
        <v>380</v>
      </c>
      <c r="C5" s="85" t="s">
        <v>884</v>
      </c>
      <c r="D5" s="7"/>
      <c r="N5" s="8"/>
    </row>
    <row r="6" spans="1:14">
      <c r="A6" s="5"/>
      <c r="B6" s="4" t="s">
        <v>381</v>
      </c>
      <c r="C6" s="85" t="s">
        <v>885</v>
      </c>
      <c r="D6" s="7"/>
      <c r="N6" s="8"/>
    </row>
    <row r="7" spans="1:14">
      <c r="A7" s="5"/>
      <c r="B7" s="4" t="s">
        <v>382</v>
      </c>
      <c r="C7" s="85" t="s">
        <v>884</v>
      </c>
      <c r="D7" s="7"/>
      <c r="N7" s="8"/>
    </row>
    <row r="8" spans="1:14">
      <c r="A8" s="5"/>
      <c r="B8" s="4" t="s">
        <v>383</v>
      </c>
      <c r="C8" s="85" t="s">
        <v>886</v>
      </c>
      <c r="D8" s="7"/>
      <c r="N8" s="8"/>
    </row>
    <row r="9" spans="1:14">
      <c r="A9" s="5"/>
      <c r="B9" s="4" t="s">
        <v>384</v>
      </c>
      <c r="C9" s="85" t="s">
        <v>887</v>
      </c>
      <c r="D9" s="7"/>
      <c r="N9" s="8"/>
    </row>
    <row r="10" spans="1:14">
      <c r="A10" s="5"/>
      <c r="B10" s="4" t="s">
        <v>385</v>
      </c>
      <c r="C10" s="85" t="s">
        <v>918</v>
      </c>
      <c r="D10" s="7"/>
      <c r="N10" s="8"/>
    </row>
    <row r="11" spans="1:14">
      <c r="A11" s="5"/>
      <c r="B11" s="4" t="s">
        <v>386</v>
      </c>
      <c r="C11" s="85" t="s">
        <v>918</v>
      </c>
      <c r="D11" s="7"/>
      <c r="N11" s="8"/>
    </row>
    <row r="12" spans="1:14">
      <c r="A12" s="5"/>
      <c r="B12" s="4" t="s">
        <v>387</v>
      </c>
      <c r="C12" s="85" t="s">
        <v>918</v>
      </c>
      <c r="D12" s="7"/>
      <c r="N12" s="8"/>
    </row>
    <row r="13" spans="1:14">
      <c r="A13" s="5"/>
      <c r="B13" s="4" t="s">
        <v>388</v>
      </c>
      <c r="C13" s="85" t="s">
        <v>918</v>
      </c>
      <c r="D13" s="7"/>
      <c r="N13" s="8"/>
    </row>
    <row r="14" spans="1:14">
      <c r="A14" s="5"/>
      <c r="B14" s="4" t="s">
        <v>389</v>
      </c>
      <c r="C14" s="85" t="s">
        <v>918</v>
      </c>
      <c r="D14" s="7"/>
      <c r="N14" s="8"/>
    </row>
    <row r="15" spans="1:14">
      <c r="A15" s="5"/>
      <c r="B15" s="4" t="s">
        <v>390</v>
      </c>
      <c r="C15" s="85" t="s">
        <v>918</v>
      </c>
      <c r="D15" s="7"/>
      <c r="N15" s="8"/>
    </row>
    <row r="16" spans="1:14">
      <c r="A16" s="5"/>
      <c r="B16" s="4" t="s">
        <v>391</v>
      </c>
      <c r="C16" s="85" t="s">
        <v>918</v>
      </c>
      <c r="D16" s="7"/>
      <c r="N16" s="8"/>
    </row>
    <row r="17" spans="1:14">
      <c r="A17" s="5"/>
      <c r="B17" s="4" t="s">
        <v>392</v>
      </c>
      <c r="C17" s="85" t="s">
        <v>918</v>
      </c>
      <c r="D17" s="7"/>
      <c r="N17" s="8"/>
    </row>
    <row r="18" spans="1:14">
      <c r="A18" s="5"/>
      <c r="B18" s="4" t="s">
        <v>393</v>
      </c>
      <c r="C18" s="85" t="s">
        <v>918</v>
      </c>
      <c r="D18" s="7"/>
      <c r="N18" s="8"/>
    </row>
    <row r="19" spans="1:14">
      <c r="A19" s="5"/>
      <c r="B19" s="4" t="s">
        <v>394</v>
      </c>
      <c r="C19" s="85" t="s">
        <v>918</v>
      </c>
      <c r="D19" s="7"/>
      <c r="N19" s="8"/>
    </row>
    <row r="20" spans="1:14">
      <c r="A20" s="5"/>
      <c r="B20" s="4" t="s">
        <v>395</v>
      </c>
      <c r="C20" s="85" t="s">
        <v>918</v>
      </c>
      <c r="D20" s="7"/>
      <c r="N20" s="8"/>
    </row>
    <row r="21" spans="1:14">
      <c r="A21" s="5"/>
      <c r="B21" s="4" t="s">
        <v>396</v>
      </c>
      <c r="C21" s="85" t="s">
        <v>918</v>
      </c>
      <c r="D21" s="7"/>
      <c r="N21" s="8"/>
    </row>
    <row r="22" spans="1:14">
      <c r="A22" s="5"/>
      <c r="B22" s="4" t="s">
        <v>397</v>
      </c>
      <c r="C22" s="85" t="s">
        <v>888</v>
      </c>
      <c r="D22" s="7"/>
      <c r="N22" s="8"/>
    </row>
    <row r="23" spans="1:14">
      <c r="A23" s="5"/>
      <c r="B23" s="4" t="s">
        <v>398</v>
      </c>
      <c r="C23" s="85" t="s">
        <v>889</v>
      </c>
      <c r="D23" s="7"/>
      <c r="N23" s="8"/>
    </row>
    <row r="24" spans="1:14">
      <c r="A24" s="5"/>
      <c r="B24" s="4" t="s">
        <v>399</v>
      </c>
      <c r="C24" s="85" t="s">
        <v>890</v>
      </c>
      <c r="D24" s="7"/>
      <c r="N24" s="8"/>
    </row>
    <row r="25" spans="1:14">
      <c r="A25" s="5"/>
      <c r="B25" s="4" t="s">
        <v>400</v>
      </c>
      <c r="C25" s="85" t="s">
        <v>918</v>
      </c>
      <c r="D25" s="7"/>
      <c r="N25" s="8"/>
    </row>
    <row r="26" spans="1:14">
      <c r="A26" s="5"/>
      <c r="B26" s="4" t="s">
        <v>401</v>
      </c>
      <c r="C26" s="85" t="s">
        <v>918</v>
      </c>
      <c r="D26" s="7"/>
      <c r="N26" s="8"/>
    </row>
    <row r="27" spans="1:14">
      <c r="A27" s="5"/>
      <c r="B27" s="4" t="s">
        <v>402</v>
      </c>
      <c r="C27" s="85" t="s">
        <v>918</v>
      </c>
      <c r="D27" s="7"/>
      <c r="N27" s="8"/>
    </row>
    <row r="28" spans="1:14">
      <c r="A28" s="5"/>
      <c r="B28" s="4" t="s">
        <v>403</v>
      </c>
      <c r="C28" s="85" t="s">
        <v>918</v>
      </c>
      <c r="D28" s="7"/>
      <c r="N28" s="8"/>
    </row>
    <row r="29" spans="1:14">
      <c r="A29" s="5"/>
      <c r="B29" s="4" t="s">
        <v>404</v>
      </c>
      <c r="C29" s="85" t="s">
        <v>918</v>
      </c>
      <c r="D29" s="7"/>
      <c r="N29" s="8"/>
    </row>
    <row r="30" spans="1:14">
      <c r="A30" s="5"/>
      <c r="B30" s="4" t="s">
        <v>405</v>
      </c>
      <c r="C30" s="85" t="s">
        <v>918</v>
      </c>
      <c r="D30" s="7"/>
      <c r="N30" s="8"/>
    </row>
    <row r="31" spans="1:14">
      <c r="A31" s="5"/>
      <c r="B31" s="4" t="s">
        <v>406</v>
      </c>
      <c r="C31" s="85" t="s">
        <v>891</v>
      </c>
      <c r="D31" s="7"/>
      <c r="N31" s="8"/>
    </row>
    <row r="32" spans="1:14">
      <c r="A32" s="5"/>
      <c r="B32" s="4" t="s">
        <v>407</v>
      </c>
      <c r="C32" s="85" t="s">
        <v>892</v>
      </c>
      <c r="D32" s="7"/>
      <c r="N32" s="8"/>
    </row>
    <row r="33" spans="1:14">
      <c r="A33" s="5"/>
      <c r="B33" s="4" t="s">
        <v>408</v>
      </c>
      <c r="C33" s="85" t="s">
        <v>893</v>
      </c>
      <c r="D33" s="7"/>
      <c r="N33" s="8"/>
    </row>
    <row r="34" spans="1:14">
      <c r="A34" s="5"/>
      <c r="B34" s="4" t="s">
        <v>409</v>
      </c>
      <c r="C34" s="85" t="s">
        <v>886</v>
      </c>
      <c r="D34" s="7"/>
      <c r="N34" s="8"/>
    </row>
    <row r="35" spans="1:14">
      <c r="A35" s="5"/>
      <c r="B35" s="4" t="s">
        <v>410</v>
      </c>
      <c r="C35" s="85" t="s">
        <v>918</v>
      </c>
      <c r="D35" s="7"/>
      <c r="N35" s="8"/>
    </row>
    <row r="36" spans="1:14">
      <c r="A36" s="5"/>
      <c r="B36" s="4" t="s">
        <v>411</v>
      </c>
      <c r="C36" s="85" t="s">
        <v>918</v>
      </c>
      <c r="D36" s="7"/>
      <c r="N36" s="8"/>
    </row>
    <row r="37" spans="1:14">
      <c r="A37" s="5"/>
      <c r="B37" s="4" t="s">
        <v>412</v>
      </c>
      <c r="C37" s="85" t="s">
        <v>918</v>
      </c>
      <c r="D37" s="7"/>
      <c r="N37" s="8"/>
    </row>
    <row r="38" spans="1:14">
      <c r="A38" s="5"/>
      <c r="B38" s="4" t="s">
        <v>413</v>
      </c>
      <c r="C38" s="85" t="s">
        <v>918</v>
      </c>
      <c r="D38" s="7"/>
      <c r="N38" s="8"/>
    </row>
    <row r="39" spans="1:14">
      <c r="A39" s="5"/>
      <c r="B39" s="4" t="s">
        <v>414</v>
      </c>
      <c r="C39" s="85" t="s">
        <v>918</v>
      </c>
      <c r="D39" s="7"/>
      <c r="N39" s="8"/>
    </row>
    <row r="40" spans="1:14">
      <c r="A40" s="5"/>
      <c r="B40" s="4" t="s">
        <v>415</v>
      </c>
      <c r="C40" s="85" t="s">
        <v>886</v>
      </c>
      <c r="D40" s="7"/>
      <c r="N40" s="8"/>
    </row>
    <row r="41" spans="1:14">
      <c r="A41" s="5"/>
      <c r="B41" s="4" t="s">
        <v>416</v>
      </c>
      <c r="C41" s="85" t="s">
        <v>894</v>
      </c>
      <c r="D41" s="7"/>
      <c r="N41" s="8"/>
    </row>
    <row r="42" spans="1:14">
      <c r="A42" s="5"/>
      <c r="B42" s="4" t="s">
        <v>417</v>
      </c>
      <c r="C42" s="85" t="s">
        <v>895</v>
      </c>
      <c r="D42" s="7"/>
      <c r="N42" s="8"/>
    </row>
    <row r="43" spans="1:14">
      <c r="A43" s="5"/>
      <c r="B43" s="4" t="s">
        <v>418</v>
      </c>
      <c r="C43" s="85" t="s">
        <v>918</v>
      </c>
      <c r="D43" s="7"/>
      <c r="N43" s="8"/>
    </row>
    <row r="44" spans="1:14">
      <c r="A44" s="5"/>
      <c r="B44" s="4" t="s">
        <v>419</v>
      </c>
      <c r="C44" s="85" t="s">
        <v>918</v>
      </c>
      <c r="D44" s="7"/>
      <c r="N44" s="8"/>
    </row>
    <row r="45" spans="1:14">
      <c r="A45" s="5"/>
      <c r="B45" s="4" t="s">
        <v>420</v>
      </c>
      <c r="C45" s="85" t="s">
        <v>918</v>
      </c>
      <c r="D45" s="7"/>
      <c r="N45" s="8"/>
    </row>
    <row r="46" spans="1:14">
      <c r="A46" s="5"/>
      <c r="B46" s="4" t="s">
        <v>421</v>
      </c>
      <c r="C46" s="85" t="s">
        <v>883</v>
      </c>
      <c r="D46" s="7"/>
      <c r="N46" s="8"/>
    </row>
    <row r="47" spans="1:14">
      <c r="A47" s="5"/>
      <c r="B47" s="4" t="s">
        <v>422</v>
      </c>
      <c r="C47" s="85" t="s">
        <v>884</v>
      </c>
      <c r="D47" s="7"/>
      <c r="N47" s="8"/>
    </row>
    <row r="48" spans="1:14">
      <c r="A48" s="5"/>
      <c r="B48" s="4" t="s">
        <v>423</v>
      </c>
      <c r="C48" s="85" t="s">
        <v>896</v>
      </c>
      <c r="D48" s="7"/>
      <c r="N48" s="8"/>
    </row>
    <row r="49" spans="1:14">
      <c r="A49" s="5"/>
      <c r="B49" s="4" t="s">
        <v>424</v>
      </c>
      <c r="C49" s="85" t="s">
        <v>883</v>
      </c>
      <c r="D49" s="7"/>
      <c r="N49" s="8"/>
    </row>
    <row r="50" spans="1:14">
      <c r="A50" s="5"/>
      <c r="B50" s="4" t="s">
        <v>425</v>
      </c>
      <c r="C50" s="85" t="s">
        <v>884</v>
      </c>
      <c r="D50" s="7"/>
      <c r="N50" s="8"/>
    </row>
    <row r="51" spans="1:14">
      <c r="A51" s="5"/>
      <c r="B51" s="4" t="s">
        <v>426</v>
      </c>
      <c r="C51" s="85" t="s">
        <v>897</v>
      </c>
      <c r="D51" s="7"/>
      <c r="N51" s="8"/>
    </row>
    <row r="52" spans="1:14">
      <c r="A52" s="5"/>
      <c r="B52" s="4" t="s">
        <v>427</v>
      </c>
      <c r="C52" s="85" t="s">
        <v>883</v>
      </c>
      <c r="D52" s="7"/>
      <c r="N52" s="8"/>
    </row>
    <row r="53" spans="1:14">
      <c r="A53" s="5"/>
      <c r="B53" s="4" t="s">
        <v>428</v>
      </c>
      <c r="C53" s="85" t="s">
        <v>884</v>
      </c>
      <c r="D53" s="7"/>
      <c r="N53" s="8"/>
    </row>
    <row r="54" spans="1:14">
      <c r="A54" s="5"/>
      <c r="B54" s="4" t="s">
        <v>429</v>
      </c>
      <c r="C54" s="85" t="s">
        <v>898</v>
      </c>
      <c r="D54" s="7"/>
      <c r="N54" s="8"/>
    </row>
    <row r="55" spans="1:14">
      <c r="A55" s="5"/>
      <c r="B55" s="4" t="s">
        <v>430</v>
      </c>
      <c r="C55" s="85" t="s">
        <v>918</v>
      </c>
      <c r="D55" s="7"/>
      <c r="N55" s="8"/>
    </row>
    <row r="56" spans="1:14">
      <c r="A56" s="5"/>
      <c r="B56" s="4" t="s">
        <v>431</v>
      </c>
      <c r="C56" s="85" t="s">
        <v>918</v>
      </c>
      <c r="D56" s="7"/>
      <c r="N56" s="8"/>
    </row>
    <row r="57" spans="1:14">
      <c r="A57" s="5"/>
      <c r="B57" s="4" t="s">
        <v>432</v>
      </c>
      <c r="C57" s="85" t="s">
        <v>918</v>
      </c>
      <c r="D57" s="7"/>
      <c r="N57" s="8"/>
    </row>
    <row r="58" spans="1:14">
      <c r="A58" s="5"/>
      <c r="B58" s="4" t="s">
        <v>433</v>
      </c>
      <c r="C58" s="85" t="s">
        <v>918</v>
      </c>
      <c r="D58" s="7"/>
      <c r="N58" s="8"/>
    </row>
    <row r="59" spans="1:14">
      <c r="A59" s="5"/>
      <c r="B59" s="4" t="s">
        <v>434</v>
      </c>
      <c r="C59" s="85" t="s">
        <v>918</v>
      </c>
      <c r="D59" s="7"/>
      <c r="N59" s="8"/>
    </row>
    <row r="60" spans="1:14">
      <c r="A60" s="5"/>
      <c r="B60" s="4" t="s">
        <v>435</v>
      </c>
      <c r="C60" s="85" t="s">
        <v>918</v>
      </c>
      <c r="D60" s="7"/>
      <c r="N60" s="8"/>
    </row>
    <row r="61" spans="1:14">
      <c r="A61" s="5"/>
      <c r="B61" s="4" t="s">
        <v>436</v>
      </c>
      <c r="C61" s="85" t="s">
        <v>918</v>
      </c>
      <c r="D61" s="7"/>
      <c r="N61" s="8"/>
    </row>
    <row r="62" spans="1:14">
      <c r="A62" s="5"/>
      <c r="B62" s="4" t="s">
        <v>437</v>
      </c>
      <c r="C62" s="85" t="s">
        <v>918</v>
      </c>
      <c r="D62" s="7"/>
      <c r="N62" s="8"/>
    </row>
    <row r="63" spans="1:14">
      <c r="A63" s="5"/>
      <c r="B63" s="4" t="s">
        <v>438</v>
      </c>
      <c r="C63" s="85" t="s">
        <v>918</v>
      </c>
      <c r="D63" s="7"/>
      <c r="N63" s="8"/>
    </row>
    <row r="64" spans="1:14">
      <c r="A64" s="5"/>
      <c r="B64" s="4" t="s">
        <v>439</v>
      </c>
      <c r="C64" s="85" t="s">
        <v>918</v>
      </c>
      <c r="D64" s="7"/>
      <c r="N64" s="8"/>
    </row>
    <row r="65" spans="1:14">
      <c r="A65" s="5"/>
      <c r="B65" s="4" t="s">
        <v>440</v>
      </c>
      <c r="C65" s="85" t="s">
        <v>918</v>
      </c>
      <c r="D65" s="7"/>
      <c r="N65" s="8"/>
    </row>
    <row r="66" spans="1:14">
      <c r="A66" s="5"/>
      <c r="B66" s="4" t="s">
        <v>441</v>
      </c>
      <c r="C66" s="85" t="s">
        <v>918</v>
      </c>
      <c r="D66" s="7"/>
      <c r="N66" s="8"/>
    </row>
    <row r="67" spans="1:14">
      <c r="A67" s="5"/>
      <c r="B67" s="4" t="s">
        <v>442</v>
      </c>
      <c r="C67" s="85" t="s">
        <v>918</v>
      </c>
      <c r="D67" s="7"/>
      <c r="N67" s="8"/>
    </row>
    <row r="68" spans="1:14">
      <c r="A68" s="5"/>
      <c r="B68" s="4" t="s">
        <v>443</v>
      </c>
      <c r="C68" s="85" t="s">
        <v>918</v>
      </c>
      <c r="D68" s="7"/>
      <c r="N68" s="8"/>
    </row>
    <row r="69" spans="1:14">
      <c r="A69" s="5"/>
      <c r="B69" s="4" t="s">
        <v>444</v>
      </c>
      <c r="C69" s="85" t="s">
        <v>918</v>
      </c>
      <c r="D69" s="7"/>
      <c r="N69" s="8"/>
    </row>
    <row r="70" spans="1:14">
      <c r="A70" s="5"/>
      <c r="B70" s="4" t="s">
        <v>445</v>
      </c>
      <c r="C70" s="85" t="s">
        <v>899</v>
      </c>
      <c r="D70" s="7"/>
      <c r="N70" s="8"/>
    </row>
    <row r="71" spans="1:14">
      <c r="A71" s="5"/>
      <c r="B71" s="4" t="s">
        <v>446</v>
      </c>
      <c r="C71" s="85" t="s">
        <v>900</v>
      </c>
      <c r="D71" s="7"/>
      <c r="N71" s="8"/>
    </row>
    <row r="72" spans="1:14">
      <c r="A72" s="5"/>
      <c r="B72" s="4" t="s">
        <v>447</v>
      </c>
      <c r="C72" s="85" t="s">
        <v>901</v>
      </c>
      <c r="D72" s="7"/>
      <c r="N72" s="8"/>
    </row>
    <row r="73" spans="1:14">
      <c r="A73" s="5"/>
      <c r="B73" s="4" t="s">
        <v>448</v>
      </c>
      <c r="C73" s="85" t="s">
        <v>918</v>
      </c>
      <c r="D73" s="7"/>
      <c r="N73" s="8"/>
    </row>
    <row r="74" spans="1:14">
      <c r="A74" s="5"/>
      <c r="B74" s="4" t="s">
        <v>449</v>
      </c>
      <c r="C74" s="85" t="s">
        <v>918</v>
      </c>
      <c r="D74" s="7"/>
      <c r="N74" s="8"/>
    </row>
    <row r="75" spans="1:14">
      <c r="A75" s="5"/>
      <c r="B75" s="4" t="s">
        <v>450</v>
      </c>
      <c r="C75" s="85" t="s">
        <v>918</v>
      </c>
      <c r="D75" s="7"/>
      <c r="N75" s="8"/>
    </row>
    <row r="76" spans="1:14">
      <c r="A76" s="5"/>
      <c r="B76" s="4" t="s">
        <v>451</v>
      </c>
      <c r="C76" s="85" t="s">
        <v>883</v>
      </c>
      <c r="D76" s="7"/>
      <c r="N76" s="8"/>
    </row>
    <row r="77" spans="1:14">
      <c r="A77" s="5"/>
      <c r="B77" s="4" t="s">
        <v>452</v>
      </c>
      <c r="C77" s="85" t="s">
        <v>884</v>
      </c>
      <c r="D77" s="7"/>
      <c r="N77" s="8"/>
    </row>
    <row r="78" spans="1:14">
      <c r="A78" s="5"/>
      <c r="B78" s="4" t="s">
        <v>453</v>
      </c>
      <c r="C78" s="85" t="s">
        <v>897</v>
      </c>
      <c r="D78" s="7"/>
      <c r="N78" s="8"/>
    </row>
    <row r="79" spans="1:14">
      <c r="A79" s="5"/>
      <c r="B79" s="4" t="s">
        <v>454</v>
      </c>
      <c r="C79" s="85" t="s">
        <v>902</v>
      </c>
      <c r="D79" s="7"/>
      <c r="N79" s="8"/>
    </row>
    <row r="80" spans="1:14">
      <c r="A80" s="5"/>
      <c r="B80" s="4" t="s">
        <v>455</v>
      </c>
      <c r="C80" s="85" t="s">
        <v>903</v>
      </c>
      <c r="D80" s="7"/>
      <c r="N80" s="8"/>
    </row>
    <row r="81" spans="1:14">
      <c r="A81" s="5"/>
      <c r="B81" s="4" t="s">
        <v>456</v>
      </c>
      <c r="C81" s="85" t="s">
        <v>904</v>
      </c>
      <c r="D81" s="7"/>
      <c r="N81" s="8"/>
    </row>
    <row r="82" spans="1:14">
      <c r="A82" s="5"/>
      <c r="B82" s="4" t="s">
        <v>457</v>
      </c>
      <c r="C82" s="85" t="s">
        <v>883</v>
      </c>
      <c r="D82" s="7"/>
      <c r="N82" s="8"/>
    </row>
    <row r="83" spans="1:14">
      <c r="A83" s="5"/>
      <c r="B83" s="4" t="s">
        <v>458</v>
      </c>
      <c r="C83" s="85" t="s">
        <v>884</v>
      </c>
      <c r="D83" s="7"/>
      <c r="N83" s="8"/>
    </row>
    <row r="84" spans="1:14">
      <c r="A84" s="5"/>
      <c r="B84" s="4" t="s">
        <v>459</v>
      </c>
      <c r="C84" s="85" t="s">
        <v>905</v>
      </c>
      <c r="D84" s="7"/>
      <c r="N84" s="8"/>
    </row>
    <row r="85" spans="1:14">
      <c r="A85" s="5"/>
      <c r="B85" s="4" t="s">
        <v>460</v>
      </c>
      <c r="C85" s="85" t="s">
        <v>918</v>
      </c>
      <c r="D85" s="7"/>
      <c r="N85" s="8"/>
    </row>
    <row r="86" spans="1:14">
      <c r="A86" s="5"/>
      <c r="B86" s="4" t="s">
        <v>461</v>
      </c>
      <c r="C86" s="85" t="s">
        <v>918</v>
      </c>
      <c r="D86" s="7"/>
      <c r="N86" s="8"/>
    </row>
    <row r="87" spans="1:14">
      <c r="A87" s="5"/>
      <c r="B87" s="4" t="s">
        <v>462</v>
      </c>
      <c r="C87" s="85" t="s">
        <v>918</v>
      </c>
      <c r="D87" s="7"/>
      <c r="N87" s="8"/>
    </row>
    <row r="88" spans="1:14">
      <c r="A88" s="5"/>
      <c r="B88" s="4" t="s">
        <v>463</v>
      </c>
      <c r="C88" s="85" t="s">
        <v>884</v>
      </c>
      <c r="D88" s="7"/>
      <c r="N88" s="8"/>
    </row>
    <row r="89" spans="1:14">
      <c r="A89" s="5"/>
      <c r="B89" s="4" t="s">
        <v>464</v>
      </c>
      <c r="C89" s="85" t="s">
        <v>886</v>
      </c>
      <c r="D89" s="7"/>
      <c r="N89" s="8"/>
    </row>
    <row r="90" spans="1:14">
      <c r="A90" s="5"/>
      <c r="B90" s="4" t="s">
        <v>465</v>
      </c>
      <c r="C90" s="85" t="s">
        <v>906</v>
      </c>
      <c r="D90" s="7"/>
      <c r="N90" s="8"/>
    </row>
    <row r="91" spans="1:14">
      <c r="A91" s="5"/>
      <c r="B91" s="4" t="s">
        <v>466</v>
      </c>
      <c r="C91" s="85" t="s">
        <v>883</v>
      </c>
      <c r="D91" s="7"/>
      <c r="N91" s="8"/>
    </row>
    <row r="92" spans="1:14">
      <c r="A92" s="5"/>
      <c r="B92" s="4" t="s">
        <v>467</v>
      </c>
      <c r="C92" s="85" t="s">
        <v>884</v>
      </c>
      <c r="D92" s="7"/>
      <c r="N92" s="8"/>
    </row>
    <row r="93" spans="1:14">
      <c r="A93" s="5"/>
      <c r="B93" s="4" t="s">
        <v>468</v>
      </c>
      <c r="C93" s="85" t="s">
        <v>907</v>
      </c>
      <c r="D93" s="7"/>
      <c r="N93" s="8"/>
    </row>
    <row r="94" spans="1:14">
      <c r="A94" s="5"/>
      <c r="B94" s="4" t="s">
        <v>469</v>
      </c>
      <c r="C94" s="85" t="s">
        <v>918</v>
      </c>
      <c r="D94" s="7"/>
      <c r="N94" s="8"/>
    </row>
    <row r="95" spans="1:14">
      <c r="A95" s="5"/>
      <c r="B95" s="4" t="s">
        <v>470</v>
      </c>
      <c r="C95" s="85" t="s">
        <v>918</v>
      </c>
      <c r="D95" s="7"/>
      <c r="N95" s="8"/>
    </row>
    <row r="96" spans="1:14">
      <c r="A96" s="5"/>
      <c r="B96" s="4" t="s">
        <v>471</v>
      </c>
      <c r="C96" s="85" t="s">
        <v>918</v>
      </c>
      <c r="D96" s="7"/>
      <c r="N96" s="8"/>
    </row>
    <row r="97" spans="1:14">
      <c r="A97" s="5"/>
      <c r="B97" s="4" t="s">
        <v>472</v>
      </c>
      <c r="C97" s="85" t="s">
        <v>918</v>
      </c>
      <c r="D97" s="7"/>
      <c r="N97" s="8"/>
    </row>
    <row r="98" spans="1:14">
      <c r="A98" s="5"/>
      <c r="B98" s="4" t="s">
        <v>473</v>
      </c>
      <c r="C98" s="85" t="s">
        <v>918</v>
      </c>
      <c r="D98" s="7"/>
      <c r="N98" s="8"/>
    </row>
    <row r="99" spans="1:14">
      <c r="A99" s="5"/>
      <c r="B99" s="4" t="s">
        <v>474</v>
      </c>
      <c r="C99" s="85" t="s">
        <v>918</v>
      </c>
      <c r="D99" s="7"/>
      <c r="N99" s="8"/>
    </row>
    <row r="100" spans="1:14">
      <c r="A100" s="5"/>
      <c r="B100" s="4" t="s">
        <v>475</v>
      </c>
      <c r="C100" s="85" t="s">
        <v>918</v>
      </c>
      <c r="D100" s="7"/>
      <c r="N100" s="8"/>
    </row>
    <row r="101" spans="1:14">
      <c r="A101" s="5"/>
      <c r="B101" s="4" t="s">
        <v>476</v>
      </c>
      <c r="C101" s="85" t="s">
        <v>918</v>
      </c>
      <c r="D101" s="7"/>
      <c r="N101" s="8"/>
    </row>
    <row r="102" spans="1:14">
      <c r="A102" s="5"/>
      <c r="B102" s="4" t="s">
        <v>477</v>
      </c>
      <c r="C102" s="85" t="s">
        <v>918</v>
      </c>
      <c r="D102" s="7"/>
      <c r="N102" s="8"/>
    </row>
    <row r="103" spans="1:14">
      <c r="A103" s="5"/>
      <c r="B103" s="4" t="s">
        <v>478</v>
      </c>
      <c r="C103" s="85" t="s">
        <v>883</v>
      </c>
      <c r="D103" s="7"/>
      <c r="N103" s="8"/>
    </row>
    <row r="104" spans="1:14">
      <c r="A104" s="5"/>
      <c r="B104" s="4" t="s">
        <v>479</v>
      </c>
      <c r="C104" s="85" t="s">
        <v>884</v>
      </c>
      <c r="D104" s="7"/>
      <c r="N104" s="8"/>
    </row>
    <row r="105" spans="1:14">
      <c r="A105" s="5"/>
      <c r="B105" s="4" t="s">
        <v>480</v>
      </c>
      <c r="C105" s="85" t="s">
        <v>899</v>
      </c>
      <c r="D105" s="7"/>
      <c r="N105" s="8"/>
    </row>
    <row r="106" spans="1:14">
      <c r="A106" s="5"/>
      <c r="B106" s="4" t="s">
        <v>481</v>
      </c>
      <c r="C106" s="85" t="s">
        <v>918</v>
      </c>
      <c r="D106" s="7"/>
      <c r="N106" s="8"/>
    </row>
    <row r="107" spans="1:14">
      <c r="A107" s="5"/>
      <c r="B107" s="4" t="s">
        <v>482</v>
      </c>
      <c r="C107" s="85" t="s">
        <v>918</v>
      </c>
      <c r="D107" s="7"/>
      <c r="N107" s="8"/>
    </row>
    <row r="108" spans="1:14">
      <c r="A108" s="5"/>
      <c r="B108" s="4" t="s">
        <v>483</v>
      </c>
      <c r="C108" s="85" t="s">
        <v>918</v>
      </c>
      <c r="D108" s="7"/>
      <c r="N108" s="8"/>
    </row>
    <row r="109" spans="1:14">
      <c r="A109" s="9" t="s">
        <v>484</v>
      </c>
      <c r="B109" s="10" t="s">
        <v>485</v>
      </c>
      <c r="C109" s="85" t="s">
        <v>918</v>
      </c>
      <c r="D109" s="9"/>
      <c r="N109" s="8"/>
    </row>
    <row r="110" spans="1:14">
      <c r="A110" s="5"/>
      <c r="B110" s="10" t="s">
        <v>486</v>
      </c>
      <c r="C110" s="85" t="s">
        <v>918</v>
      </c>
      <c r="D110" s="7"/>
      <c r="N110" s="8"/>
    </row>
    <row r="111" spans="1:14">
      <c r="A111" s="5"/>
      <c r="B111" s="10" t="s">
        <v>487</v>
      </c>
      <c r="C111" s="85" t="s">
        <v>918</v>
      </c>
      <c r="D111" s="7"/>
      <c r="N111" s="8"/>
    </row>
    <row r="112" spans="1:14">
      <c r="A112" s="9" t="s">
        <v>484</v>
      </c>
      <c r="B112" s="10" t="s">
        <v>488</v>
      </c>
      <c r="C112" s="85" t="s">
        <v>892</v>
      </c>
      <c r="D112" s="9"/>
      <c r="N112" s="8"/>
    </row>
    <row r="113" spans="1:14">
      <c r="A113" s="11"/>
      <c r="B113" s="10" t="s">
        <v>489</v>
      </c>
      <c r="C113" s="85" t="s">
        <v>908</v>
      </c>
      <c r="D113" s="11"/>
      <c r="N113" s="8"/>
    </row>
    <row r="114" spans="1:14">
      <c r="A114" s="11"/>
      <c r="B114" s="10" t="s">
        <v>490</v>
      </c>
      <c r="C114" s="85" t="s">
        <v>909</v>
      </c>
      <c r="D114" s="11"/>
      <c r="N114" s="8"/>
    </row>
    <row r="115" spans="1:14">
      <c r="A115" s="11"/>
      <c r="B115" s="10" t="s">
        <v>491</v>
      </c>
      <c r="C115" s="85" t="s">
        <v>892</v>
      </c>
      <c r="D115" s="11"/>
      <c r="N115" s="8"/>
    </row>
    <row r="116" spans="1:14">
      <c r="A116" s="11"/>
      <c r="B116" s="10" t="s">
        <v>492</v>
      </c>
      <c r="C116" s="85" t="s">
        <v>908</v>
      </c>
      <c r="D116" s="11"/>
      <c r="N116" s="8"/>
    </row>
    <row r="117" spans="1:14">
      <c r="A117" s="11"/>
      <c r="B117" s="10" t="s">
        <v>493</v>
      </c>
      <c r="C117" s="85" t="s">
        <v>910</v>
      </c>
      <c r="D117" s="11"/>
      <c r="N117" s="8"/>
    </row>
    <row r="118" spans="1:14">
      <c r="A118" s="11"/>
      <c r="B118" s="10" t="s">
        <v>494</v>
      </c>
      <c r="C118" s="85" t="s">
        <v>918</v>
      </c>
      <c r="D118" s="11"/>
      <c r="N118" s="8"/>
    </row>
    <row r="119" spans="1:14">
      <c r="A119" s="11"/>
      <c r="B119" s="10" t="s">
        <v>495</v>
      </c>
      <c r="C119" s="85" t="s">
        <v>918</v>
      </c>
      <c r="D119" s="11"/>
      <c r="N119" s="8"/>
    </row>
    <row r="120" spans="1:14">
      <c r="A120" s="11"/>
      <c r="B120" s="10" t="s">
        <v>496</v>
      </c>
      <c r="C120" s="85" t="s">
        <v>918</v>
      </c>
      <c r="D120" s="11"/>
      <c r="N120" s="8"/>
    </row>
    <row r="121" spans="1:14">
      <c r="A121" s="11"/>
      <c r="B121" s="10" t="s">
        <v>497</v>
      </c>
      <c r="C121" s="85" t="s">
        <v>918</v>
      </c>
      <c r="D121" s="11"/>
      <c r="N121" s="8"/>
    </row>
    <row r="122" spans="1:14">
      <c r="A122" s="11"/>
      <c r="B122" s="10" t="s">
        <v>498</v>
      </c>
      <c r="C122" s="85" t="s">
        <v>918</v>
      </c>
      <c r="D122" s="11"/>
      <c r="N122" s="8"/>
    </row>
    <row r="123" spans="1:14">
      <c r="A123" s="11"/>
      <c r="B123" s="10" t="s">
        <v>499</v>
      </c>
      <c r="C123" s="85" t="s">
        <v>918</v>
      </c>
      <c r="D123" s="11"/>
      <c r="N123" s="8"/>
    </row>
    <row r="124" spans="1:14">
      <c r="A124" s="11"/>
      <c r="B124" s="10" t="s">
        <v>500</v>
      </c>
      <c r="C124" s="85" t="s">
        <v>918</v>
      </c>
      <c r="D124" s="11"/>
      <c r="N124" s="8"/>
    </row>
    <row r="125" spans="1:14">
      <c r="A125" s="11"/>
      <c r="B125" s="10" t="s">
        <v>501</v>
      </c>
      <c r="C125" s="85" t="s">
        <v>918</v>
      </c>
      <c r="D125" s="11"/>
      <c r="N125" s="8"/>
    </row>
    <row r="126" spans="1:14">
      <c r="A126" s="11"/>
      <c r="B126" s="10" t="s">
        <v>502</v>
      </c>
      <c r="C126" s="85" t="s">
        <v>918</v>
      </c>
      <c r="D126" s="11"/>
      <c r="N126" s="8"/>
    </row>
    <row r="127" spans="1:14">
      <c r="A127" s="11"/>
      <c r="B127" s="10" t="s">
        <v>503</v>
      </c>
      <c r="C127" s="85" t="s">
        <v>918</v>
      </c>
      <c r="D127" s="11"/>
      <c r="N127" s="8"/>
    </row>
    <row r="128" spans="1:14">
      <c r="A128" s="11"/>
      <c r="B128" s="10" t="s">
        <v>504</v>
      </c>
      <c r="C128" s="85" t="s">
        <v>918</v>
      </c>
      <c r="D128" s="11"/>
      <c r="N128" s="8"/>
    </row>
    <row r="129" spans="1:14">
      <c r="A129" s="11"/>
      <c r="B129" s="10" t="s">
        <v>505</v>
      </c>
      <c r="C129" s="85" t="s">
        <v>918</v>
      </c>
      <c r="D129" s="11"/>
      <c r="N129" s="8"/>
    </row>
    <row r="130" spans="1:14">
      <c r="A130" s="11"/>
      <c r="B130" s="10" t="s">
        <v>506</v>
      </c>
      <c r="C130" s="85" t="s">
        <v>918</v>
      </c>
      <c r="D130" s="11"/>
      <c r="N130" s="8"/>
    </row>
    <row r="131" spans="1:14">
      <c r="A131" s="11"/>
      <c r="B131" s="10" t="s">
        <v>507</v>
      </c>
      <c r="C131" s="85" t="s">
        <v>918</v>
      </c>
      <c r="D131" s="11"/>
      <c r="N131" s="8"/>
    </row>
    <row r="132" spans="1:14">
      <c r="A132" s="11"/>
      <c r="B132" s="10" t="s">
        <v>508</v>
      </c>
      <c r="C132" s="85" t="s">
        <v>918</v>
      </c>
      <c r="D132" s="11"/>
      <c r="N132" s="8"/>
    </row>
    <row r="133" spans="1:14">
      <c r="A133" s="11"/>
      <c r="B133" s="10" t="s">
        <v>509</v>
      </c>
      <c r="C133" s="85" t="s">
        <v>918</v>
      </c>
      <c r="D133" s="11"/>
      <c r="N133" s="8"/>
    </row>
    <row r="134" spans="1:14">
      <c r="A134" s="11"/>
      <c r="B134" s="10" t="s">
        <v>510</v>
      </c>
      <c r="C134" s="85" t="s">
        <v>918</v>
      </c>
      <c r="D134" s="11"/>
      <c r="N134" s="8"/>
    </row>
    <row r="135" spans="1:14">
      <c r="A135" s="11"/>
      <c r="B135" s="10" t="s">
        <v>511</v>
      </c>
      <c r="C135" s="85" t="s">
        <v>918</v>
      </c>
      <c r="D135" s="11"/>
      <c r="N135" s="8"/>
    </row>
    <row r="136" spans="1:14">
      <c r="A136" s="11"/>
      <c r="B136" s="10" t="s">
        <v>512</v>
      </c>
      <c r="C136" s="85" t="s">
        <v>918</v>
      </c>
      <c r="D136" s="11"/>
      <c r="N136" s="8"/>
    </row>
    <row r="137" spans="1:14">
      <c r="A137" s="11"/>
      <c r="B137" s="10" t="s">
        <v>513</v>
      </c>
      <c r="C137" s="85" t="s">
        <v>918</v>
      </c>
      <c r="D137" s="11"/>
      <c r="N137" s="8"/>
    </row>
    <row r="138" spans="1:14">
      <c r="A138" s="11"/>
      <c r="B138" s="10" t="s">
        <v>514</v>
      </c>
      <c r="C138" s="85" t="s">
        <v>918</v>
      </c>
      <c r="D138" s="11"/>
      <c r="N138" s="8"/>
    </row>
    <row r="139" spans="1:14">
      <c r="A139" s="11"/>
      <c r="B139" s="10" t="s">
        <v>515</v>
      </c>
      <c r="C139" s="85" t="s">
        <v>918</v>
      </c>
      <c r="D139" s="11"/>
      <c r="N139" s="8"/>
    </row>
    <row r="140" spans="1:14">
      <c r="A140" s="11"/>
      <c r="B140" s="10" t="s">
        <v>516</v>
      </c>
      <c r="C140" s="85" t="s">
        <v>918</v>
      </c>
      <c r="D140" s="11"/>
      <c r="I140" s="8"/>
      <c r="N140" s="8"/>
    </row>
    <row r="141" spans="1:14">
      <c r="A141" s="11"/>
      <c r="B141" s="10" t="s">
        <v>517</v>
      </c>
      <c r="C141" s="85" t="s">
        <v>918</v>
      </c>
      <c r="D141" s="11"/>
      <c r="I141" s="8"/>
      <c r="N141" s="8"/>
    </row>
    <row r="142" spans="1:14">
      <c r="A142" s="11"/>
      <c r="B142" s="10" t="s">
        <v>518</v>
      </c>
      <c r="C142" s="85" t="s">
        <v>918</v>
      </c>
      <c r="D142" s="11"/>
      <c r="N142" s="8"/>
    </row>
    <row r="143" spans="1:14">
      <c r="A143" s="11"/>
      <c r="B143" s="10" t="s">
        <v>519</v>
      </c>
      <c r="C143" s="85" t="s">
        <v>918</v>
      </c>
      <c r="D143" s="11"/>
      <c r="N143" s="8"/>
    </row>
    <row r="144" spans="1:14">
      <c r="A144" s="11"/>
      <c r="B144" s="10" t="s">
        <v>520</v>
      </c>
      <c r="C144" s="85" t="s">
        <v>918</v>
      </c>
      <c r="D144" s="11"/>
      <c r="N144" s="8"/>
    </row>
    <row r="145" spans="1:14">
      <c r="A145" s="11"/>
      <c r="B145" s="10" t="s">
        <v>521</v>
      </c>
      <c r="C145" s="85" t="s">
        <v>918</v>
      </c>
      <c r="D145" s="11"/>
      <c r="N145" s="8"/>
    </row>
    <row r="146" spans="1:14">
      <c r="A146" s="11"/>
      <c r="B146" s="10" t="s">
        <v>522</v>
      </c>
      <c r="C146" s="85" t="s">
        <v>918</v>
      </c>
      <c r="D146" s="11"/>
      <c r="N146" s="8"/>
    </row>
    <row r="147" spans="1:14">
      <c r="A147" s="11"/>
      <c r="B147" s="10" t="s">
        <v>523</v>
      </c>
      <c r="C147" s="85" t="s">
        <v>918</v>
      </c>
      <c r="D147" s="11"/>
      <c r="N147" s="8"/>
    </row>
    <row r="148" spans="1:14">
      <c r="A148" s="11"/>
      <c r="B148" s="10" t="s">
        <v>524</v>
      </c>
      <c r="C148" s="85" t="s">
        <v>883</v>
      </c>
      <c r="D148" s="11"/>
      <c r="N148" s="8"/>
    </row>
    <row r="149" spans="1:14">
      <c r="A149" s="11"/>
      <c r="B149" s="10" t="s">
        <v>525</v>
      </c>
      <c r="C149" s="85" t="s">
        <v>884</v>
      </c>
      <c r="D149" s="11"/>
      <c r="N149" s="8"/>
    </row>
    <row r="150" spans="1:14">
      <c r="A150" s="11"/>
      <c r="B150" s="10" t="s">
        <v>526</v>
      </c>
      <c r="C150" s="85" t="s">
        <v>896</v>
      </c>
      <c r="D150" s="11"/>
      <c r="N150" s="8"/>
    </row>
    <row r="151" spans="1:14">
      <c r="A151" s="11"/>
      <c r="B151" s="10" t="s">
        <v>527</v>
      </c>
      <c r="C151" s="85" t="s">
        <v>918</v>
      </c>
      <c r="D151" s="11"/>
      <c r="N151" s="8"/>
    </row>
    <row r="152" spans="1:14">
      <c r="A152" s="11"/>
      <c r="B152" s="10" t="s">
        <v>528</v>
      </c>
      <c r="C152" s="85" t="s">
        <v>918</v>
      </c>
      <c r="D152" s="11"/>
      <c r="N152" s="8"/>
    </row>
    <row r="153" spans="1:14">
      <c r="A153" s="11"/>
      <c r="B153" s="10" t="s">
        <v>529</v>
      </c>
      <c r="C153" s="85" t="s">
        <v>918</v>
      </c>
      <c r="D153" s="11"/>
      <c r="N153" s="8"/>
    </row>
    <row r="154" spans="1:14">
      <c r="A154" s="11"/>
      <c r="B154" s="10" t="s">
        <v>530</v>
      </c>
      <c r="C154" s="85" t="s">
        <v>918</v>
      </c>
      <c r="D154" s="11"/>
      <c r="N154" s="8"/>
    </row>
    <row r="155" spans="1:14">
      <c r="A155" s="11"/>
      <c r="B155" s="10" t="s">
        <v>531</v>
      </c>
      <c r="C155" s="85" t="s">
        <v>918</v>
      </c>
      <c r="D155" s="11"/>
      <c r="N155" s="8"/>
    </row>
    <row r="156" spans="1:14">
      <c r="A156" s="11"/>
      <c r="B156" s="10" t="s">
        <v>532</v>
      </c>
      <c r="C156" s="85" t="s">
        <v>918</v>
      </c>
      <c r="D156" s="11"/>
      <c r="N156" s="8"/>
    </row>
    <row r="157" spans="1:14">
      <c r="A157" s="11"/>
      <c r="B157" s="10" t="s">
        <v>533</v>
      </c>
      <c r="C157" s="85" t="s">
        <v>918</v>
      </c>
      <c r="D157" s="11"/>
      <c r="N157" s="8"/>
    </row>
    <row r="158" spans="1:14">
      <c r="A158" s="11"/>
      <c r="B158" s="10" t="s">
        <v>534</v>
      </c>
      <c r="C158" s="85" t="s">
        <v>918</v>
      </c>
      <c r="D158" s="11"/>
      <c r="N158" s="8"/>
    </row>
    <row r="159" spans="1:14">
      <c r="A159" s="11"/>
      <c r="B159" s="10" t="s">
        <v>535</v>
      </c>
      <c r="C159" s="85" t="s">
        <v>918</v>
      </c>
      <c r="D159" s="11"/>
      <c r="N159" s="8"/>
    </row>
    <row r="160" spans="1:14">
      <c r="A160" s="11"/>
      <c r="B160" s="10" t="s">
        <v>536</v>
      </c>
      <c r="C160" s="85" t="s">
        <v>918</v>
      </c>
      <c r="D160" s="11"/>
      <c r="N160" s="8"/>
    </row>
    <row r="161" spans="1:14">
      <c r="A161" s="11"/>
      <c r="B161" s="10" t="s">
        <v>537</v>
      </c>
      <c r="C161" s="85" t="s">
        <v>918</v>
      </c>
      <c r="D161" s="11"/>
      <c r="N161" s="8"/>
    </row>
    <row r="162" spans="1:14">
      <c r="A162" s="11"/>
      <c r="B162" s="10" t="s">
        <v>538</v>
      </c>
      <c r="C162" s="85" t="s">
        <v>918</v>
      </c>
      <c r="D162" s="11"/>
      <c r="N162" s="8"/>
    </row>
    <row r="163" spans="1:14">
      <c r="A163" s="11"/>
      <c r="B163" s="10" t="s">
        <v>539</v>
      </c>
      <c r="C163" s="85" t="s">
        <v>918</v>
      </c>
      <c r="D163" s="11"/>
      <c r="N163" s="8"/>
    </row>
    <row r="164" spans="1:14">
      <c r="A164" s="11"/>
      <c r="B164" s="10" t="s">
        <v>540</v>
      </c>
      <c r="C164" s="85" t="s">
        <v>918</v>
      </c>
      <c r="D164" s="11"/>
      <c r="N164" s="8"/>
    </row>
    <row r="165" spans="1:14">
      <c r="A165" s="11"/>
      <c r="B165" s="10" t="s">
        <v>541</v>
      </c>
      <c r="C165" s="85" t="s">
        <v>918</v>
      </c>
      <c r="D165" s="11"/>
      <c r="N165" s="8"/>
    </row>
    <row r="166" spans="1:14">
      <c r="A166" s="11"/>
      <c r="B166" s="10" t="s">
        <v>542</v>
      </c>
      <c r="C166" s="85" t="s">
        <v>918</v>
      </c>
      <c r="D166" s="11"/>
      <c r="N166" s="8"/>
    </row>
    <row r="167" spans="1:14">
      <c r="A167" s="11"/>
      <c r="B167" s="10" t="s">
        <v>543</v>
      </c>
      <c r="C167" s="85" t="s">
        <v>918</v>
      </c>
      <c r="D167" s="11"/>
      <c r="N167" s="8"/>
    </row>
    <row r="168" spans="1:14">
      <c r="A168" s="11"/>
      <c r="B168" s="10" t="s">
        <v>544</v>
      </c>
      <c r="C168" s="85" t="s">
        <v>918</v>
      </c>
      <c r="D168" s="11"/>
      <c r="N168" s="8"/>
    </row>
    <row r="169" spans="1:14">
      <c r="A169" s="11"/>
      <c r="B169" s="10" t="s">
        <v>545</v>
      </c>
      <c r="C169" s="85" t="s">
        <v>918</v>
      </c>
      <c r="D169" s="11"/>
      <c r="N169" s="8"/>
    </row>
    <row r="170" spans="1:14">
      <c r="A170" s="11"/>
      <c r="B170" s="10" t="s">
        <v>546</v>
      </c>
      <c r="C170" s="85" t="s">
        <v>918</v>
      </c>
      <c r="D170" s="11"/>
      <c r="N170" s="8"/>
    </row>
    <row r="171" spans="1:14">
      <c r="A171" s="11"/>
      <c r="B171" s="10" t="s">
        <v>547</v>
      </c>
      <c r="C171" s="85" t="s">
        <v>918</v>
      </c>
      <c r="D171" s="11"/>
      <c r="N171" s="8"/>
    </row>
    <row r="172" spans="1:14">
      <c r="A172" s="11"/>
      <c r="B172" s="10" t="s">
        <v>548</v>
      </c>
      <c r="C172" s="85" t="s">
        <v>918</v>
      </c>
      <c r="D172" s="11"/>
      <c r="N172" s="8"/>
    </row>
    <row r="173" spans="1:14">
      <c r="A173" s="11"/>
      <c r="B173" s="10" t="s">
        <v>549</v>
      </c>
      <c r="C173" s="85" t="s">
        <v>918</v>
      </c>
      <c r="D173" s="11"/>
      <c r="N173" s="8"/>
    </row>
    <row r="174" spans="1:14">
      <c r="A174" s="11"/>
      <c r="B174" s="10" t="s">
        <v>550</v>
      </c>
      <c r="C174" s="85" t="s">
        <v>918</v>
      </c>
      <c r="D174" s="11"/>
      <c r="N174" s="8"/>
    </row>
    <row r="175" spans="1:14">
      <c r="A175" s="11"/>
      <c r="B175" s="10" t="s">
        <v>551</v>
      </c>
      <c r="C175" s="85" t="s">
        <v>918</v>
      </c>
      <c r="D175" s="11"/>
      <c r="N175" s="8"/>
    </row>
    <row r="176" spans="1:14">
      <c r="A176" s="11"/>
      <c r="B176" s="10" t="s">
        <v>552</v>
      </c>
      <c r="C176" s="85" t="s">
        <v>918</v>
      </c>
      <c r="D176" s="11"/>
      <c r="N176" s="8"/>
    </row>
    <row r="177" spans="1:14">
      <c r="A177" s="11"/>
      <c r="B177" s="10" t="s">
        <v>553</v>
      </c>
      <c r="C177" s="85" t="s">
        <v>886</v>
      </c>
      <c r="D177" s="11"/>
      <c r="N177" s="8"/>
    </row>
    <row r="178" spans="1:14">
      <c r="A178" s="11"/>
      <c r="B178" s="10" t="s">
        <v>554</v>
      </c>
      <c r="C178" s="85" t="s">
        <v>894</v>
      </c>
      <c r="D178" s="11"/>
      <c r="N178" s="8"/>
    </row>
    <row r="179" spans="1:14">
      <c r="A179" s="11"/>
      <c r="B179" s="10" t="s">
        <v>555</v>
      </c>
      <c r="C179" s="85" t="s">
        <v>911</v>
      </c>
      <c r="D179" s="11"/>
      <c r="N179" s="8"/>
    </row>
    <row r="180" spans="1:14">
      <c r="A180" s="11"/>
      <c r="B180" s="10" t="s">
        <v>556</v>
      </c>
      <c r="C180" s="85" t="s">
        <v>918</v>
      </c>
      <c r="D180" s="11"/>
      <c r="N180" s="8"/>
    </row>
    <row r="181" spans="1:14">
      <c r="A181" s="11"/>
      <c r="B181" s="10" t="s">
        <v>557</v>
      </c>
      <c r="C181" s="85" t="s">
        <v>918</v>
      </c>
      <c r="D181" s="11"/>
      <c r="N181" s="8"/>
    </row>
    <row r="182" spans="1:14">
      <c r="A182" s="11"/>
      <c r="B182" s="10" t="s">
        <v>558</v>
      </c>
      <c r="C182" s="85" t="s">
        <v>918</v>
      </c>
      <c r="D182" s="11"/>
      <c r="N182" s="8"/>
    </row>
    <row r="183" spans="1:14">
      <c r="A183" s="11"/>
      <c r="B183" s="10" t="s">
        <v>559</v>
      </c>
      <c r="C183" s="85" t="s">
        <v>918</v>
      </c>
      <c r="D183" s="11"/>
      <c r="N183" s="8"/>
    </row>
    <row r="184" spans="1:14">
      <c r="A184" s="11"/>
      <c r="B184" s="10" t="s">
        <v>560</v>
      </c>
      <c r="C184" s="85" t="s">
        <v>918</v>
      </c>
      <c r="D184" s="11"/>
      <c r="N184" s="8"/>
    </row>
    <row r="185" spans="1:14">
      <c r="A185" s="11"/>
      <c r="B185" s="10" t="s">
        <v>561</v>
      </c>
      <c r="C185" s="85" t="s">
        <v>918</v>
      </c>
      <c r="D185" s="11"/>
      <c r="N185" s="8"/>
    </row>
    <row r="186" spans="1:14">
      <c r="A186" s="11"/>
      <c r="B186" s="10" t="s">
        <v>562</v>
      </c>
      <c r="C186" s="85" t="s">
        <v>918</v>
      </c>
      <c r="D186" s="11"/>
      <c r="N186" s="8"/>
    </row>
    <row r="187" spans="1:14">
      <c r="A187" s="11"/>
      <c r="B187" s="10" t="s">
        <v>563</v>
      </c>
      <c r="C187" s="85" t="s">
        <v>918</v>
      </c>
      <c r="D187" s="11"/>
      <c r="I187" s="8"/>
      <c r="N187" s="8"/>
    </row>
    <row r="188" spans="1:14">
      <c r="A188" s="11"/>
      <c r="B188" s="10" t="s">
        <v>564</v>
      </c>
      <c r="C188" s="85" t="s">
        <v>918</v>
      </c>
      <c r="D188" s="11"/>
      <c r="I188" s="8"/>
      <c r="N188" s="8"/>
    </row>
    <row r="189" spans="1:14">
      <c r="A189" s="11"/>
      <c r="B189" s="10" t="s">
        <v>565</v>
      </c>
      <c r="C189" s="85" t="s">
        <v>918</v>
      </c>
      <c r="D189" s="11"/>
      <c r="N189" s="8"/>
    </row>
    <row r="190" spans="1:14">
      <c r="A190" s="11"/>
      <c r="B190" s="10" t="s">
        <v>566</v>
      </c>
      <c r="C190" s="85" t="s">
        <v>918</v>
      </c>
      <c r="D190" s="11"/>
      <c r="N190" s="8"/>
    </row>
    <row r="191" spans="1:14">
      <c r="A191" s="11"/>
      <c r="B191" s="10" t="s">
        <v>567</v>
      </c>
      <c r="C191" s="85" t="s">
        <v>918</v>
      </c>
      <c r="D191" s="11"/>
      <c r="N191" s="8"/>
    </row>
    <row r="192" spans="1:14">
      <c r="A192" s="11"/>
      <c r="B192" s="10" t="s">
        <v>568</v>
      </c>
      <c r="C192" s="85" t="s">
        <v>918</v>
      </c>
      <c r="D192" s="11"/>
      <c r="N192" s="8"/>
    </row>
    <row r="193" spans="1:14">
      <c r="A193" s="11"/>
      <c r="B193" s="10" t="s">
        <v>569</v>
      </c>
      <c r="C193" s="85" t="s">
        <v>918</v>
      </c>
      <c r="D193" s="11"/>
      <c r="N193" s="8"/>
    </row>
    <row r="194" spans="1:14">
      <c r="A194" s="11"/>
      <c r="B194" s="10" t="s">
        <v>570</v>
      </c>
      <c r="C194" s="85" t="s">
        <v>918</v>
      </c>
      <c r="D194" s="11"/>
      <c r="N194" s="8"/>
    </row>
    <row r="195" spans="1:14">
      <c r="A195" s="11"/>
      <c r="B195" s="10" t="s">
        <v>571</v>
      </c>
      <c r="C195" s="85" t="s">
        <v>918</v>
      </c>
      <c r="D195" s="11"/>
      <c r="N195" s="8"/>
    </row>
    <row r="196" spans="1:14">
      <c r="A196" s="11"/>
      <c r="B196" s="10" t="s">
        <v>572</v>
      </c>
      <c r="C196" s="85" t="s">
        <v>918</v>
      </c>
      <c r="D196" s="11"/>
      <c r="N196" s="8"/>
    </row>
    <row r="197" spans="1:14">
      <c r="A197" s="11"/>
      <c r="B197" s="10" t="s">
        <v>573</v>
      </c>
      <c r="C197" s="85" t="s">
        <v>918</v>
      </c>
      <c r="D197" s="11"/>
      <c r="N197" s="8"/>
    </row>
    <row r="198" spans="1:14">
      <c r="A198" s="11"/>
      <c r="B198" s="10" t="s">
        <v>574</v>
      </c>
      <c r="C198" s="85" t="s">
        <v>918</v>
      </c>
      <c r="D198" s="11"/>
      <c r="N198" s="8"/>
    </row>
    <row r="199" spans="1:14">
      <c r="A199" s="11"/>
      <c r="B199" s="10" t="s">
        <v>575</v>
      </c>
      <c r="C199" s="85" t="s">
        <v>918</v>
      </c>
      <c r="D199" s="11"/>
      <c r="N199" s="8"/>
    </row>
    <row r="200" spans="1:14">
      <c r="A200" s="11"/>
      <c r="B200" s="10" t="s">
        <v>576</v>
      </c>
      <c r="C200" s="85" t="s">
        <v>918</v>
      </c>
      <c r="D200" s="11"/>
      <c r="N200" s="8"/>
    </row>
    <row r="201" spans="1:14">
      <c r="A201" s="11"/>
      <c r="B201" s="10" t="s">
        <v>577</v>
      </c>
      <c r="C201" s="85" t="s">
        <v>918</v>
      </c>
      <c r="D201" s="11"/>
      <c r="N201" s="8"/>
    </row>
    <row r="202" spans="1:14">
      <c r="A202" s="11"/>
      <c r="B202" s="10" t="s">
        <v>578</v>
      </c>
      <c r="C202" s="85" t="s">
        <v>918</v>
      </c>
      <c r="D202" s="11"/>
      <c r="N202" s="8"/>
    </row>
    <row r="203" spans="1:14">
      <c r="A203" s="11"/>
      <c r="B203" s="10" t="s">
        <v>579</v>
      </c>
      <c r="C203" s="85" t="s">
        <v>918</v>
      </c>
      <c r="D203" s="11"/>
      <c r="N203" s="8"/>
    </row>
    <row r="204" spans="1:14">
      <c r="A204" s="11"/>
      <c r="B204" s="10" t="s">
        <v>580</v>
      </c>
      <c r="C204" s="85" t="s">
        <v>918</v>
      </c>
      <c r="D204" s="11"/>
      <c r="N204" s="8"/>
    </row>
    <row r="205" spans="1:14">
      <c r="A205" s="11"/>
      <c r="B205" s="10" t="s">
        <v>581</v>
      </c>
      <c r="C205" s="85" t="s">
        <v>918</v>
      </c>
      <c r="D205" s="11"/>
      <c r="N205" s="8"/>
    </row>
    <row r="206" spans="1:14">
      <c r="A206" s="11"/>
      <c r="B206" s="10" t="s">
        <v>582</v>
      </c>
      <c r="C206" s="85" t="s">
        <v>918</v>
      </c>
      <c r="D206" s="11"/>
      <c r="N206" s="8"/>
    </row>
    <row r="207" spans="1:14">
      <c r="A207" s="11"/>
      <c r="B207" s="10" t="s">
        <v>583</v>
      </c>
      <c r="C207" s="85" t="s">
        <v>918</v>
      </c>
      <c r="D207" s="11"/>
      <c r="N207" s="8"/>
    </row>
    <row r="208" spans="1:14">
      <c r="A208" s="11"/>
      <c r="B208" s="10" t="s">
        <v>584</v>
      </c>
      <c r="C208" s="85" t="s">
        <v>883</v>
      </c>
      <c r="D208" s="11"/>
      <c r="N208" s="8"/>
    </row>
    <row r="209" spans="1:14">
      <c r="A209" s="11"/>
      <c r="B209" s="10" t="s">
        <v>585</v>
      </c>
      <c r="C209" s="85" t="s">
        <v>884</v>
      </c>
      <c r="D209" s="11"/>
      <c r="N209" s="8"/>
    </row>
    <row r="210" spans="1:14">
      <c r="A210" s="11"/>
      <c r="B210" s="10" t="s">
        <v>586</v>
      </c>
      <c r="C210" s="85" t="s">
        <v>912</v>
      </c>
      <c r="D210" s="11"/>
      <c r="N210" s="8"/>
    </row>
    <row r="211" spans="1:14">
      <c r="A211" s="11"/>
      <c r="B211" s="10" t="s">
        <v>587</v>
      </c>
      <c r="C211" s="85" t="s">
        <v>883</v>
      </c>
      <c r="D211" s="11"/>
      <c r="N211" s="8"/>
    </row>
    <row r="212" spans="1:14">
      <c r="A212" s="11"/>
      <c r="B212" s="10" t="s">
        <v>588</v>
      </c>
      <c r="C212" s="85" t="s">
        <v>884</v>
      </c>
      <c r="D212" s="11"/>
      <c r="N212" s="8"/>
    </row>
    <row r="213" spans="1:14">
      <c r="A213" s="11"/>
      <c r="B213" s="10" t="s">
        <v>589</v>
      </c>
      <c r="C213" s="85" t="s">
        <v>896</v>
      </c>
      <c r="D213" s="11"/>
      <c r="N213" s="8"/>
    </row>
    <row r="214" spans="1:14">
      <c r="A214" s="11"/>
      <c r="B214" s="10" t="s">
        <v>590</v>
      </c>
      <c r="C214" s="85" t="s">
        <v>918</v>
      </c>
      <c r="D214" s="11"/>
      <c r="N214" s="8"/>
    </row>
    <row r="215" spans="1:14">
      <c r="A215" s="11"/>
      <c r="B215" s="10" t="s">
        <v>591</v>
      </c>
      <c r="C215" s="85" t="s">
        <v>918</v>
      </c>
      <c r="D215" s="11"/>
      <c r="N215" s="8"/>
    </row>
    <row r="216" spans="1:14">
      <c r="A216" s="11"/>
      <c r="B216" s="10" t="s">
        <v>592</v>
      </c>
      <c r="C216" s="85" t="s">
        <v>918</v>
      </c>
      <c r="D216" s="11"/>
      <c r="N216" s="8"/>
    </row>
    <row r="217" spans="1:14">
      <c r="A217" s="11"/>
      <c r="B217" s="10" t="s">
        <v>593</v>
      </c>
      <c r="C217" s="85" t="s">
        <v>918</v>
      </c>
      <c r="D217" s="11"/>
      <c r="N217" s="8"/>
    </row>
    <row r="218" spans="1:14">
      <c r="A218" s="11"/>
      <c r="B218" s="10" t="s">
        <v>594</v>
      </c>
      <c r="C218" s="85" t="s">
        <v>918</v>
      </c>
      <c r="D218" s="11"/>
      <c r="N218" s="8"/>
    </row>
    <row r="219" spans="1:14">
      <c r="A219" s="11"/>
      <c r="B219" s="10" t="s">
        <v>595</v>
      </c>
      <c r="C219" s="85" t="s">
        <v>918</v>
      </c>
      <c r="D219" s="11"/>
      <c r="N219" s="8"/>
    </row>
    <row r="220" spans="1:14">
      <c r="A220" s="11"/>
      <c r="B220" s="10" t="s">
        <v>596</v>
      </c>
      <c r="C220" s="85" t="s">
        <v>913</v>
      </c>
      <c r="D220" s="11"/>
      <c r="N220" s="8"/>
    </row>
    <row r="221" spans="1:14">
      <c r="A221" s="11"/>
      <c r="B221" s="10" t="s">
        <v>597</v>
      </c>
      <c r="C221" s="85" t="s">
        <v>918</v>
      </c>
      <c r="D221" s="11"/>
      <c r="N221" s="8"/>
    </row>
    <row r="222" spans="1:14">
      <c r="A222" s="11"/>
      <c r="B222" s="10" t="s">
        <v>598</v>
      </c>
      <c r="C222" s="85" t="s">
        <v>918</v>
      </c>
      <c r="D222" s="11"/>
      <c r="N222" s="8"/>
    </row>
    <row r="223" spans="1:14">
      <c r="A223" s="11"/>
      <c r="B223" s="10" t="s">
        <v>599</v>
      </c>
      <c r="C223" s="85" t="s">
        <v>918</v>
      </c>
      <c r="D223" s="11"/>
      <c r="N223" s="8"/>
    </row>
    <row r="224" spans="1:14">
      <c r="A224" s="11"/>
      <c r="B224" s="10" t="s">
        <v>600</v>
      </c>
      <c r="C224" s="85" t="s">
        <v>918</v>
      </c>
      <c r="D224" s="11"/>
      <c r="N224" s="8"/>
    </row>
    <row r="225" spans="1:14">
      <c r="A225" s="11"/>
      <c r="B225" s="10" t="s">
        <v>601</v>
      </c>
      <c r="C225" s="85" t="s">
        <v>918</v>
      </c>
      <c r="D225" s="11"/>
      <c r="N225" s="8"/>
    </row>
    <row r="226" spans="1:14">
      <c r="A226" s="11"/>
      <c r="B226" s="10" t="s">
        <v>602</v>
      </c>
      <c r="C226" s="85" t="s">
        <v>918</v>
      </c>
      <c r="D226" s="11"/>
      <c r="N226" s="8"/>
    </row>
    <row r="227" spans="1:14">
      <c r="A227" s="11"/>
      <c r="B227" s="10" t="s">
        <v>603</v>
      </c>
      <c r="C227" s="85" t="s">
        <v>918</v>
      </c>
      <c r="D227" s="11"/>
      <c r="N227" s="8"/>
    </row>
    <row r="228" spans="1:14">
      <c r="A228" s="11"/>
      <c r="B228" s="10" t="s">
        <v>604</v>
      </c>
      <c r="C228" s="85" t="s">
        <v>918</v>
      </c>
      <c r="D228" s="11"/>
      <c r="N228" s="8"/>
    </row>
    <row r="229" spans="1:14">
      <c r="A229" s="11"/>
      <c r="B229" s="10" t="s">
        <v>605</v>
      </c>
      <c r="C229" s="85" t="s">
        <v>918</v>
      </c>
      <c r="D229" s="11"/>
      <c r="N229" s="8"/>
    </row>
    <row r="230" spans="1:14">
      <c r="A230" s="11"/>
      <c r="B230" s="10" t="s">
        <v>606</v>
      </c>
      <c r="C230" s="85" t="s">
        <v>918</v>
      </c>
      <c r="D230" s="11"/>
      <c r="N230" s="8"/>
    </row>
    <row r="231" spans="1:14">
      <c r="A231" s="11"/>
      <c r="B231" s="10" t="s">
        <v>607</v>
      </c>
      <c r="C231" s="85" t="s">
        <v>918</v>
      </c>
      <c r="D231" s="11"/>
      <c r="N231" s="8"/>
    </row>
    <row r="232" spans="1:14">
      <c r="A232" s="11"/>
      <c r="B232" s="10" t="s">
        <v>608</v>
      </c>
      <c r="C232" s="85" t="s">
        <v>918</v>
      </c>
      <c r="D232" s="11"/>
      <c r="N232" s="8"/>
    </row>
    <row r="233" spans="1:14">
      <c r="A233" s="11"/>
      <c r="B233" s="10" t="s">
        <v>609</v>
      </c>
      <c r="C233" s="85" t="s">
        <v>918</v>
      </c>
      <c r="D233" s="11"/>
      <c r="N233" s="8"/>
    </row>
    <row r="234" spans="1:14">
      <c r="A234" s="11"/>
      <c r="B234" s="10" t="s">
        <v>610</v>
      </c>
      <c r="C234" s="85" t="s">
        <v>918</v>
      </c>
      <c r="D234" s="11"/>
      <c r="N234" s="8"/>
    </row>
    <row r="235" spans="1:14">
      <c r="A235" s="11"/>
      <c r="B235" s="10" t="s">
        <v>611</v>
      </c>
      <c r="C235" s="85" t="s">
        <v>918</v>
      </c>
      <c r="D235" s="11"/>
      <c r="N235" s="8"/>
    </row>
    <row r="236" spans="1:14">
      <c r="A236" s="11"/>
      <c r="B236" s="10" t="s">
        <v>612</v>
      </c>
      <c r="C236" s="85" t="s">
        <v>918</v>
      </c>
      <c r="D236" s="11"/>
      <c r="N236" s="8"/>
    </row>
    <row r="237" spans="1:14">
      <c r="A237" s="11"/>
      <c r="B237" s="10" t="s">
        <v>613</v>
      </c>
      <c r="C237" s="85" t="s">
        <v>918</v>
      </c>
      <c r="D237" s="11"/>
      <c r="N237" s="8"/>
    </row>
    <row r="238" spans="1:14">
      <c r="A238" s="11"/>
      <c r="B238" s="10" t="s">
        <v>614</v>
      </c>
      <c r="C238" s="85" t="s">
        <v>918</v>
      </c>
      <c r="D238" s="11"/>
      <c r="N238" s="8"/>
    </row>
    <row r="239" spans="1:14">
      <c r="A239" s="11"/>
      <c r="B239" s="10" t="s">
        <v>615</v>
      </c>
      <c r="C239" s="85" t="s">
        <v>918</v>
      </c>
      <c r="D239" s="11"/>
      <c r="N239" s="8"/>
    </row>
    <row r="240" spans="1:14">
      <c r="A240" s="11"/>
      <c r="B240" s="10" t="s">
        <v>616</v>
      </c>
      <c r="C240" s="85" t="s">
        <v>918</v>
      </c>
      <c r="D240" s="11"/>
      <c r="N240" s="8"/>
    </row>
    <row r="241" spans="1:14">
      <c r="A241" s="11"/>
      <c r="B241" s="10" t="s">
        <v>617</v>
      </c>
      <c r="C241" s="85" t="s">
        <v>918</v>
      </c>
      <c r="D241" s="11"/>
      <c r="N241" s="8"/>
    </row>
    <row r="242" spans="1:14">
      <c r="A242" s="11"/>
      <c r="B242" s="10" t="s">
        <v>618</v>
      </c>
      <c r="C242" s="85" t="s">
        <v>892</v>
      </c>
      <c r="D242" s="11"/>
      <c r="N242" s="8"/>
    </row>
    <row r="243" spans="1:14">
      <c r="A243" s="11"/>
      <c r="B243" s="10" t="s">
        <v>619</v>
      </c>
      <c r="C243" s="85" t="s">
        <v>908</v>
      </c>
      <c r="D243" s="11"/>
      <c r="N243" s="8"/>
    </row>
    <row r="244" spans="1:14">
      <c r="A244" s="11"/>
      <c r="B244" s="10" t="s">
        <v>620</v>
      </c>
      <c r="C244" s="85" t="s">
        <v>914</v>
      </c>
      <c r="D244" s="11"/>
      <c r="N244" s="8"/>
    </row>
    <row r="245" spans="1:14">
      <c r="A245" s="11"/>
      <c r="B245" s="10" t="s">
        <v>621</v>
      </c>
      <c r="C245" s="85" t="s">
        <v>918</v>
      </c>
      <c r="D245" s="11"/>
      <c r="N245" s="8"/>
    </row>
    <row r="246" spans="1:14">
      <c r="A246" s="11"/>
      <c r="B246" s="10" t="s">
        <v>622</v>
      </c>
      <c r="C246" s="85" t="s">
        <v>918</v>
      </c>
      <c r="D246" s="11"/>
      <c r="N246" s="8"/>
    </row>
    <row r="247" spans="1:14">
      <c r="A247" s="11"/>
      <c r="B247" s="10" t="s">
        <v>623</v>
      </c>
      <c r="C247" s="85" t="s">
        <v>918</v>
      </c>
      <c r="D247" s="11"/>
      <c r="N247" s="8"/>
    </row>
    <row r="248" spans="1:14">
      <c r="A248" s="11"/>
      <c r="B248" s="10" t="s">
        <v>624</v>
      </c>
      <c r="C248" s="85" t="s">
        <v>918</v>
      </c>
      <c r="D248" s="11"/>
      <c r="N248" s="8"/>
    </row>
    <row r="249" spans="1:14">
      <c r="A249" s="11"/>
      <c r="B249" s="10" t="s">
        <v>625</v>
      </c>
      <c r="C249" s="85" t="s">
        <v>918</v>
      </c>
      <c r="D249" s="11"/>
      <c r="N249" s="8"/>
    </row>
    <row r="250" spans="1:14">
      <c r="A250" s="11"/>
      <c r="B250" s="10" t="s">
        <v>626</v>
      </c>
      <c r="C250" s="85" t="s">
        <v>918</v>
      </c>
      <c r="D250" s="11"/>
      <c r="N250" s="8"/>
    </row>
    <row r="251" spans="1:14">
      <c r="A251" s="11"/>
      <c r="B251" s="10" t="s">
        <v>627</v>
      </c>
      <c r="C251" s="85" t="s">
        <v>918</v>
      </c>
      <c r="D251" s="11"/>
      <c r="N251" s="8"/>
    </row>
    <row r="252" spans="1:14">
      <c r="A252" s="11"/>
      <c r="B252" s="10" t="s">
        <v>628</v>
      </c>
      <c r="C252" s="85" t="s">
        <v>918</v>
      </c>
      <c r="D252" s="11"/>
      <c r="N252" s="8"/>
    </row>
    <row r="253" spans="1:14">
      <c r="A253" s="11"/>
      <c r="B253" s="10" t="s">
        <v>629</v>
      </c>
      <c r="C253" s="85" t="s">
        <v>918</v>
      </c>
      <c r="D253" s="11"/>
      <c r="N253" s="8"/>
    </row>
    <row r="254" spans="1:14">
      <c r="A254" s="11"/>
      <c r="B254" s="10" t="s">
        <v>630</v>
      </c>
      <c r="C254" s="85" t="s">
        <v>918</v>
      </c>
      <c r="D254" s="11"/>
      <c r="N254" s="8"/>
    </row>
    <row r="255" spans="1:14">
      <c r="A255" s="11"/>
      <c r="B255" s="10" t="s">
        <v>631</v>
      </c>
      <c r="C255" s="85" t="s">
        <v>918</v>
      </c>
      <c r="D255" s="11"/>
      <c r="N255" s="8"/>
    </row>
    <row r="256" spans="1:14">
      <c r="A256" s="11"/>
      <c r="B256" s="10" t="s">
        <v>632</v>
      </c>
      <c r="C256" s="85" t="s">
        <v>918</v>
      </c>
      <c r="D256" s="11"/>
      <c r="N256" s="8"/>
    </row>
    <row r="257" spans="1:14">
      <c r="A257" s="11"/>
      <c r="B257" s="10" t="s">
        <v>633</v>
      </c>
      <c r="C257" s="85" t="s">
        <v>918</v>
      </c>
      <c r="D257" s="11"/>
      <c r="N257" s="8"/>
    </row>
    <row r="258" spans="1:14">
      <c r="A258" s="11"/>
      <c r="B258" s="10" t="s">
        <v>634</v>
      </c>
      <c r="C258" s="85" t="s">
        <v>918</v>
      </c>
      <c r="D258" s="11"/>
      <c r="N258" s="8"/>
    </row>
    <row r="259" spans="1:14">
      <c r="A259" s="11"/>
      <c r="B259" s="10" t="s">
        <v>635</v>
      </c>
      <c r="C259" s="85" t="s">
        <v>918</v>
      </c>
      <c r="D259" s="11"/>
      <c r="N259" s="8"/>
    </row>
    <row r="260" spans="1:14">
      <c r="A260" s="11"/>
      <c r="B260" s="10" t="s">
        <v>636</v>
      </c>
      <c r="C260" s="85" t="s">
        <v>918</v>
      </c>
      <c r="D260" s="11"/>
      <c r="N260" s="8"/>
    </row>
    <row r="261" spans="1:14">
      <c r="A261" s="11"/>
      <c r="B261" s="10" t="s">
        <v>637</v>
      </c>
      <c r="C261" s="85" t="s">
        <v>918</v>
      </c>
      <c r="D261" s="11"/>
      <c r="N261" s="8"/>
    </row>
    <row r="262" spans="1:14">
      <c r="A262" s="11"/>
      <c r="B262" s="10" t="s">
        <v>638</v>
      </c>
      <c r="C262" s="85" t="s">
        <v>918</v>
      </c>
      <c r="D262" s="11"/>
      <c r="N262" s="8"/>
    </row>
    <row r="263" spans="1:14">
      <c r="A263" s="11"/>
      <c r="B263" s="10" t="s">
        <v>639</v>
      </c>
      <c r="C263" s="85" t="s">
        <v>918</v>
      </c>
      <c r="D263" s="11"/>
      <c r="N263" s="8"/>
    </row>
    <row r="264" spans="1:14">
      <c r="A264" s="11"/>
      <c r="B264" s="10" t="s">
        <v>640</v>
      </c>
      <c r="C264" s="85" t="s">
        <v>918</v>
      </c>
      <c r="D264" s="11"/>
      <c r="N264" s="8"/>
    </row>
    <row r="265" spans="1:14">
      <c r="A265" s="11"/>
      <c r="B265" s="10" t="s">
        <v>641</v>
      </c>
      <c r="C265" s="85" t="s">
        <v>918</v>
      </c>
      <c r="D265" s="11"/>
      <c r="N265" s="8"/>
    </row>
    <row r="266" spans="1:14">
      <c r="A266" s="11"/>
      <c r="B266" s="10" t="s">
        <v>642</v>
      </c>
      <c r="C266" s="85" t="s">
        <v>918</v>
      </c>
      <c r="D266" s="11"/>
      <c r="N266" s="8"/>
    </row>
    <row r="267" spans="1:14">
      <c r="A267" s="11"/>
      <c r="B267" s="10" t="s">
        <v>643</v>
      </c>
      <c r="C267" s="85" t="s">
        <v>918</v>
      </c>
      <c r="D267" s="11"/>
      <c r="N267" s="8"/>
    </row>
    <row r="268" spans="1:14">
      <c r="A268" s="11"/>
      <c r="B268" s="10" t="s">
        <v>644</v>
      </c>
      <c r="C268" s="85" t="s">
        <v>918</v>
      </c>
      <c r="D268" s="11"/>
      <c r="N268" s="8"/>
    </row>
    <row r="269" spans="1:14">
      <c r="A269" s="11"/>
      <c r="B269" s="10" t="s">
        <v>645</v>
      </c>
      <c r="C269" s="85" t="s">
        <v>918</v>
      </c>
      <c r="D269" s="11"/>
      <c r="N269" s="8"/>
    </row>
    <row r="270" spans="1:14">
      <c r="A270" s="11"/>
      <c r="B270" s="10" t="s">
        <v>646</v>
      </c>
      <c r="C270" s="85" t="s">
        <v>918</v>
      </c>
      <c r="D270" s="11"/>
      <c r="N270" s="8"/>
    </row>
    <row r="271" spans="1:14">
      <c r="A271" s="11"/>
      <c r="B271" s="10" t="s">
        <v>647</v>
      </c>
      <c r="C271" s="85" t="s">
        <v>918</v>
      </c>
      <c r="D271" s="11"/>
      <c r="N271" s="8"/>
    </row>
    <row r="272" spans="1:14">
      <c r="A272" s="11"/>
      <c r="B272" s="10" t="s">
        <v>648</v>
      </c>
      <c r="C272" s="85" t="s">
        <v>918</v>
      </c>
      <c r="D272" s="11"/>
      <c r="N272" s="8"/>
    </row>
    <row r="273" spans="1:14">
      <c r="A273" s="11"/>
      <c r="B273" s="10" t="s">
        <v>649</v>
      </c>
      <c r="C273" s="85" t="s">
        <v>918</v>
      </c>
      <c r="D273" s="11"/>
      <c r="N273" s="8"/>
    </row>
    <row r="274" spans="1:14">
      <c r="A274" s="11"/>
      <c r="B274" s="10" t="s">
        <v>650</v>
      </c>
      <c r="C274" s="85" t="s">
        <v>918</v>
      </c>
      <c r="D274" s="11"/>
      <c r="N274" s="8"/>
    </row>
    <row r="275" spans="1:14">
      <c r="A275" s="11"/>
      <c r="B275" s="10" t="s">
        <v>651</v>
      </c>
      <c r="C275" s="85" t="s">
        <v>918</v>
      </c>
      <c r="D275" s="11"/>
      <c r="N275" s="8"/>
    </row>
    <row r="276" spans="1:14">
      <c r="A276" s="11"/>
      <c r="B276" s="10" t="s">
        <v>652</v>
      </c>
      <c r="C276" s="85" t="s">
        <v>918</v>
      </c>
      <c r="D276" s="11"/>
      <c r="N276" s="8"/>
    </row>
    <row r="277" spans="1:14">
      <c r="A277" s="11"/>
      <c r="B277" s="10" t="s">
        <v>653</v>
      </c>
      <c r="C277" s="85" t="s">
        <v>918</v>
      </c>
      <c r="D277" s="11"/>
      <c r="N277" s="8"/>
    </row>
    <row r="278" spans="1:14">
      <c r="A278" s="11"/>
      <c r="B278" s="10" t="s">
        <v>654</v>
      </c>
      <c r="C278" s="85" t="s">
        <v>918</v>
      </c>
      <c r="D278" s="11"/>
      <c r="N278" s="8"/>
    </row>
    <row r="279" spans="1:14">
      <c r="A279" s="11"/>
      <c r="B279" s="10" t="s">
        <v>655</v>
      </c>
      <c r="C279" s="85" t="s">
        <v>918</v>
      </c>
      <c r="D279" s="11"/>
      <c r="N279" s="8"/>
    </row>
    <row r="280" spans="1:14">
      <c r="A280" s="11"/>
      <c r="B280" s="10" t="s">
        <v>656</v>
      </c>
      <c r="C280" s="85" t="s">
        <v>918</v>
      </c>
      <c r="D280" s="11"/>
      <c r="N280" s="8"/>
    </row>
    <row r="281" spans="1:14">
      <c r="A281" s="11"/>
      <c r="B281" s="10" t="s">
        <v>657</v>
      </c>
      <c r="C281" s="85" t="s">
        <v>918</v>
      </c>
      <c r="D281" s="11"/>
      <c r="N281" s="8"/>
    </row>
    <row r="282" spans="1:14">
      <c r="A282" s="11"/>
      <c r="B282" s="10" t="s">
        <v>658</v>
      </c>
      <c r="C282" s="85" t="s">
        <v>918</v>
      </c>
      <c r="D282" s="11"/>
      <c r="N282" s="8"/>
    </row>
    <row r="283" spans="1:14">
      <c r="A283" s="11"/>
      <c r="B283" s="10" t="s">
        <v>659</v>
      </c>
      <c r="C283" s="85" t="s">
        <v>918</v>
      </c>
      <c r="D283" s="11"/>
      <c r="N283" s="8"/>
    </row>
    <row r="284" spans="1:14">
      <c r="A284" s="11"/>
      <c r="B284" s="10" t="s">
        <v>660</v>
      </c>
      <c r="C284" s="85" t="s">
        <v>918</v>
      </c>
      <c r="D284" s="11"/>
      <c r="N284" s="8"/>
    </row>
    <row r="285" spans="1:14">
      <c r="A285" s="11"/>
      <c r="B285" s="10" t="s">
        <v>661</v>
      </c>
      <c r="C285" s="85" t="s">
        <v>883</v>
      </c>
      <c r="D285" s="11"/>
      <c r="N285" s="8"/>
    </row>
    <row r="286" spans="1:14">
      <c r="A286" s="11"/>
      <c r="B286" s="10" t="s">
        <v>662</v>
      </c>
      <c r="C286" s="85" t="s">
        <v>884</v>
      </c>
      <c r="D286" s="11"/>
      <c r="N286" s="8"/>
    </row>
    <row r="287" spans="1:14">
      <c r="A287" s="11"/>
      <c r="B287" s="10" t="s">
        <v>663</v>
      </c>
      <c r="C287" s="85" t="s">
        <v>908</v>
      </c>
      <c r="D287" s="11"/>
      <c r="N287" s="8"/>
    </row>
    <row r="288" spans="1:14">
      <c r="A288" s="11"/>
      <c r="B288" s="10" t="s">
        <v>664</v>
      </c>
      <c r="C288" s="85" t="s">
        <v>918</v>
      </c>
      <c r="D288" s="11"/>
      <c r="N288" s="8"/>
    </row>
    <row r="289" spans="1:14">
      <c r="A289" s="11"/>
      <c r="B289" s="10" t="s">
        <v>665</v>
      </c>
      <c r="C289" s="85" t="s">
        <v>918</v>
      </c>
      <c r="D289" s="11"/>
      <c r="N289" s="8"/>
    </row>
    <row r="290" spans="1:14">
      <c r="A290" s="11"/>
      <c r="B290" s="10" t="s">
        <v>666</v>
      </c>
      <c r="C290" s="85" t="s">
        <v>918</v>
      </c>
      <c r="D290" s="11"/>
      <c r="N290" s="8"/>
    </row>
    <row r="291" spans="1:14">
      <c r="A291" s="11"/>
      <c r="B291" s="10" t="s">
        <v>667</v>
      </c>
      <c r="C291" s="85" t="s">
        <v>918</v>
      </c>
      <c r="D291" s="11"/>
      <c r="N291" s="8"/>
    </row>
    <row r="292" spans="1:14">
      <c r="A292" s="11"/>
      <c r="B292" s="10" t="s">
        <v>668</v>
      </c>
      <c r="C292" s="85" t="s">
        <v>918</v>
      </c>
      <c r="D292" s="11"/>
      <c r="N292" s="8"/>
    </row>
    <row r="293" spans="1:14">
      <c r="A293" s="11"/>
      <c r="B293" s="10" t="s">
        <v>669</v>
      </c>
      <c r="C293" s="85" t="s">
        <v>918</v>
      </c>
      <c r="D293" s="11"/>
      <c r="N293" s="8"/>
    </row>
    <row r="294" spans="1:14">
      <c r="A294" s="11"/>
      <c r="B294" s="10" t="s">
        <v>670</v>
      </c>
      <c r="C294" s="85" t="s">
        <v>918</v>
      </c>
      <c r="D294" s="11"/>
      <c r="N294" s="8"/>
    </row>
    <row r="295" spans="1:14">
      <c r="A295" s="11"/>
      <c r="B295" s="10" t="s">
        <v>671</v>
      </c>
      <c r="C295" s="85" t="s">
        <v>918</v>
      </c>
      <c r="D295" s="11"/>
      <c r="N295" s="8"/>
    </row>
    <row r="296" spans="1:14">
      <c r="A296" s="11"/>
      <c r="B296" s="10" t="s">
        <v>672</v>
      </c>
      <c r="C296" s="85" t="s">
        <v>918</v>
      </c>
      <c r="D296" s="11"/>
      <c r="N296" s="8"/>
    </row>
    <row r="297" spans="1:14">
      <c r="A297" s="11"/>
      <c r="B297" s="10" t="s">
        <v>673</v>
      </c>
      <c r="C297" s="85" t="s">
        <v>918</v>
      </c>
      <c r="D297" s="11"/>
      <c r="N297" s="8"/>
    </row>
    <row r="298" spans="1:14">
      <c r="A298" s="11"/>
      <c r="B298" s="10" t="s">
        <v>674</v>
      </c>
      <c r="C298" s="85" t="s">
        <v>918</v>
      </c>
      <c r="D298" s="11"/>
      <c r="N298" s="8"/>
    </row>
    <row r="299" spans="1:14">
      <c r="A299" s="11"/>
      <c r="B299" s="10" t="s">
        <v>675</v>
      </c>
      <c r="C299" s="85" t="s">
        <v>918</v>
      </c>
      <c r="D299" s="11"/>
      <c r="N299" s="8"/>
    </row>
    <row r="300" spans="1:14">
      <c r="A300" s="11"/>
      <c r="B300" s="10" t="s">
        <v>676</v>
      </c>
      <c r="C300" s="85" t="s">
        <v>918</v>
      </c>
      <c r="D300" s="11"/>
      <c r="N300" s="8"/>
    </row>
    <row r="301" spans="1:14">
      <c r="A301" s="11"/>
      <c r="B301" s="10" t="s">
        <v>677</v>
      </c>
      <c r="C301" s="85" t="s">
        <v>918</v>
      </c>
      <c r="D301" s="11"/>
      <c r="N301" s="8"/>
    </row>
    <row r="302" spans="1:14">
      <c r="A302" s="11"/>
      <c r="B302" s="10" t="s">
        <v>678</v>
      </c>
      <c r="C302" s="85" t="s">
        <v>918</v>
      </c>
      <c r="D302" s="11"/>
      <c r="N302" s="8"/>
    </row>
    <row r="303" spans="1:14">
      <c r="A303" s="11"/>
      <c r="B303" s="10" t="s">
        <v>679</v>
      </c>
      <c r="C303" s="85" t="s">
        <v>918</v>
      </c>
      <c r="D303" s="11"/>
      <c r="N303" s="8"/>
    </row>
    <row r="304" spans="1:14">
      <c r="A304" s="11"/>
      <c r="B304" s="10" t="s">
        <v>680</v>
      </c>
      <c r="C304" s="85" t="s">
        <v>918</v>
      </c>
      <c r="D304" s="11"/>
      <c r="N304" s="8"/>
    </row>
    <row r="305" spans="1:14">
      <c r="A305" s="11"/>
      <c r="B305" s="10" t="s">
        <v>681</v>
      </c>
      <c r="C305" s="85" t="s">
        <v>918</v>
      </c>
      <c r="D305" s="11"/>
      <c r="N305" s="8"/>
    </row>
    <row r="306" spans="1:14">
      <c r="A306" s="11"/>
      <c r="B306" s="10" t="s">
        <v>682</v>
      </c>
      <c r="C306" s="85" t="s">
        <v>918</v>
      </c>
      <c r="D306" s="11"/>
      <c r="I306" s="8"/>
      <c r="N306" s="8"/>
    </row>
    <row r="307" spans="1:14">
      <c r="A307" s="11"/>
      <c r="B307" s="10" t="s">
        <v>683</v>
      </c>
      <c r="C307" s="85" t="s">
        <v>918</v>
      </c>
      <c r="D307" s="11"/>
      <c r="I307" s="8"/>
      <c r="N307" s="8"/>
    </row>
    <row r="308" spans="1:14">
      <c r="A308" s="11"/>
      <c r="B308" s="10" t="s">
        <v>684</v>
      </c>
      <c r="C308" s="85" t="s">
        <v>918</v>
      </c>
      <c r="D308" s="11"/>
      <c r="N308" s="8"/>
    </row>
    <row r="309" spans="1:14">
      <c r="A309" s="11"/>
      <c r="B309" s="10" t="s">
        <v>685</v>
      </c>
      <c r="C309" s="85" t="s">
        <v>918</v>
      </c>
      <c r="D309" s="11"/>
      <c r="N309" s="8"/>
    </row>
    <row r="310" spans="1:14">
      <c r="A310" s="11"/>
      <c r="B310" s="10" t="s">
        <v>686</v>
      </c>
      <c r="C310" s="85" t="s">
        <v>918</v>
      </c>
      <c r="D310" s="11"/>
      <c r="N310" s="8"/>
    </row>
    <row r="311" spans="1:14">
      <c r="A311" s="11"/>
      <c r="B311" s="10" t="s">
        <v>687</v>
      </c>
      <c r="C311" s="85" t="s">
        <v>918</v>
      </c>
      <c r="D311" s="11"/>
      <c r="N311" s="8"/>
    </row>
    <row r="312" spans="1:14">
      <c r="A312" s="11"/>
      <c r="B312" s="10" t="s">
        <v>688</v>
      </c>
      <c r="C312" s="85" t="s">
        <v>918</v>
      </c>
      <c r="D312" s="11"/>
      <c r="N312" s="8"/>
    </row>
    <row r="313" spans="1:14">
      <c r="A313" s="11"/>
      <c r="B313" s="10" t="s">
        <v>689</v>
      </c>
      <c r="C313" s="85" t="s">
        <v>918</v>
      </c>
      <c r="D313" s="11"/>
      <c r="N313" s="8"/>
    </row>
    <row r="314" spans="1:14">
      <c r="A314" s="11"/>
      <c r="B314" s="10" t="s">
        <v>690</v>
      </c>
      <c r="C314" s="85" t="s">
        <v>918</v>
      </c>
      <c r="D314" s="11"/>
      <c r="N314" s="8"/>
    </row>
    <row r="315" spans="1:14">
      <c r="A315" s="11"/>
      <c r="B315" s="10" t="s">
        <v>691</v>
      </c>
      <c r="C315" s="85" t="s">
        <v>918</v>
      </c>
      <c r="D315" s="11"/>
      <c r="N315" s="8"/>
    </row>
    <row r="316" spans="1:14">
      <c r="A316" s="11"/>
      <c r="B316" s="10" t="s">
        <v>692</v>
      </c>
      <c r="C316" s="85" t="s">
        <v>918</v>
      </c>
      <c r="D316" s="11"/>
      <c r="N316" s="8"/>
    </row>
    <row r="317" spans="1:14">
      <c r="A317" s="11"/>
      <c r="B317" s="10" t="s">
        <v>693</v>
      </c>
      <c r="C317" s="85" t="s">
        <v>918</v>
      </c>
      <c r="D317" s="11"/>
      <c r="N317" s="8"/>
    </row>
    <row r="318" spans="1:14">
      <c r="A318" s="11"/>
      <c r="B318" s="10" t="s">
        <v>694</v>
      </c>
      <c r="C318" s="85" t="s">
        <v>918</v>
      </c>
      <c r="D318" s="11"/>
      <c r="N318" s="8"/>
    </row>
    <row r="319" spans="1:14">
      <c r="A319" s="11"/>
      <c r="B319" s="10" t="s">
        <v>695</v>
      </c>
      <c r="C319" s="85" t="s">
        <v>918</v>
      </c>
      <c r="D319" s="11"/>
      <c r="N319" s="8"/>
    </row>
    <row r="320" spans="1:14">
      <c r="A320" s="11"/>
      <c r="B320" s="10" t="s">
        <v>696</v>
      </c>
      <c r="C320" s="85" t="s">
        <v>883</v>
      </c>
      <c r="D320" s="11"/>
      <c r="N320" s="8"/>
    </row>
    <row r="321" spans="1:14">
      <c r="A321" s="11"/>
      <c r="B321" s="10" t="s">
        <v>697</v>
      </c>
      <c r="C321" s="85" t="s">
        <v>884</v>
      </c>
      <c r="D321" s="11"/>
      <c r="N321" s="8"/>
    </row>
    <row r="322" spans="1:14">
      <c r="A322" s="11"/>
      <c r="B322" s="10" t="s">
        <v>698</v>
      </c>
      <c r="C322" s="85" t="s">
        <v>905</v>
      </c>
      <c r="D322" s="11"/>
      <c r="N322" s="8"/>
    </row>
    <row r="323" spans="1:14">
      <c r="A323" s="11"/>
      <c r="B323" s="10" t="s">
        <v>699</v>
      </c>
      <c r="C323" s="85" t="s">
        <v>918</v>
      </c>
      <c r="D323" s="11"/>
      <c r="N323" s="8"/>
    </row>
    <row r="324" spans="1:14">
      <c r="A324" s="11"/>
      <c r="B324" s="10" t="s">
        <v>700</v>
      </c>
      <c r="C324" s="85" t="s">
        <v>918</v>
      </c>
      <c r="D324" s="11"/>
      <c r="N324" s="8"/>
    </row>
    <row r="325" spans="1:14">
      <c r="A325" s="11"/>
      <c r="B325" s="10" t="s">
        <v>701</v>
      </c>
      <c r="C325" s="85" t="s">
        <v>918</v>
      </c>
      <c r="D325" s="11"/>
      <c r="N325" s="8"/>
    </row>
    <row r="326" spans="1:14">
      <c r="A326" s="11"/>
      <c r="B326" s="10" t="s">
        <v>702</v>
      </c>
      <c r="C326" s="85" t="s">
        <v>918</v>
      </c>
      <c r="D326" s="11"/>
      <c r="N326" s="8"/>
    </row>
    <row r="327" spans="1:14">
      <c r="A327" s="11"/>
      <c r="B327" s="10" t="s">
        <v>703</v>
      </c>
      <c r="C327" s="85" t="s">
        <v>918</v>
      </c>
      <c r="D327" s="11"/>
      <c r="N327" s="8"/>
    </row>
    <row r="328" spans="1:14">
      <c r="A328" s="11"/>
      <c r="B328" s="10" t="s">
        <v>704</v>
      </c>
      <c r="C328" s="85" t="s">
        <v>918</v>
      </c>
      <c r="D328" s="11"/>
      <c r="N328" s="8"/>
    </row>
    <row r="329" spans="1:14">
      <c r="A329" s="11"/>
      <c r="B329" s="10" t="s">
        <v>705</v>
      </c>
      <c r="C329" s="85" t="s">
        <v>918</v>
      </c>
      <c r="D329" s="11"/>
      <c r="N329" s="8"/>
    </row>
    <row r="330" spans="1:14">
      <c r="A330" s="11"/>
      <c r="B330" s="10" t="s">
        <v>706</v>
      </c>
      <c r="C330" s="85" t="s">
        <v>918</v>
      </c>
      <c r="D330" s="11"/>
      <c r="N330" s="8"/>
    </row>
    <row r="331" spans="1:14">
      <c r="A331" s="11"/>
      <c r="B331" s="10" t="s">
        <v>707</v>
      </c>
      <c r="C331" s="85" t="s">
        <v>883</v>
      </c>
      <c r="D331" s="11"/>
      <c r="N331" s="8"/>
    </row>
    <row r="332" spans="1:14">
      <c r="A332" s="11"/>
      <c r="B332" s="10" t="s">
        <v>708</v>
      </c>
      <c r="C332" s="85" t="s">
        <v>884</v>
      </c>
      <c r="D332" s="11"/>
      <c r="N332" s="8"/>
    </row>
    <row r="333" spans="1:14">
      <c r="A333" s="11"/>
      <c r="B333" s="10" t="s">
        <v>709</v>
      </c>
      <c r="C333" s="85" t="s">
        <v>907</v>
      </c>
      <c r="D333" s="11"/>
      <c r="N333" s="8"/>
    </row>
    <row r="334" spans="1:14">
      <c r="A334" s="11"/>
      <c r="B334" s="10" t="s">
        <v>710</v>
      </c>
      <c r="C334" s="85" t="s">
        <v>918</v>
      </c>
      <c r="D334" s="11"/>
      <c r="N334" s="8"/>
    </row>
    <row r="335" spans="1:14">
      <c r="A335" s="11"/>
      <c r="B335" s="10" t="s">
        <v>711</v>
      </c>
      <c r="C335" s="85" t="s">
        <v>918</v>
      </c>
      <c r="D335" s="11"/>
      <c r="N335" s="8"/>
    </row>
    <row r="336" spans="1:14">
      <c r="A336" s="11"/>
      <c r="B336" s="10" t="s">
        <v>712</v>
      </c>
      <c r="C336" s="85" t="s">
        <v>918</v>
      </c>
      <c r="D336" s="11"/>
      <c r="N336" s="8"/>
    </row>
    <row r="337" spans="1:14">
      <c r="A337" s="11"/>
      <c r="B337" s="10" t="s">
        <v>713</v>
      </c>
      <c r="C337" s="85" t="s">
        <v>918</v>
      </c>
      <c r="D337" s="11"/>
      <c r="N337" s="8"/>
    </row>
    <row r="338" spans="1:14">
      <c r="A338" s="11"/>
      <c r="B338" s="10" t="s">
        <v>714</v>
      </c>
      <c r="C338" s="85" t="s">
        <v>918</v>
      </c>
      <c r="D338" s="11"/>
      <c r="N338" s="8"/>
    </row>
    <row r="339" spans="1:14">
      <c r="A339" s="11"/>
      <c r="B339" s="10" t="s">
        <v>715</v>
      </c>
      <c r="C339" s="85" t="s">
        <v>918</v>
      </c>
      <c r="D339" s="11"/>
      <c r="N339" s="8"/>
    </row>
    <row r="340" spans="1:14">
      <c r="A340" s="11"/>
      <c r="B340" s="10" t="s">
        <v>716</v>
      </c>
      <c r="C340" s="85" t="s">
        <v>918</v>
      </c>
      <c r="D340" s="11"/>
      <c r="N340" s="8"/>
    </row>
    <row r="341" spans="1:14">
      <c r="A341" s="11"/>
      <c r="B341" s="10" t="s">
        <v>717</v>
      </c>
      <c r="C341" s="85" t="s">
        <v>918</v>
      </c>
      <c r="D341" s="11"/>
      <c r="N341" s="8"/>
    </row>
    <row r="342" spans="1:14">
      <c r="A342" s="11"/>
      <c r="B342" s="10" t="s">
        <v>718</v>
      </c>
      <c r="C342" s="85" t="s">
        <v>918</v>
      </c>
      <c r="D342" s="11"/>
      <c r="N342" s="8"/>
    </row>
    <row r="343" spans="1:14">
      <c r="A343" s="11"/>
      <c r="B343" s="10" t="s">
        <v>719</v>
      </c>
      <c r="C343" s="85" t="s">
        <v>918</v>
      </c>
      <c r="D343" s="11"/>
      <c r="N343" s="8"/>
    </row>
    <row r="344" spans="1:14">
      <c r="A344" s="11"/>
      <c r="B344" s="10" t="s">
        <v>720</v>
      </c>
      <c r="C344" s="85" t="s">
        <v>918</v>
      </c>
      <c r="D344" s="11"/>
      <c r="N344" s="8"/>
    </row>
    <row r="345" spans="1:14">
      <c r="A345" s="11"/>
      <c r="B345" s="10" t="s">
        <v>721</v>
      </c>
      <c r="C345" s="85" t="s">
        <v>918</v>
      </c>
      <c r="D345" s="11"/>
      <c r="N345" s="8"/>
    </row>
    <row r="346" spans="1:14">
      <c r="A346" s="11"/>
      <c r="B346" s="10" t="s">
        <v>722</v>
      </c>
      <c r="C346" s="85" t="s">
        <v>918</v>
      </c>
      <c r="D346" s="11"/>
      <c r="N346" s="8"/>
    </row>
    <row r="347" spans="1:14">
      <c r="A347" s="11"/>
      <c r="B347" s="10" t="s">
        <v>723</v>
      </c>
      <c r="C347" s="85" t="s">
        <v>918</v>
      </c>
      <c r="D347" s="11"/>
      <c r="N347" s="8"/>
    </row>
    <row r="348" spans="1:14">
      <c r="A348" s="11"/>
      <c r="B348" s="10" t="s">
        <v>724</v>
      </c>
      <c r="C348" s="85" t="s">
        <v>918</v>
      </c>
      <c r="D348" s="11"/>
      <c r="N348" s="8"/>
    </row>
    <row r="349" spans="1:14">
      <c r="A349" s="11"/>
      <c r="B349" s="10" t="s">
        <v>725</v>
      </c>
      <c r="C349" s="85" t="s">
        <v>918</v>
      </c>
      <c r="D349" s="11"/>
      <c r="N349" s="8"/>
    </row>
    <row r="350" spans="1:14">
      <c r="A350" s="11"/>
      <c r="B350" s="10" t="s">
        <v>726</v>
      </c>
      <c r="C350" s="85" t="s">
        <v>918</v>
      </c>
      <c r="D350" s="11"/>
      <c r="N350" s="8"/>
    </row>
    <row r="351" spans="1:14">
      <c r="A351" s="11"/>
      <c r="B351" s="10" t="s">
        <v>727</v>
      </c>
      <c r="C351" s="85" t="s">
        <v>918</v>
      </c>
      <c r="D351" s="11"/>
      <c r="N351" s="8"/>
    </row>
    <row r="352" spans="1:14">
      <c r="A352" s="11"/>
      <c r="B352" s="10" t="s">
        <v>728</v>
      </c>
      <c r="C352" s="85" t="s">
        <v>918</v>
      </c>
      <c r="D352" s="11"/>
      <c r="N352" s="8"/>
    </row>
    <row r="353" spans="1:14">
      <c r="A353" s="11"/>
      <c r="B353" s="10" t="s">
        <v>729</v>
      </c>
      <c r="C353" s="85" t="s">
        <v>918</v>
      </c>
      <c r="D353" s="11"/>
      <c r="N353" s="8"/>
    </row>
    <row r="354" spans="1:14">
      <c r="A354" s="11"/>
      <c r="B354" s="10" t="s">
        <v>730</v>
      </c>
      <c r="C354" s="85" t="s">
        <v>918</v>
      </c>
      <c r="D354" s="11"/>
      <c r="N354" s="8"/>
    </row>
    <row r="355" spans="1:14">
      <c r="A355" s="11"/>
      <c r="B355" s="10" t="s">
        <v>731</v>
      </c>
      <c r="C355" s="85" t="s">
        <v>915</v>
      </c>
      <c r="D355" s="11"/>
      <c r="N355" s="8"/>
    </row>
    <row r="356" spans="1:14">
      <c r="A356" s="11"/>
      <c r="B356" s="10" t="s">
        <v>732</v>
      </c>
      <c r="C356" s="85" t="s">
        <v>916</v>
      </c>
      <c r="D356" s="11"/>
      <c r="N356" s="8"/>
    </row>
    <row r="357" spans="1:14">
      <c r="A357" s="11"/>
      <c r="B357" s="10" t="s">
        <v>733</v>
      </c>
      <c r="C357" s="85" t="s">
        <v>884</v>
      </c>
      <c r="D357" s="11"/>
      <c r="N357" s="8"/>
    </row>
    <row r="358" spans="1:14">
      <c r="A358" s="11"/>
      <c r="B358" s="10" t="s">
        <v>734</v>
      </c>
      <c r="C358" s="85" t="s">
        <v>886</v>
      </c>
      <c r="D358" s="11"/>
      <c r="N358" s="8"/>
    </row>
    <row r="359" spans="1:14">
      <c r="A359" s="11"/>
      <c r="B359" s="10" t="s">
        <v>735</v>
      </c>
      <c r="C359" s="85" t="s">
        <v>899</v>
      </c>
      <c r="D359" s="11"/>
      <c r="N359" s="8"/>
    </row>
    <row r="360" spans="1:14">
      <c r="A360" s="11"/>
      <c r="B360" s="10" t="s">
        <v>736</v>
      </c>
      <c r="C360" s="85" t="s">
        <v>918</v>
      </c>
      <c r="D360" s="11"/>
      <c r="N360" s="8"/>
    </row>
    <row r="361" spans="1:14">
      <c r="A361" s="11"/>
      <c r="B361" s="10" t="s">
        <v>737</v>
      </c>
      <c r="C361" s="85" t="s">
        <v>918</v>
      </c>
      <c r="D361" s="11"/>
      <c r="N361" s="8"/>
    </row>
    <row r="362" spans="1:14">
      <c r="A362" s="11"/>
      <c r="B362" s="10" t="s">
        <v>738</v>
      </c>
      <c r="C362" s="85" t="s">
        <v>918</v>
      </c>
      <c r="D362" s="11"/>
      <c r="N362" s="8"/>
    </row>
    <row r="363" spans="1:14">
      <c r="A363" s="11"/>
      <c r="B363" s="10" t="s">
        <v>739</v>
      </c>
      <c r="C363" s="85" t="s">
        <v>918</v>
      </c>
      <c r="D363" s="11"/>
      <c r="N363" s="8"/>
    </row>
    <row r="364" spans="1:14">
      <c r="A364" s="11"/>
      <c r="B364" s="10" t="s">
        <v>740</v>
      </c>
      <c r="C364" s="85" t="s">
        <v>918</v>
      </c>
      <c r="D364" s="11"/>
      <c r="N364" s="8"/>
    </row>
    <row r="365" spans="1:14">
      <c r="A365" s="11"/>
      <c r="B365" s="10" t="s">
        <v>741</v>
      </c>
      <c r="C365" s="85" t="s">
        <v>918</v>
      </c>
      <c r="D365" s="11"/>
      <c r="N365" s="8"/>
    </row>
    <row r="366" spans="1:14">
      <c r="A366" s="11"/>
      <c r="B366" s="10" t="s">
        <v>742</v>
      </c>
      <c r="C366" s="85" t="s">
        <v>918</v>
      </c>
      <c r="D366" s="11"/>
      <c r="N366" s="8"/>
    </row>
    <row r="367" spans="1:14">
      <c r="A367" s="11"/>
      <c r="B367" s="10" t="s">
        <v>743</v>
      </c>
      <c r="C367" s="85" t="s">
        <v>918</v>
      </c>
      <c r="D367" s="11"/>
      <c r="N367" s="8"/>
    </row>
    <row r="368" spans="1:14">
      <c r="A368" s="11"/>
      <c r="B368" s="10" t="s">
        <v>744</v>
      </c>
      <c r="C368" s="85" t="s">
        <v>918</v>
      </c>
      <c r="D368" s="11"/>
      <c r="N368" s="8"/>
    </row>
    <row r="369" spans="1:14">
      <c r="A369" s="11"/>
      <c r="B369" s="10" t="s">
        <v>745</v>
      </c>
      <c r="C369" s="85" t="s">
        <v>918</v>
      </c>
      <c r="D369" s="11"/>
      <c r="N369" s="8"/>
    </row>
    <row r="370" spans="1:14">
      <c r="A370" s="11"/>
      <c r="B370" s="10" t="s">
        <v>746</v>
      </c>
      <c r="C370" s="85" t="s">
        <v>918</v>
      </c>
      <c r="D370" s="11"/>
      <c r="N370" s="8"/>
    </row>
    <row r="371" spans="1:14">
      <c r="A371" s="11"/>
      <c r="B371" s="10" t="s">
        <v>747</v>
      </c>
      <c r="C371" s="85" t="s">
        <v>918</v>
      </c>
      <c r="D371" s="11"/>
      <c r="N371" s="8"/>
    </row>
    <row r="372" spans="1:14">
      <c r="A372" s="11"/>
      <c r="B372" s="10" t="s">
        <v>748</v>
      </c>
      <c r="C372" s="85" t="s">
        <v>918</v>
      </c>
      <c r="D372" s="11"/>
      <c r="N372" s="8"/>
    </row>
    <row r="373" spans="1:14">
      <c r="A373" s="11"/>
      <c r="B373" s="10" t="s">
        <v>749</v>
      </c>
      <c r="C373" s="85" t="s">
        <v>918</v>
      </c>
      <c r="D373" s="11"/>
      <c r="N373" s="8"/>
    </row>
    <row r="374" spans="1:14">
      <c r="A374" s="11"/>
      <c r="B374" s="10" t="s">
        <v>750</v>
      </c>
      <c r="C374" s="85" t="s">
        <v>918</v>
      </c>
      <c r="D374" s="11"/>
      <c r="N374" s="8"/>
    </row>
    <row r="375" spans="1:14">
      <c r="A375" s="11"/>
      <c r="B375" s="10" t="s">
        <v>751</v>
      </c>
      <c r="C375" s="85" t="s">
        <v>918</v>
      </c>
      <c r="D375" s="11"/>
      <c r="N375" s="8"/>
    </row>
    <row r="376" spans="1:14">
      <c r="A376" s="11"/>
      <c r="B376" s="10" t="s">
        <v>752</v>
      </c>
      <c r="C376" s="85" t="s">
        <v>918</v>
      </c>
      <c r="D376" s="11"/>
      <c r="N376" s="8"/>
    </row>
    <row r="377" spans="1:14">
      <c r="A377" s="11"/>
      <c r="B377" s="10" t="s">
        <v>753</v>
      </c>
      <c r="C377" s="85" t="s">
        <v>918</v>
      </c>
      <c r="D377" s="11"/>
      <c r="N377" s="8"/>
    </row>
    <row r="378" spans="1:14">
      <c r="A378" s="11"/>
      <c r="B378" s="10" t="s">
        <v>754</v>
      </c>
      <c r="C378" s="85" t="s">
        <v>918</v>
      </c>
      <c r="D378" s="11"/>
      <c r="N378" s="8"/>
    </row>
    <row r="379" spans="1:14">
      <c r="A379" s="11"/>
      <c r="B379" s="10" t="s">
        <v>755</v>
      </c>
      <c r="C379" s="85" t="s">
        <v>918</v>
      </c>
      <c r="D379" s="11"/>
      <c r="N379" s="8"/>
    </row>
    <row r="380" spans="1:14">
      <c r="A380" s="11"/>
      <c r="B380" s="10" t="s">
        <v>756</v>
      </c>
      <c r="C380" s="85" t="s">
        <v>918</v>
      </c>
      <c r="D380" s="11"/>
      <c r="N380" s="8"/>
    </row>
    <row r="381" spans="1:14">
      <c r="A381" s="11"/>
      <c r="B381" s="10" t="s">
        <v>757</v>
      </c>
      <c r="C381" s="85" t="s">
        <v>918</v>
      </c>
      <c r="D381" s="11"/>
      <c r="N381" s="8"/>
    </row>
    <row r="382" spans="1:14">
      <c r="A382" s="11"/>
      <c r="B382" s="10" t="s">
        <v>758</v>
      </c>
      <c r="C382" s="85" t="s">
        <v>918</v>
      </c>
      <c r="D382" s="11"/>
      <c r="N382" s="8"/>
    </row>
    <row r="383" spans="1:14">
      <c r="A383" s="11"/>
      <c r="B383" s="10" t="s">
        <v>759</v>
      </c>
      <c r="C383" s="85" t="s">
        <v>918</v>
      </c>
      <c r="D383" s="11"/>
      <c r="N383" s="8"/>
    </row>
    <row r="384" spans="1:14">
      <c r="A384" s="11"/>
      <c r="B384" s="10" t="s">
        <v>760</v>
      </c>
      <c r="C384" s="85" t="s">
        <v>918</v>
      </c>
      <c r="D384" s="11"/>
      <c r="N384" s="8"/>
    </row>
    <row r="385" spans="1:14">
      <c r="A385" s="11"/>
      <c r="B385" s="10" t="s">
        <v>761</v>
      </c>
      <c r="C385" s="85" t="s">
        <v>918</v>
      </c>
      <c r="D385" s="11"/>
      <c r="N385" s="8"/>
    </row>
    <row r="386" spans="1:14">
      <c r="A386" s="11"/>
      <c r="B386" s="10" t="s">
        <v>762</v>
      </c>
      <c r="C386" s="85" t="s">
        <v>918</v>
      </c>
      <c r="D386" s="11"/>
      <c r="N386" s="8"/>
    </row>
    <row r="387" spans="1:14">
      <c r="A387" s="11"/>
      <c r="B387" s="10" t="s">
        <v>763</v>
      </c>
      <c r="C387" s="85" t="s">
        <v>918</v>
      </c>
      <c r="D387" s="11"/>
      <c r="N387" s="8"/>
    </row>
    <row r="388" spans="1:14">
      <c r="A388" s="11"/>
      <c r="B388" s="10" t="s">
        <v>764</v>
      </c>
      <c r="C388" s="85" t="s">
        <v>918</v>
      </c>
      <c r="D388" s="11"/>
      <c r="N388" s="8"/>
    </row>
    <row r="389" spans="1:14">
      <c r="A389" s="11"/>
      <c r="B389" s="10" t="s">
        <v>765</v>
      </c>
      <c r="C389" s="85" t="s">
        <v>918</v>
      </c>
      <c r="D389" s="11"/>
      <c r="N389" s="8"/>
    </row>
    <row r="390" spans="1:14">
      <c r="A390" s="11"/>
      <c r="B390" s="10" t="s">
        <v>766</v>
      </c>
      <c r="C390" s="85" t="s">
        <v>918</v>
      </c>
      <c r="D390" s="11"/>
      <c r="N390" s="8"/>
    </row>
    <row r="391" spans="1:14">
      <c r="A391" s="11"/>
      <c r="B391" s="10" t="s">
        <v>767</v>
      </c>
      <c r="C391" s="85" t="s">
        <v>918</v>
      </c>
      <c r="D391" s="11"/>
      <c r="N391" s="8"/>
    </row>
    <row r="392" spans="1:14">
      <c r="A392" s="11"/>
      <c r="B392" s="10" t="s">
        <v>768</v>
      </c>
      <c r="C392" s="85" t="s">
        <v>918</v>
      </c>
      <c r="D392" s="11"/>
      <c r="N392" s="8"/>
    </row>
    <row r="393" spans="1:14">
      <c r="A393" s="11"/>
      <c r="B393" s="10" t="s">
        <v>769</v>
      </c>
      <c r="C393" s="85" t="s">
        <v>918</v>
      </c>
      <c r="D393" s="11"/>
      <c r="N393" s="8"/>
    </row>
    <row r="394" spans="1:14">
      <c r="A394" s="11"/>
      <c r="B394" s="10" t="s">
        <v>770</v>
      </c>
      <c r="C394" s="85" t="s">
        <v>918</v>
      </c>
      <c r="D394" s="11"/>
      <c r="N394" s="8"/>
    </row>
    <row r="395" spans="1:14">
      <c r="A395" s="11"/>
      <c r="B395" s="10" t="s">
        <v>771</v>
      </c>
      <c r="C395" s="85" t="s">
        <v>918</v>
      </c>
      <c r="D395" s="11"/>
      <c r="N395" s="8"/>
    </row>
    <row r="396" spans="1:14">
      <c r="A396" s="11"/>
      <c r="B396" s="10" t="s">
        <v>772</v>
      </c>
      <c r="C396" s="85" t="s">
        <v>918</v>
      </c>
      <c r="D396" s="11"/>
      <c r="N396" s="8"/>
    </row>
    <row r="397" spans="1:14">
      <c r="A397" s="11"/>
      <c r="B397" s="10" t="s">
        <v>773</v>
      </c>
      <c r="C397" s="85" t="s">
        <v>918</v>
      </c>
      <c r="D397" s="11"/>
      <c r="N397" s="8"/>
    </row>
    <row r="398" spans="1:14">
      <c r="A398" s="11"/>
      <c r="B398" s="10" t="s">
        <v>774</v>
      </c>
      <c r="C398" s="85" t="s">
        <v>918</v>
      </c>
      <c r="D398" s="11"/>
      <c r="N398" s="8"/>
    </row>
    <row r="399" spans="1:14">
      <c r="A399" s="11"/>
      <c r="B399" s="10" t="s">
        <v>775</v>
      </c>
      <c r="C399" s="85" t="s">
        <v>918</v>
      </c>
      <c r="D399" s="11"/>
      <c r="N399" s="8"/>
    </row>
    <row r="400" spans="1:14">
      <c r="A400" s="11"/>
      <c r="B400" s="10" t="s">
        <v>776</v>
      </c>
      <c r="C400" s="85" t="s">
        <v>918</v>
      </c>
      <c r="D400" s="11"/>
      <c r="N400" s="8"/>
    </row>
    <row r="401" spans="1:14">
      <c r="A401" s="11"/>
      <c r="B401" s="10" t="s">
        <v>777</v>
      </c>
      <c r="C401" s="85" t="s">
        <v>918</v>
      </c>
      <c r="D401" s="11"/>
      <c r="N401" s="8"/>
    </row>
    <row r="402" spans="1:14">
      <c r="A402" s="11"/>
      <c r="B402" s="10" t="s">
        <v>778</v>
      </c>
      <c r="C402" s="85" t="s">
        <v>918</v>
      </c>
      <c r="D402" s="11"/>
      <c r="N402" s="8"/>
    </row>
    <row r="403" spans="1:14">
      <c r="A403" s="11"/>
      <c r="B403" s="10" t="s">
        <v>779</v>
      </c>
      <c r="C403" s="85" t="s">
        <v>918</v>
      </c>
      <c r="D403" s="11"/>
      <c r="N403" s="8"/>
    </row>
    <row r="404" spans="1:14">
      <c r="A404" s="11"/>
      <c r="B404" s="10" t="s">
        <v>780</v>
      </c>
      <c r="C404" s="85" t="s">
        <v>918</v>
      </c>
      <c r="D404" s="11"/>
      <c r="N404" s="8"/>
    </row>
    <row r="405" spans="1:14">
      <c r="A405" s="11"/>
      <c r="B405" s="10" t="s">
        <v>781</v>
      </c>
      <c r="C405" s="85" t="s">
        <v>918</v>
      </c>
      <c r="D405" s="11"/>
      <c r="N405" s="8"/>
    </row>
    <row r="406" spans="1:14">
      <c r="A406" s="11"/>
      <c r="B406" s="10" t="s">
        <v>782</v>
      </c>
      <c r="C406" s="85" t="s">
        <v>918</v>
      </c>
      <c r="D406" s="11"/>
      <c r="N406" s="8"/>
    </row>
    <row r="407" spans="1:14">
      <c r="A407" s="11"/>
      <c r="B407" s="10" t="s">
        <v>783</v>
      </c>
      <c r="C407" s="85" t="s">
        <v>918</v>
      </c>
      <c r="D407" s="11"/>
      <c r="N407" s="8"/>
    </row>
    <row r="408" spans="1:14">
      <c r="A408" s="11"/>
      <c r="B408" s="10" t="s">
        <v>784</v>
      </c>
      <c r="C408" s="85" t="s">
        <v>918</v>
      </c>
      <c r="D408" s="11"/>
      <c r="N408" s="8"/>
    </row>
    <row r="409" spans="1:14">
      <c r="A409" s="11"/>
      <c r="B409" s="10" t="s">
        <v>785</v>
      </c>
      <c r="C409" s="85" t="s">
        <v>918</v>
      </c>
      <c r="D409" s="11"/>
      <c r="N409" s="8"/>
    </row>
    <row r="410" spans="1:14">
      <c r="A410" s="11"/>
      <c r="B410" s="10" t="s">
        <v>786</v>
      </c>
      <c r="C410" s="85" t="s">
        <v>918</v>
      </c>
      <c r="D410" s="11"/>
      <c r="N410" s="8"/>
    </row>
    <row r="411" spans="1:14">
      <c r="A411" s="11"/>
      <c r="B411" s="10" t="s">
        <v>787</v>
      </c>
      <c r="C411" s="85" t="s">
        <v>918</v>
      </c>
      <c r="D411" s="11"/>
      <c r="N411" s="8"/>
    </row>
    <row r="412" spans="1:14">
      <c r="A412" s="11"/>
      <c r="B412" s="10" t="s">
        <v>788</v>
      </c>
      <c r="C412" s="85" t="s">
        <v>918</v>
      </c>
      <c r="D412" s="11"/>
      <c r="N412" s="8"/>
    </row>
    <row r="413" spans="1:14">
      <c r="A413" s="11"/>
      <c r="B413" s="10" t="s">
        <v>789</v>
      </c>
      <c r="C413" s="85" t="s">
        <v>918</v>
      </c>
      <c r="D413" s="11"/>
      <c r="N413" s="8"/>
    </row>
    <row r="414" spans="1:14">
      <c r="A414" s="11"/>
      <c r="B414" s="10" t="s">
        <v>790</v>
      </c>
      <c r="C414" s="85" t="s">
        <v>918</v>
      </c>
      <c r="D414" s="11"/>
      <c r="N414" s="8"/>
    </row>
    <row r="415" spans="1:14">
      <c r="A415" s="11"/>
      <c r="B415" s="10" t="s">
        <v>791</v>
      </c>
      <c r="C415" s="85" t="s">
        <v>918</v>
      </c>
      <c r="D415" s="11"/>
      <c r="N415" s="8"/>
    </row>
    <row r="416" spans="1:14">
      <c r="A416" s="11"/>
      <c r="B416" s="10" t="s">
        <v>792</v>
      </c>
      <c r="C416" s="85" t="s">
        <v>918</v>
      </c>
      <c r="D416" s="11"/>
      <c r="N416" s="8"/>
    </row>
    <row r="417" spans="1:14">
      <c r="A417" s="11"/>
      <c r="B417" s="10" t="s">
        <v>793</v>
      </c>
      <c r="C417" s="85" t="s">
        <v>918</v>
      </c>
      <c r="D417" s="11"/>
      <c r="N417" s="8"/>
    </row>
    <row r="418" spans="1:14">
      <c r="A418" s="11"/>
      <c r="B418" s="10" t="s">
        <v>794</v>
      </c>
      <c r="C418" s="85" t="s">
        <v>918</v>
      </c>
      <c r="D418" s="11"/>
      <c r="N418" s="8"/>
    </row>
    <row r="419" spans="1:14">
      <c r="A419" s="11"/>
      <c r="B419" s="10" t="s">
        <v>795</v>
      </c>
      <c r="C419" s="85" t="s">
        <v>918</v>
      </c>
      <c r="D419" s="11"/>
      <c r="N419" s="8"/>
    </row>
    <row r="420" spans="1:14">
      <c r="A420" s="11"/>
      <c r="B420" s="10" t="s">
        <v>796</v>
      </c>
      <c r="C420" s="85" t="s">
        <v>918</v>
      </c>
      <c r="D420" s="11"/>
      <c r="N420" s="8"/>
    </row>
    <row r="421" spans="1:14">
      <c r="A421" s="11"/>
      <c r="B421" s="10" t="s">
        <v>797</v>
      </c>
      <c r="C421" s="85" t="s">
        <v>918</v>
      </c>
      <c r="D421" s="11"/>
      <c r="N421" s="8"/>
    </row>
    <row r="422" spans="1:14">
      <c r="A422" s="11"/>
      <c r="B422" s="10" t="s">
        <v>798</v>
      </c>
      <c r="C422" s="85" t="s">
        <v>918</v>
      </c>
      <c r="D422" s="11"/>
      <c r="N422" s="8"/>
    </row>
    <row r="423" spans="1:14">
      <c r="A423" s="11"/>
      <c r="B423" s="10" t="s">
        <v>799</v>
      </c>
      <c r="C423" s="85" t="s">
        <v>918</v>
      </c>
      <c r="D423" s="11"/>
      <c r="N423" s="8"/>
    </row>
    <row r="424" spans="1:14">
      <c r="A424" s="11"/>
      <c r="B424" s="10" t="s">
        <v>800</v>
      </c>
      <c r="C424" s="85" t="s">
        <v>918</v>
      </c>
      <c r="D424" s="11"/>
      <c r="N424" s="8"/>
    </row>
    <row r="425" spans="1:14">
      <c r="A425" s="11"/>
      <c r="B425" s="10" t="s">
        <v>801</v>
      </c>
      <c r="C425" s="85" t="s">
        <v>918</v>
      </c>
      <c r="D425" s="11"/>
      <c r="N425" s="8"/>
    </row>
    <row r="426" spans="1:14">
      <c r="A426" s="11"/>
      <c r="B426" s="10" t="s">
        <v>802</v>
      </c>
      <c r="C426" s="85" t="s">
        <v>918</v>
      </c>
      <c r="D426" s="11"/>
      <c r="N426" s="8"/>
    </row>
    <row r="427" spans="1:14">
      <c r="A427" s="11"/>
      <c r="B427" s="10" t="s">
        <v>803</v>
      </c>
      <c r="C427" s="85" t="s">
        <v>918</v>
      </c>
      <c r="D427" s="11"/>
      <c r="N427" s="8"/>
    </row>
    <row r="428" spans="1:14">
      <c r="A428" s="11"/>
      <c r="B428" s="10" t="s">
        <v>804</v>
      </c>
      <c r="C428" s="85" t="s">
        <v>918</v>
      </c>
      <c r="D428" s="11"/>
      <c r="N428" s="8"/>
    </row>
    <row r="429" spans="1:14">
      <c r="A429" s="11"/>
      <c r="B429" s="10" t="s">
        <v>805</v>
      </c>
      <c r="C429" s="85" t="s">
        <v>918</v>
      </c>
      <c r="D429" s="11"/>
      <c r="N429" s="8"/>
    </row>
    <row r="430" spans="1:14">
      <c r="A430" s="11"/>
      <c r="B430" s="10" t="s">
        <v>806</v>
      </c>
      <c r="C430" s="85" t="s">
        <v>918</v>
      </c>
      <c r="D430" s="11"/>
      <c r="N430" s="8"/>
    </row>
    <row r="431" spans="1:14">
      <c r="A431" s="11"/>
      <c r="B431" s="10" t="s">
        <v>807</v>
      </c>
      <c r="C431" s="85" t="s">
        <v>918</v>
      </c>
      <c r="D431" s="11"/>
      <c r="N431" s="8"/>
    </row>
    <row r="432" spans="1:14">
      <c r="A432" s="11"/>
      <c r="B432" s="10" t="s">
        <v>808</v>
      </c>
      <c r="C432" s="85" t="s">
        <v>918</v>
      </c>
      <c r="D432" s="11"/>
      <c r="N432" s="8"/>
    </row>
    <row r="433" spans="1:14">
      <c r="A433" s="11"/>
      <c r="B433" s="10" t="s">
        <v>809</v>
      </c>
      <c r="C433" s="85" t="s">
        <v>918</v>
      </c>
      <c r="D433" s="11"/>
      <c r="N433" s="8"/>
    </row>
    <row r="434" spans="1:14">
      <c r="A434" s="11"/>
      <c r="B434" s="10" t="s">
        <v>810</v>
      </c>
      <c r="C434" s="85" t="s">
        <v>918</v>
      </c>
      <c r="D434" s="11"/>
      <c r="N434" s="8"/>
    </row>
    <row r="435" spans="1:14">
      <c r="A435" s="11"/>
      <c r="B435" s="10" t="s">
        <v>811</v>
      </c>
      <c r="C435" s="85" t="s">
        <v>918</v>
      </c>
      <c r="D435" s="11"/>
      <c r="N435" s="8"/>
    </row>
    <row r="436" spans="1:14">
      <c r="A436" s="11"/>
      <c r="B436" s="10" t="s">
        <v>812</v>
      </c>
      <c r="C436" s="85" t="s">
        <v>918</v>
      </c>
      <c r="D436" s="11"/>
      <c r="N436" s="8"/>
    </row>
    <row r="437" spans="1:14">
      <c r="A437" s="11"/>
      <c r="B437" s="10" t="s">
        <v>813</v>
      </c>
      <c r="C437" s="85" t="s">
        <v>918</v>
      </c>
      <c r="D437" s="11"/>
      <c r="N437" s="8"/>
    </row>
    <row r="438" spans="1:14">
      <c r="A438" s="11"/>
      <c r="B438" s="10" t="s">
        <v>814</v>
      </c>
      <c r="C438" s="85" t="s">
        <v>918</v>
      </c>
      <c r="D438" s="11"/>
      <c r="N438" s="8"/>
    </row>
    <row r="439" spans="1:14">
      <c r="A439" s="11"/>
      <c r="B439" s="10" t="s">
        <v>815</v>
      </c>
      <c r="C439" s="85" t="s">
        <v>918</v>
      </c>
      <c r="D439" s="11"/>
      <c r="N439" s="8"/>
    </row>
    <row r="440" spans="1:14">
      <c r="A440" s="11"/>
      <c r="B440" s="10" t="s">
        <v>816</v>
      </c>
      <c r="C440" s="85" t="s">
        <v>918</v>
      </c>
      <c r="D440" s="11"/>
      <c r="N440" s="8"/>
    </row>
    <row r="441" spans="1:14">
      <c r="A441" s="11"/>
      <c r="B441" s="10" t="s">
        <v>817</v>
      </c>
      <c r="C441" s="85" t="s">
        <v>918</v>
      </c>
      <c r="D441" s="11"/>
      <c r="N441" s="8"/>
    </row>
    <row r="442" spans="1:14">
      <c r="A442" s="11"/>
      <c r="B442" s="10" t="s">
        <v>818</v>
      </c>
      <c r="C442" s="85" t="s">
        <v>918</v>
      </c>
      <c r="D442" s="11"/>
      <c r="N442" s="8"/>
    </row>
    <row r="443" spans="1:14">
      <c r="A443" s="11"/>
      <c r="B443" s="10" t="s">
        <v>819</v>
      </c>
      <c r="C443" s="85" t="s">
        <v>918</v>
      </c>
      <c r="D443" s="11"/>
      <c r="N443" s="8"/>
    </row>
    <row r="444" spans="1:14">
      <c r="A444" s="11"/>
      <c r="B444" s="10" t="s">
        <v>820</v>
      </c>
      <c r="C444" s="85" t="s">
        <v>918</v>
      </c>
      <c r="D444" s="11"/>
      <c r="N444" s="8"/>
    </row>
    <row r="445" spans="1:14">
      <c r="A445" s="11"/>
      <c r="B445" s="10" t="s">
        <v>821</v>
      </c>
      <c r="C445" s="85" t="s">
        <v>908</v>
      </c>
      <c r="D445" s="11"/>
      <c r="N445" s="8"/>
    </row>
    <row r="446" spans="1:14">
      <c r="A446" s="11"/>
      <c r="B446" s="10" t="s">
        <v>822</v>
      </c>
      <c r="C446" s="85" t="s">
        <v>905</v>
      </c>
      <c r="D446" s="11"/>
      <c r="N446" s="8"/>
    </row>
    <row r="447" spans="1:14">
      <c r="A447" s="11"/>
      <c r="B447" s="10" t="s">
        <v>823</v>
      </c>
      <c r="C447" s="85" t="s">
        <v>917</v>
      </c>
      <c r="D447" s="11"/>
      <c r="N447" s="8"/>
    </row>
    <row r="448" spans="1:14">
      <c r="A448" s="11"/>
      <c r="B448" s="10" t="s">
        <v>824</v>
      </c>
      <c r="C448" s="85" t="s">
        <v>918</v>
      </c>
      <c r="D448" s="11"/>
      <c r="N448" s="8"/>
    </row>
    <row r="449" spans="1:14">
      <c r="A449" s="11"/>
      <c r="B449" s="10" t="s">
        <v>825</v>
      </c>
      <c r="C449" s="85" t="s">
        <v>918</v>
      </c>
      <c r="D449" s="11"/>
      <c r="N449" s="8"/>
    </row>
    <row r="450" spans="1:14">
      <c r="A450" s="11"/>
      <c r="B450" s="10" t="s">
        <v>826</v>
      </c>
      <c r="C450" s="85" t="s">
        <v>918</v>
      </c>
      <c r="D450" s="11"/>
      <c r="N450" s="8"/>
    </row>
    <row r="451" spans="1:14">
      <c r="A451" s="11"/>
      <c r="B451" s="10" t="s">
        <v>827</v>
      </c>
      <c r="C451" s="85" t="s">
        <v>918</v>
      </c>
      <c r="D451" s="11"/>
      <c r="N451" s="8"/>
    </row>
    <row r="452" spans="1:14">
      <c r="A452" s="11"/>
      <c r="B452" s="10" t="s">
        <v>828</v>
      </c>
      <c r="C452" s="85" t="s">
        <v>918</v>
      </c>
      <c r="D452" s="11"/>
      <c r="N452" s="8"/>
    </row>
    <row r="453" spans="1:14">
      <c r="A453" s="11"/>
      <c r="B453" s="10" t="s">
        <v>829</v>
      </c>
      <c r="C453" s="85" t="s">
        <v>918</v>
      </c>
      <c r="D453" s="11"/>
      <c r="N453" s="8"/>
    </row>
    <row r="454" spans="1:14">
      <c r="A454" s="11"/>
      <c r="B454" s="10" t="s">
        <v>830</v>
      </c>
      <c r="C454" s="85" t="s">
        <v>918</v>
      </c>
      <c r="D454" s="11"/>
      <c r="N454" s="8"/>
    </row>
    <row r="455" spans="1:14">
      <c r="A455" s="11"/>
      <c r="B455" s="10" t="s">
        <v>831</v>
      </c>
      <c r="C455" s="85" t="s">
        <v>918</v>
      </c>
      <c r="D455" s="11"/>
      <c r="N455" s="8"/>
    </row>
    <row r="456" spans="1:14">
      <c r="A456" s="11"/>
      <c r="B456" s="10" t="s">
        <v>832</v>
      </c>
      <c r="C456" s="85" t="s">
        <v>918</v>
      </c>
      <c r="D456" s="11"/>
      <c r="N456" s="8"/>
    </row>
    <row r="457" spans="1:14">
      <c r="A457" s="11"/>
      <c r="B457" s="10" t="s">
        <v>833</v>
      </c>
      <c r="C457" s="85" t="s">
        <v>918</v>
      </c>
      <c r="D457" s="11"/>
      <c r="N457" s="8"/>
    </row>
    <row r="458" spans="1:14">
      <c r="A458" s="11"/>
      <c r="B458" s="10" t="s">
        <v>834</v>
      </c>
      <c r="C458" s="85" t="s">
        <v>918</v>
      </c>
      <c r="D458" s="11"/>
      <c r="N458" s="8"/>
    </row>
    <row r="459" spans="1:14">
      <c r="A459" s="11"/>
      <c r="B459" s="10" t="s">
        <v>835</v>
      </c>
      <c r="C459" s="85" t="s">
        <v>918</v>
      </c>
      <c r="D459" s="11"/>
      <c r="N459" s="8"/>
    </row>
    <row r="460" spans="1:14">
      <c r="A460" s="11"/>
      <c r="B460" s="10" t="s">
        <v>836</v>
      </c>
      <c r="C460" s="85" t="s">
        <v>918</v>
      </c>
      <c r="D460" s="11"/>
      <c r="N460" s="8"/>
    </row>
    <row r="461" spans="1:14">
      <c r="A461" s="11"/>
      <c r="B461" s="10" t="s">
        <v>837</v>
      </c>
      <c r="C461" s="85" t="s">
        <v>918</v>
      </c>
      <c r="D461" s="11"/>
      <c r="N461" s="8"/>
    </row>
    <row r="462" spans="1:14">
      <c r="A462" s="11"/>
      <c r="B462" s="10" t="s">
        <v>838</v>
      </c>
      <c r="C462" s="85" t="s">
        <v>918</v>
      </c>
      <c r="D462" s="11"/>
      <c r="N462" s="8"/>
    </row>
    <row r="463" spans="1:14">
      <c r="A463" s="11"/>
      <c r="B463" s="10" t="s">
        <v>839</v>
      </c>
      <c r="C463" s="85" t="s">
        <v>918</v>
      </c>
      <c r="D463" s="11"/>
      <c r="N463" s="8"/>
    </row>
    <row r="464" spans="1:14">
      <c r="A464" s="11"/>
      <c r="B464" s="10" t="s">
        <v>840</v>
      </c>
      <c r="C464" s="85" t="s">
        <v>918</v>
      </c>
      <c r="D464" s="11"/>
      <c r="N464" s="8"/>
    </row>
    <row r="465" spans="1:14">
      <c r="A465" s="11"/>
      <c r="B465" s="10" t="s">
        <v>841</v>
      </c>
      <c r="C465" s="85" t="s">
        <v>918</v>
      </c>
      <c r="D465" s="11"/>
      <c r="N465" s="8"/>
    </row>
    <row r="466" spans="1:14">
      <c r="A466" s="11"/>
      <c r="B466" s="10" t="s">
        <v>842</v>
      </c>
      <c r="C466" s="85" t="s">
        <v>918</v>
      </c>
      <c r="D466" s="11"/>
      <c r="N466" s="8"/>
    </row>
    <row r="467" spans="1:14">
      <c r="A467" s="11"/>
      <c r="B467" s="10" t="s">
        <v>843</v>
      </c>
      <c r="C467" s="85" t="s">
        <v>918</v>
      </c>
      <c r="D467" s="11"/>
      <c r="N467" s="8"/>
    </row>
    <row r="468" spans="1:14">
      <c r="A468" s="11"/>
      <c r="B468" s="10" t="s">
        <v>844</v>
      </c>
      <c r="C468" s="85" t="s">
        <v>918</v>
      </c>
      <c r="D468" s="11"/>
      <c r="N468" s="8"/>
    </row>
    <row r="469" spans="1:14">
      <c r="A469" s="11"/>
      <c r="B469" s="10" t="s">
        <v>845</v>
      </c>
      <c r="C469" s="85" t="s">
        <v>918</v>
      </c>
      <c r="D469" s="11"/>
      <c r="N469" s="8"/>
    </row>
    <row r="470" spans="1:14">
      <c r="A470" s="11"/>
      <c r="B470" s="10" t="s">
        <v>846</v>
      </c>
      <c r="C470" s="85" t="s">
        <v>918</v>
      </c>
      <c r="D470" s="11"/>
      <c r="N470" s="8"/>
    </row>
    <row r="471" spans="1:14">
      <c r="A471" s="11"/>
      <c r="B471" s="10" t="s">
        <v>847</v>
      </c>
      <c r="C471" s="85" t="s">
        <v>918</v>
      </c>
      <c r="D471" s="11"/>
      <c r="N471" s="8"/>
    </row>
    <row r="472" spans="1:14">
      <c r="A472" s="11"/>
      <c r="B472" s="10" t="s">
        <v>848</v>
      </c>
      <c r="C472" s="85" t="s">
        <v>918</v>
      </c>
      <c r="D472" s="11"/>
      <c r="N472" s="8"/>
    </row>
    <row r="473" spans="1:14">
      <c r="A473" s="11"/>
      <c r="B473" s="10" t="s">
        <v>849</v>
      </c>
      <c r="C473" s="85" t="s">
        <v>918</v>
      </c>
      <c r="D473" s="11"/>
      <c r="N473" s="8"/>
    </row>
    <row r="474" spans="1:14">
      <c r="A474" s="11"/>
      <c r="B474" s="10" t="s">
        <v>850</v>
      </c>
      <c r="C474" s="85" t="s">
        <v>918</v>
      </c>
      <c r="D474" s="11"/>
      <c r="N474" s="8"/>
    </row>
    <row r="475" spans="1:14">
      <c r="A475" s="9" t="s">
        <v>851</v>
      </c>
      <c r="B475" s="10" t="s">
        <v>852</v>
      </c>
      <c r="C475" s="85" t="s">
        <v>918</v>
      </c>
      <c r="D475" s="11"/>
      <c r="N475" s="8"/>
    </row>
    <row r="476" spans="1:14">
      <c r="A476" s="11"/>
      <c r="B476" s="10" t="s">
        <v>853</v>
      </c>
      <c r="C476" s="85" t="s">
        <v>918</v>
      </c>
      <c r="D476" s="11"/>
      <c r="N476" s="8"/>
    </row>
    <row r="477" spans="1:14">
      <c r="A477" s="12"/>
      <c r="B477" s="10" t="s">
        <v>854</v>
      </c>
      <c r="C477" s="85" t="s">
        <v>918</v>
      </c>
      <c r="D477" s="12"/>
      <c r="N477" s="8"/>
    </row>
    <row r="478" spans="1:14">
      <c r="A478" s="9" t="s">
        <v>851</v>
      </c>
      <c r="B478" s="10" t="s">
        <v>855</v>
      </c>
      <c r="C478" s="85" t="s">
        <v>918</v>
      </c>
      <c r="D478" s="11"/>
      <c r="N478" s="8"/>
    </row>
    <row r="479" spans="1:14">
      <c r="A479" s="11"/>
      <c r="B479" s="10" t="s">
        <v>856</v>
      </c>
      <c r="C479" s="85" t="s">
        <v>918</v>
      </c>
      <c r="D479" s="11"/>
      <c r="N479" s="8"/>
    </row>
    <row r="480" spans="1:14">
      <c r="A480" s="11"/>
      <c r="B480" s="10" t="s">
        <v>857</v>
      </c>
      <c r="C480" s="85" t="s">
        <v>918</v>
      </c>
      <c r="D480" s="11"/>
      <c r="N480" s="8"/>
    </row>
    <row r="481" spans="1:14">
      <c r="A481" s="11"/>
      <c r="B481" s="10" t="s">
        <v>858</v>
      </c>
      <c r="C481" s="85" t="s">
        <v>918</v>
      </c>
      <c r="D481" s="11"/>
      <c r="N481" s="8"/>
    </row>
    <row r="482" spans="1:14">
      <c r="A482" s="11"/>
      <c r="B482" s="10" t="s">
        <v>859</v>
      </c>
      <c r="C482" s="85" t="s">
        <v>918</v>
      </c>
      <c r="D482" s="11"/>
      <c r="N482" s="8"/>
    </row>
    <row r="483" spans="1:14">
      <c r="A483" s="11"/>
      <c r="B483" s="10" t="s">
        <v>860</v>
      </c>
      <c r="C483" s="85" t="s">
        <v>918</v>
      </c>
      <c r="D483" s="11"/>
      <c r="N483" s="8"/>
    </row>
    <row r="484" spans="1:14">
      <c r="A484" s="11"/>
      <c r="B484" s="10" t="s">
        <v>861</v>
      </c>
      <c r="C484" s="85" t="s">
        <v>918</v>
      </c>
      <c r="D484" s="11"/>
      <c r="N484" s="8"/>
    </row>
    <row r="485" spans="1:14">
      <c r="A485" s="11"/>
      <c r="B485" s="10" t="s">
        <v>862</v>
      </c>
      <c r="C485" s="85" t="s">
        <v>918</v>
      </c>
      <c r="D485" s="11"/>
      <c r="N485" s="8"/>
    </row>
    <row r="486" spans="1:14">
      <c r="A486" s="11"/>
      <c r="B486" s="10" t="s">
        <v>863</v>
      </c>
      <c r="C486" s="85" t="s">
        <v>918</v>
      </c>
      <c r="D486" s="11"/>
      <c r="N486" s="8"/>
    </row>
    <row r="487" spans="1:14">
      <c r="A487" s="11"/>
      <c r="B487" s="10" t="s">
        <v>864</v>
      </c>
      <c r="C487" s="85" t="s">
        <v>918</v>
      </c>
      <c r="D487" s="11"/>
      <c r="N487" s="8"/>
    </row>
    <row r="488" spans="1:14">
      <c r="A488" s="11"/>
      <c r="B488" s="10" t="s">
        <v>865</v>
      </c>
      <c r="C488" s="85" t="s">
        <v>918</v>
      </c>
      <c r="D488" s="11"/>
      <c r="N488" s="8"/>
    </row>
    <row r="489" spans="1:14">
      <c r="A489" s="11"/>
      <c r="B489" s="10" t="s">
        <v>866</v>
      </c>
      <c r="C489" s="85" t="s">
        <v>918</v>
      </c>
      <c r="D489" s="11"/>
      <c r="N489" s="8"/>
    </row>
    <row r="490" spans="1:14">
      <c r="A490" s="11"/>
      <c r="B490" s="10" t="s">
        <v>867</v>
      </c>
      <c r="C490" s="85" t="s">
        <v>918</v>
      </c>
      <c r="D490" s="11"/>
      <c r="N490" s="8"/>
    </row>
    <row r="491" spans="1:14">
      <c r="A491" s="11"/>
      <c r="B491" s="10" t="s">
        <v>868</v>
      </c>
      <c r="C491" s="85" t="s">
        <v>918</v>
      </c>
      <c r="D491" s="11"/>
      <c r="N491" s="8"/>
    </row>
    <row r="492" spans="1:14">
      <c r="A492" s="11"/>
      <c r="B492" s="10" t="s">
        <v>869</v>
      </c>
      <c r="C492" s="85" t="s">
        <v>918</v>
      </c>
      <c r="D492" s="11"/>
      <c r="N492" s="8"/>
    </row>
    <row r="493" spans="1:14">
      <c r="A493" s="11"/>
      <c r="B493" s="10" t="s">
        <v>870</v>
      </c>
      <c r="C493" s="85" t="s">
        <v>918</v>
      </c>
      <c r="D493" s="11"/>
      <c r="N493" s="8"/>
    </row>
    <row r="494" spans="1:14">
      <c r="A494" s="11"/>
      <c r="B494" s="10" t="s">
        <v>871</v>
      </c>
      <c r="C494" s="85" t="s">
        <v>918</v>
      </c>
      <c r="D494" s="11"/>
      <c r="N494" s="8"/>
    </row>
    <row r="495" spans="1:14">
      <c r="A495" s="11"/>
      <c r="B495" s="10" t="s">
        <v>872</v>
      </c>
      <c r="C495" s="85" t="s">
        <v>918</v>
      </c>
      <c r="D495" s="11"/>
      <c r="N495" s="8"/>
    </row>
    <row r="496" spans="1:14">
      <c r="A496" s="11"/>
      <c r="B496" s="10" t="s">
        <v>873</v>
      </c>
      <c r="C496" s="85" t="s">
        <v>918</v>
      </c>
      <c r="D496" s="11"/>
      <c r="N496" s="8"/>
    </row>
    <row r="497" spans="1:14">
      <c r="A497" s="11"/>
      <c r="B497" s="10" t="s">
        <v>874</v>
      </c>
      <c r="C497" s="85" t="s">
        <v>918</v>
      </c>
      <c r="D497" s="11"/>
      <c r="N497" s="8"/>
    </row>
    <row r="498" spans="1:14">
      <c r="A498" s="11"/>
      <c r="B498" s="10" t="s">
        <v>875</v>
      </c>
      <c r="C498" s="85" t="s">
        <v>918</v>
      </c>
      <c r="D498" s="11"/>
      <c r="N498" s="8"/>
    </row>
    <row r="499" spans="1:14">
      <c r="A499" s="11"/>
      <c r="B499" s="10" t="s">
        <v>876</v>
      </c>
      <c r="C499" s="85" t="s">
        <v>918</v>
      </c>
      <c r="D499" s="11"/>
      <c r="N499" s="8"/>
    </row>
    <row r="500" spans="1:14">
      <c r="A500" s="11"/>
      <c r="B500" s="10" t="s">
        <v>877</v>
      </c>
      <c r="C500" s="85" t="s">
        <v>918</v>
      </c>
      <c r="D500" s="11"/>
      <c r="N500" s="8"/>
    </row>
    <row r="501" spans="1:14">
      <c r="C501" s="85"/>
    </row>
  </sheetData>
  <sheetProtection formatCells="0" insertHyperlinks="0" autoFilter="0"/>
  <phoneticPr fontId="2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5C9D9-D295-AF48-91F1-5DE97DD4B649}">
  <dimension ref="A1"/>
  <sheetViews>
    <sheetView workbookViewId="0">
      <selection activeCell="K16" sqref="K16"/>
    </sheetView>
  </sheetViews>
  <sheetFormatPr defaultColWidth="10.7109375" defaultRowHeight="15"/>
  <sheetData/>
  <phoneticPr fontId="26" type="noConversion"/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ixelators xmlns="https://web.wps.cn/et/2018/main" xmlns:s="http://schemas.openxmlformats.org/spreadsheetml/2006/main">
  <pixelatorList sheetStid="13"/>
  <pixelatorList sheetStid="1"/>
  <pixelatorList sheetStid="7"/>
  <pixelatorList sheetStid="8"/>
  <pixelatorList sheetStid="11"/>
  <pixelatorList sheetStid="14"/>
</pixelators>
</file>

<file path=customXml/item2.xml><?xml version="1.0" encoding="utf-8"?>
<allowEditUser xmlns="https://web.wps.cn/et/2018/main" xmlns:s="http://schemas.openxmlformats.org/spreadsheetml/2006/main" hasInvisiblePropRange="0">
  <rangeList sheetStid="13" master=""/>
  <rangeList sheetStid="1" master=""/>
  <rangeList sheetStid="7" master=""/>
  <rangeList sheetStid="8" master=""/>
  <rangeList sheetStid="11" master=""/>
</allowEditUser>
</file>

<file path=customXml/item3.xml><?xml version="1.0" encoding="utf-8"?>
<woProps xmlns="https://web.wps.cn/et/2018/main" xmlns:s="http://schemas.openxmlformats.org/spreadsheetml/2006/main">
  <woSheetsProps>
    <woSheetProps sheetStid="13" interlineOnOff="0" interlineColor="0" isDbSheet="0" isDashBoardSheet="0"/>
    <woSheetProps sheetStid="1" interlineOnOff="0" interlineColor="0" isDbSheet="0" isDashBoardSheet="0"/>
    <woSheetProps sheetStid="7" interlineOnOff="0" interlineColor="0" isDbSheet="0" isDashBoardSheet="0"/>
    <woSheetProps sheetStid="8" interlineOnOff="0" interlineColor="0" isDbSheet="0" isDashBoardSheet="0"/>
    <woSheetProps sheetStid="11" interlineOnOff="0" interlineColor="0" isDbSheet="0" isDashBoardSheet="0"/>
  </woSheetsProps>
  <woBookProps>
    <bookSettings isFilterShared="1" isAutoUpdatePaused="0" filterType="conn" isMergeTasksAutoUpdate="0" isInserPicAsAttachment="0"/>
  </woBookProps>
</woProps>
</file>

<file path=customXml/item4.xml><?xml version="1.0" encoding="utf-8"?>
<comments xmlns="https://web.wps.cn/et/2018/main" xmlns:s="http://schemas.openxmlformats.org/spreadsheetml/2006/main">
  <commentList sheetStid="1">
    <comment s:ref="M1" rgbClr="FF0000">
      <item id="{07b4cb7c-ebd2-43d9-8658-45f092a8dff0}" isNormal="1">
        <s:text>
          <s:r>
            <s:t xml:space="preserve">[Threaded comment]
Your version of Excel allows you to read this threaded comment; however, any edits to it will get removed if the file is opened in a newer version of Excel. Learn more: https://go.microsoft.com/fwlink/?linkid=870924
Comment:
    所有测试项优先选择实车，这里要求的实车的项，如果没有使用实车，需要特别说明。</s:t>
          </s:r>
        </s:text>
      </item>
    </comment>
  </commentList>
  <commentList sheetStid="8">
    <comment s:ref="L2" rgbClr="FF0000">
      <item id="{692a58f8-bf11-4cde-bbc6-e865e78d9617}" isNormal="1">
        <s:text>
          <s:r>
            <s:t xml:space="preserve">Hong Jinchao:
输入adb shell logcat -b events -s liblog，该命令会打印出各进程因Log打印超量而被丢弃的Log数量，对应的PID和丢弃数量
</s:t>
          </s:r>
        </s:text>
      </item>
    </comment>
  </commentList>
</comments>
</file>

<file path=customXml/itemProps1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customXml/itemProps3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4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并发场景</vt:lpstr>
      <vt:lpstr>综合打分</vt:lpstr>
      <vt:lpstr>Response Time </vt:lpstr>
      <vt:lpstr>App Sources</vt:lpstr>
      <vt:lpstr>Baidu App</vt:lpstr>
      <vt:lpstr>内存泄露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Wang, Lu Lu (L.)</dc:creator>
  <cp:lastModifiedBy>Geng, Dekang (D.)</cp:lastModifiedBy>
  <dcterms:created xsi:type="dcterms:W3CDTF">2015-06-09T10:17:00Z</dcterms:created>
  <dcterms:modified xsi:type="dcterms:W3CDTF">2022-11-21T08:57:12Z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  <property fmtid="{D5CDD505-2E9C-101B-9397-08002B2CF9AE}" pid="3" name="ICV">
    <vt:lpwstr>1395BE0534791932CD714E634530CBB4</vt:lpwstr>
  </property>
</Properties>
</file>