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panghongyu_nja/Downloads/"/>
    </mc:Choice>
  </mc:AlternateContent>
  <xr:revisionPtr revIDLastSave="0" documentId="13_ncr:1_{F1F437C7-6453-5344-96D8-979C24D9F514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7278155R04PRO测试报告" sheetId="1" r:id="rId1"/>
    <sheet name="遗留问题P0P1" sheetId="7" r:id="rId2"/>
    <sheet name="性能测试" sheetId="4" r:id="rId3"/>
    <sheet name="定位专项" sheetId="8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4" l="1"/>
  <c r="J44" i="4"/>
  <c r="V43" i="4"/>
  <c r="K43" i="4"/>
  <c r="L43" i="4"/>
  <c r="J43" i="4"/>
  <c r="V42" i="4"/>
  <c r="K42" i="4"/>
  <c r="V41" i="4"/>
  <c r="K41" i="4"/>
  <c r="V40" i="4"/>
  <c r="K40" i="4"/>
  <c r="V39" i="4"/>
  <c r="K39" i="4"/>
  <c r="V38" i="4"/>
  <c r="K38" i="4"/>
  <c r="V37" i="4"/>
  <c r="K37" i="4"/>
  <c r="V36" i="4"/>
  <c r="K36" i="4"/>
  <c r="V35" i="4"/>
  <c r="K35" i="4"/>
  <c r="L35" i="4"/>
  <c r="J35" i="4"/>
  <c r="V34" i="4"/>
  <c r="K34" i="4"/>
  <c r="L34" i="4"/>
  <c r="J34" i="4"/>
  <c r="V33" i="4"/>
  <c r="K33" i="4"/>
  <c r="L33" i="4"/>
  <c r="J33" i="4"/>
  <c r="V32" i="4"/>
  <c r="K32" i="4"/>
  <c r="L32" i="4"/>
  <c r="J32" i="4"/>
  <c r="L31" i="4"/>
  <c r="J31" i="4"/>
  <c r="L30" i="4"/>
  <c r="J30" i="4"/>
  <c r="L29" i="4"/>
  <c r="J29" i="4"/>
  <c r="L28" i="4"/>
  <c r="J28" i="4"/>
  <c r="L27" i="4"/>
  <c r="J27" i="4"/>
  <c r="L26" i="4"/>
  <c r="J26" i="4"/>
  <c r="L25" i="4"/>
  <c r="J25" i="4"/>
  <c r="L24" i="4"/>
  <c r="J24" i="4"/>
  <c r="L23" i="4"/>
  <c r="J23" i="4"/>
  <c r="L22" i="4"/>
  <c r="J22" i="4"/>
  <c r="L21" i="4"/>
  <c r="J21" i="4"/>
  <c r="L20" i="4"/>
  <c r="J20" i="4"/>
  <c r="L19" i="4"/>
  <c r="J19" i="4"/>
  <c r="L18" i="4"/>
  <c r="J18" i="4"/>
  <c r="L17" i="4"/>
  <c r="J17" i="4"/>
  <c r="V16" i="4"/>
  <c r="K16" i="4"/>
  <c r="L16" i="4"/>
  <c r="J16" i="4"/>
  <c r="V15" i="4"/>
  <c r="K15" i="4"/>
  <c r="L15" i="4"/>
  <c r="J15" i="4"/>
  <c r="V14" i="4"/>
  <c r="K14" i="4"/>
  <c r="L14" i="4"/>
  <c r="J14" i="4"/>
  <c r="V13" i="4"/>
  <c r="K13" i="4"/>
  <c r="L13" i="4"/>
  <c r="J13" i="4"/>
  <c r="V12" i="4"/>
  <c r="K12" i="4"/>
  <c r="L12" i="4"/>
  <c r="J12" i="4"/>
  <c r="L11" i="4"/>
  <c r="J11" i="4"/>
  <c r="L10" i="4"/>
  <c r="J10" i="4"/>
  <c r="L9" i="4"/>
  <c r="J9" i="4"/>
  <c r="L8" i="4"/>
  <c r="J8" i="4"/>
  <c r="L7" i="4"/>
  <c r="J7" i="4"/>
  <c r="J6" i="4"/>
  <c r="V5" i="4"/>
  <c r="K5" i="4"/>
  <c r="L5" i="4"/>
  <c r="J5" i="4"/>
  <c r="V4" i="4"/>
  <c r="K4" i="4"/>
  <c r="L4" i="4"/>
  <c r="J4" i="4"/>
  <c r="V3" i="4"/>
  <c r="K3" i="4"/>
  <c r="L3" i="4"/>
  <c r="J3" i="4"/>
  <c r="V2" i="4"/>
  <c r="K2" i="4"/>
  <c r="L2" i="4"/>
  <c r="J2" i="4"/>
  <c r="J45" i="4"/>
  <c r="E84" i="1"/>
  <c r="G81" i="1"/>
  <c r="G78" i="1"/>
  <c r="G77" i="1"/>
  <c r="G76" i="1"/>
  <c r="G75" i="1"/>
  <c r="G74" i="1"/>
  <c r="L45" i="4"/>
</calcChain>
</file>

<file path=xl/sharedStrings.xml><?xml version="1.0" encoding="utf-8"?>
<sst xmlns="http://schemas.openxmlformats.org/spreadsheetml/2006/main" count="1001" uniqueCount="471">
  <si>
    <t>一、测试报告总论</t>
  </si>
  <si>
    <t>1.测试概要</t>
  </si>
  <si>
    <t>提测内容</t>
  </si>
  <si>
    <t>测试范围</t>
  </si>
  <si>
    <t>功能测试，性能测试，稳定性测试，路试</t>
  </si>
  <si>
    <t>测试结论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</si>
  <si>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</si>
  <si>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</si>
  <si>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</si>
  <si>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</si>
  <si>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</si>
  <si>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</si>
  <si>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</si>
  <si>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</si>
  <si>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</si>
  <si>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</si>
  <si>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/</t>
  </si>
  <si>
    <t>ALL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</si>
  <si>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</si>
  <si>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</si>
  <si>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</si>
  <si>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</si>
  <si>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</si>
  <si>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</si>
  <si>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台架测试</t>
  </si>
  <si>
    <t xml:space="preserve">当前迭代无新增anr&amp;crash </t>
  </si>
  <si>
    <t>10*8小时</t>
  </si>
  <si>
    <t>pass</t>
  </si>
  <si>
    <t>UI 自动化</t>
  </si>
  <si>
    <t>路测</t>
  </si>
  <si>
    <t>10*200km(10*8小时)</t>
  </si>
  <si>
    <t>遗留crash&amp;anr</t>
  </si>
  <si>
    <t>无遗留anr&amp;crash</t>
  </si>
  <si>
    <t>内存泄露</t>
  </si>
  <si>
    <t>无内存泄漏</t>
  </si>
  <si>
    <t>内存泄漏case执行</t>
  </si>
  <si>
    <t>无内存泄露</t>
  </si>
  <si>
    <t>性能场景</t>
  </si>
  <si>
    <t>首页静置</t>
  </si>
  <si>
    <t>参考新能专项Sheet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</si>
  <si>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</si>
  <si>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</si>
  <si>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</si>
  <si>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</si>
  <si>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</si>
  <si>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</si>
  <si>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</si>
  <si>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</si>
  <si>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</si>
  <si>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具体测试内容见定位专项sheet</t>
  </si>
  <si>
    <t>车标异常次数</t>
  </si>
  <si>
    <t>百公里不超过一次</t>
  </si>
  <si>
    <t>4.效果类标达成情况</t>
  </si>
  <si>
    <t>前车检测</t>
  </si>
  <si>
    <t>出错小于1次/20辆车</t>
  </si>
  <si>
    <t>公里数</t>
  </si>
  <si>
    <t>路测经过的车辆数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</si>
  <si>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</si>
  <si>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</si>
  <si>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</si>
  <si>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</si>
  <si>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</si>
  <si>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</si>
  <si>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</si>
  <si>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</si>
  <si>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</si>
  <si>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识别率70%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</si>
  <si>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</si>
  <si>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</si>
  <si>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</si>
  <si>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</si>
  <si>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</si>
  <si>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</si>
  <si>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</si>
  <si>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</si>
  <si>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NA</t>
  </si>
  <si>
    <t>无高危漏洞</t>
  </si>
  <si>
    <r>
      <rPr>
        <b/>
        <sz val="10.5"/>
        <color theme="1"/>
        <rFont val="微软雅黑"/>
        <family val="2"/>
        <charset val="134"/>
      </rPr>
      <t>7.流程质量符合情况：</t>
    </r>
    <r>
      <rPr>
        <sz val="10.5"/>
        <color rgb="FF000000"/>
        <rFont val="微软雅黑"/>
        <family val="2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</si>
  <si>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</si>
  <si>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</si>
  <si>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</si>
  <si>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</si>
  <si>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</si>
  <si>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</si>
  <si>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</si>
  <si>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</si>
  <si>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</si>
  <si>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详情见遗留P0P1问题sheet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</si>
  <si>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</si>
  <si>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</si>
  <si>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</si>
  <si>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</si>
  <si>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</si>
  <si>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</si>
  <si>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</si>
  <si>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</si>
  <si>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</si>
  <si>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</si>
  <si>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</si>
  <si>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</si>
  <si>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无P0，Jira 遗留 P1 bug&lt;5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</si>
  <si>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</si>
  <si>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</si>
  <si>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</si>
  <si>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</si>
  <si>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</si>
  <si>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</si>
  <si>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</si>
  <si>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</si>
  <si>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</si>
  <si>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</si>
  <si>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</si>
  <si>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</si>
  <si>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</si>
  <si>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</si>
  <si>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</si>
  <si>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</si>
  <si>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ROM版本</t>
  </si>
  <si>
    <t>MCU版本</t>
  </si>
  <si>
    <t>地图版本</t>
  </si>
  <si>
    <t>密钥</t>
  </si>
  <si>
    <t>摘要</t>
  </si>
  <si>
    <t>经办人</t>
  </si>
  <si>
    <t>报告人</t>
  </si>
  <si>
    <t>优先级</t>
  </si>
  <si>
    <t>修复版本</t>
  </si>
  <si>
    <t>解决方案</t>
  </si>
  <si>
    <t>组件</t>
  </si>
  <si>
    <t>标签</t>
  </si>
  <si>
    <t>Sun, Ying (Y.)</t>
  </si>
  <si>
    <t>changjiang Jing</t>
  </si>
  <si>
    <t>Gating</t>
  </si>
  <si>
    <t>未解决</t>
  </si>
  <si>
    <t>百度-地图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</si>
  <si>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</si>
  <si>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</si>
  <si>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</si>
  <si>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</si>
  <si>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</si>
  <si>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</si>
  <si>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</si>
  <si>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</si>
  <si>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</si>
  <si>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</si>
  <si>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</si>
  <si>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</si>
  <si>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</si>
  <si>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</si>
  <si>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</si>
  <si>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</si>
  <si>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</si>
  <si>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</si>
  <si>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</si>
  <si>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</si>
  <si>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</si>
  <si>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</si>
  <si>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</si>
  <si>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</si>
  <si>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</si>
  <si>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</si>
  <si>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</si>
  <si>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</si>
  <si>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</si>
  <si>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</si>
  <si>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</si>
  <si>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</si>
  <si>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</si>
  <si>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</si>
  <si>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</si>
  <si>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</si>
  <si>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</si>
  <si>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</si>
  <si>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</si>
  <si>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</si>
  <si>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</si>
  <si>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</si>
  <si>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首页地图切换视图（平均刷图帧数）</t>
  </si>
  <si>
    <t>fps</t>
  </si>
  <si>
    <t>帧速越大越流畅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</si>
  <si>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</si>
  <si>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</si>
  <si>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</si>
  <si>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</si>
  <si>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</si>
  <si>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</si>
  <si>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</si>
  <si>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</si>
  <si>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</si>
  <si>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</si>
  <si>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</si>
  <si>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</si>
  <si>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</si>
  <si>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</si>
  <si>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</si>
  <si>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</si>
  <si>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</si>
  <si>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</si>
  <si>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</si>
  <si>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</si>
  <si>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</si>
  <si>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</si>
  <si>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</si>
  <si>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</si>
  <si>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</si>
  <si>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</si>
  <si>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</si>
  <si>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</si>
  <si>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</si>
  <si>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</si>
  <si>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</si>
  <si>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</si>
  <si>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</si>
  <si>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</si>
  <si>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</si>
  <si>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</si>
  <si>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</si>
  <si>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</si>
  <si>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</si>
  <si>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</si>
  <si>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</si>
  <si>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</si>
  <si>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</si>
  <si>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</si>
  <si>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</si>
  <si>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</si>
  <si>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</si>
  <si>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</si>
  <si>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</si>
  <si>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</si>
  <si>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</si>
  <si>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</si>
  <si>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</si>
  <si>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</si>
  <si>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</si>
  <si>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</si>
  <si>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</si>
  <si>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</si>
  <si>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</si>
  <si>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</si>
  <si>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</si>
  <si>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</si>
  <si>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</si>
  <si>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上报频率10HZ,GNSS信号时延＜2s,超过的数据范围小于1%)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</si>
  <si>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</si>
  <si>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</si>
  <si>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</si>
  <si>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</si>
  <si>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</si>
  <si>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</si>
  <si>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</si>
  <si>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</si>
  <si>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</si>
  <si>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</si>
  <si>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</si>
  <si>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</si>
  <si>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</si>
  <si>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>编号</t>
  </si>
  <si>
    <t>标题</t>
  </si>
  <si>
    <t>流程状态</t>
  </si>
  <si>
    <t>已分析</t>
  </si>
  <si>
    <t>P1-High</t>
  </si>
  <si>
    <t>新建</t>
  </si>
  <si>
    <t>7278155R04PRO地图测试报告</t>
    <phoneticPr fontId="21" type="noConversion"/>
  </si>
  <si>
    <t>无P0/P1 BUG</t>
  </si>
  <si>
    <t>未修复BUG数量&lt;50个</t>
  </si>
  <si>
    <t>P0P1 BUG数量</t>
    <phoneticPr fontId="21" type="noConversion"/>
  </si>
  <si>
    <t>P0 0个，P1 29个</t>
    <phoneticPr fontId="21" type="noConversion"/>
  </si>
  <si>
    <t>425个</t>
    <phoneticPr fontId="21" type="noConversion"/>
  </si>
  <si>
    <t>600条*10次</t>
    <phoneticPr fontId="21" type="noConversion"/>
  </si>
  <si>
    <t>/</t>
    <phoneticPr fontId="21" type="noConversion"/>
  </si>
  <si>
    <t>1 CRASH</t>
    <phoneticPr fontId="21" type="noConversion"/>
  </si>
  <si>
    <t>百公里误偏航次数</t>
    <phoneticPr fontId="21" type="noConversion"/>
  </si>
  <si>
    <t>百公里车标异常次数</t>
    <phoneticPr fontId="21" type="noConversion"/>
  </si>
  <si>
    <t>AR导航评测</t>
    <phoneticPr fontId="21" type="noConversion"/>
  </si>
  <si>
    <t>无AR导航内容</t>
    <phoneticPr fontId="21" type="noConversion"/>
  </si>
  <si>
    <t xml:space="preserve">依赖实车【实车】【CX727 8155】【地图】【偶现】地图熟路模式导航，未操作地图自动闪退          
【实车】【CX7278155】【地图】【偶现】地图黑屏后退出          
【实车】【CX7278155】【地图】【必现】队员无法退出组队          
【实车】【CX727ICA_8155】【地图】【必现】巡航模式进入隧道launcher页面和地图首页车标都不移动          </t>
    <phoneticPr fontId="21" type="noConversion"/>
  </si>
  <si>
    <t>20230324_0054_LF15_R04.PRO_Debug</t>
    <phoneticPr fontId="21" type="noConversion"/>
  </si>
  <si>
    <t>20230321_046_PRO</t>
    <phoneticPr fontId="21" type="noConversion"/>
  </si>
  <si>
    <t>15.5寸</t>
    <phoneticPr fontId="21" type="noConversion"/>
  </si>
  <si>
    <t>5.2.PL20.65.172</t>
    <phoneticPr fontId="21" type="noConversion"/>
  </si>
  <si>
    <t>FordPhase4Scrum-45629</t>
  </si>
  <si>
    <t>【实车】【CX727ICA_8155】【地图】【必现】离线地图搜索城市点击搜索键地图会抖动</t>
  </si>
  <si>
    <t>Bug</t>
  </si>
  <si>
    <t>已关闭</t>
  </si>
  <si>
    <t>毛观舰(v_maoguanjian)</t>
  </si>
  <si>
    <t>5.2.PL20.64</t>
  </si>
  <si>
    <t>FordPhase4Scrum-46750</t>
  </si>
  <si>
    <t>【实车】【CX727ICA_8155】【地图】【偶现】熟路模式下，车标显示位置异常</t>
  </si>
  <si>
    <t>张帆(v_zhangfan14)</t>
  </si>
  <si>
    <t/>
  </si>
  <si>
    <t>FordPhase4Scrum-47589</t>
  </si>
  <si>
    <t>依赖实车【实车】【CX727 8155】【地图】【偶现】地图熟路模式导航，未操作地图自动闪退</t>
  </si>
  <si>
    <t>叶红建(yehongjian)</t>
  </si>
  <si>
    <t>FordPhase4Scrum-48235</t>
  </si>
  <si>
    <t>依赖实车【实车】【CX727ICA_8155】【地图】【偶现】1617 当前离线导航中，地图闪退，且重新进入地图发起导航后又闪退</t>
  </si>
  <si>
    <t>FordPhase4Scrum-48786</t>
  </si>
  <si>
    <t>依赖实车【实车】【CX727ICA_8155】【地图】【偶现多次】语音输入关闭地图再次点击进入后不自动进入巡航模式</t>
  </si>
  <si>
    <t>谷渭(guwei05)</t>
  </si>
  <si>
    <t>5.2.0RB_PL23</t>
  </si>
  <si>
    <t>FordPhase4Scrum-50416</t>
  </si>
  <si>
    <t>【实车】【CX7278155】【地图】【必现】底图态时，车辆进出隧道，地图底图不跟随日夜模式自动变化</t>
  </si>
  <si>
    <t>FordPhase4Scrum-51478</t>
  </si>
  <si>
    <t>【实车】【CX7278155】【地图】【偶现】地图黑屏后退出</t>
  </si>
  <si>
    <t>FordPhase4Scrum-51535</t>
  </si>
  <si>
    <t>【实车】【CX727ICA_8155】【地图】【偶现】1817 发起去北京的算路，续航里程远远不足，但是没有推荐沿途充电站推荐了终点充电站，且显示到达电量为0</t>
  </si>
  <si>
    <t>FordPhase4Scrum-51537</t>
  </si>
  <si>
    <t>【实车】【CX727ICA_8155】【地图】【偶现】1837 语音退出地图，launcher页地图闪一下黑白屏</t>
  </si>
  <si>
    <t>FordPhase4Scrum-51642</t>
  </si>
  <si>
    <t>【实车】【CX7278155】【地图】【必现】队员无法退出组队</t>
  </si>
  <si>
    <t>全海波(v_quanhaibo)</t>
  </si>
  <si>
    <t>FordPhase4Scrum-51713</t>
  </si>
  <si>
    <t>【实车】【CX727ICA_8155】【地图】【偶现】导航至扬子江隧道，偶现发生车标漂移到长江中20秒+</t>
  </si>
  <si>
    <t>FordPhase4Scrum-51716</t>
  </si>
  <si>
    <t>【实车】【CX727ICA_8155】【地图】【必现】1735 点击收藏夹中的poi，进入到详情页，有的收藏爱心被点亮，有的不亮</t>
  </si>
  <si>
    <t>FordPhase4Scrum-51782</t>
  </si>
  <si>
    <t>【实车】【CX727ICA_8155】【地图】【必现】长途导航一键添加充电站后算路失败</t>
  </si>
  <si>
    <t>陈果果(chenguoguo01)</t>
  </si>
  <si>
    <t>FordPhase4Scrum-51814</t>
  </si>
  <si>
    <t>【实车】【CX727ICA_8155】【地图】【必现】巡航模式进入隧道launcher页面和地图首页车标都不移动</t>
  </si>
  <si>
    <t>FordPhase4Scrum-51818</t>
  </si>
  <si>
    <t>【实车】【CX727ICA_8155】【地图】【偶现】九龙湖大厦地库内，偶现车标漂移</t>
  </si>
  <si>
    <t>FordPhase4Scrum-51819</t>
  </si>
  <si>
    <t>【实车】【CX727ICA_8155】【地图】【偶现】出地库偶现车标漂移，未及时绑路</t>
  </si>
  <si>
    <t>FordPhase4Scrum-52438</t>
  </si>
  <si>
    <t>【实车】【CX727ICA_8155】【地图】【PL23】【必现】2030   鱼嘴互通匝道限速40  仪表显示限速80</t>
  </si>
  <si>
    <t>李安敏(lianmin)</t>
  </si>
  <si>
    <t>FordPhase4Scrum-52600</t>
  </si>
  <si>
    <t>【实车】【CX727ICA 8155】【地图】【定位一体化压测】【偶现】1403 当前导航中，行驶在将军大道主路，偏航，定位到将军大道辅路</t>
  </si>
  <si>
    <t>FordPhase4Scrum-52601</t>
  </si>
  <si>
    <t>【实车】【CX727ICA 8155】【地图】【定位一体化压测】【偶现】1613 行驶在双龙大道上，切换路线到桥下，触发偏航，定位仍定到桥下</t>
  </si>
  <si>
    <t>王利国(wangliguo02)</t>
  </si>
  <si>
    <t>FordPhase4Scrum-52602</t>
  </si>
  <si>
    <t>【实车】【CX727ICA 8155】【地图】【定位一体化压测】【偶现】1504 当前导航中行驶在地下车库，车标未处于游离态</t>
  </si>
  <si>
    <t>FordPhase4Scrum-52889</t>
  </si>
  <si>
    <t>【实车】【CX727ICA 8155】【地图】【偶现】1525 导航去扬子江隧道，终点显示在长江对面，蚯蚓线显示到这边就结束了</t>
  </si>
  <si>
    <t>FordPhase4Scrum-52890</t>
  </si>
  <si>
    <t>【实车】【CX727ICA 8155】【地图】【偶现】1535 当前导航中，点击组队，跟换目的地，提示“算路失败，请稍后重试”</t>
  </si>
  <si>
    <t>FordPhase4Scrum-52891</t>
  </si>
  <si>
    <t>【实车】【CX727ICA 8155】【地图】【偶现】1539 当前导航中，滑动悬浮窗，悬浮窗停留在屏幕中间，不吸附屏幕边缘</t>
  </si>
  <si>
    <t>FordPhase4Scrum-52899</t>
  </si>
  <si>
    <t>【实车】【CX727ICA_8155】【地图】【必现】匝道路牌显示限速30，仪表限速60</t>
  </si>
  <si>
    <t>FordPhase4Scrum-52900</t>
  </si>
  <si>
    <t>【实车】【CX727ICA_8155】【地图】【必现】有网状态下点击组队出行，toast提示网络未连接，检查网络后重试</t>
  </si>
  <si>
    <t>类型</t>
  </si>
  <si>
    <t>负责人</t>
  </si>
  <si>
    <t>创建时间</t>
  </si>
  <si>
    <t>所属模块</t>
  </si>
  <si>
    <t>AW2-18223</t>
  </si>
  <si>
    <t>【CX727ICA8155】【百度-语音】语音“去万豪”，出现图片和地图重叠</t>
  </si>
  <si>
    <t>LinYuzhang</t>
  </si>
  <si>
    <t>Yunyun Ye</t>
  </si>
  <si>
    <t>LF15_R00.PRO</t>
  </si>
  <si>
    <t>APIMCIS_WAVE2, Baidu, CX727ICA_8155, Phase4_IVITst</t>
  </si>
  <si>
    <t>AW2-16744</t>
  </si>
  <si>
    <t>[CX727ICA8155] [必现] [地图]导航中，语音说导航到南京南，开始新的导航时，语音会先播报导航结束，期待是不提示上个导航结束，直接开始新的导航</t>
  </si>
  <si>
    <t>Lin Gui</t>
  </si>
  <si>
    <t>APIMCIS_WAVE2, Baidu, Baidu_Map_5.0, CX727ICA_8155</t>
  </si>
  <si>
    <t>LF15_R05.ENG1</t>
  </si>
  <si>
    <t>AW2-16393</t>
  </si>
  <si>
    <t>Phase4：【CX727ICA 8155】【偶现】地图悬浮窗被顶部导航栏遮挡</t>
  </si>
  <si>
    <t>Haojie Zhu</t>
  </si>
  <si>
    <t>LF15_R01 PRO</t>
  </si>
  <si>
    <t>APIMCIS_WAVE2, Baidu, CX727ICA_8155, Phase4_IVITst, VOCF</t>
  </si>
  <si>
    <t>LF15_R04.PRO</t>
  </si>
  <si>
    <t>AW2-16391</t>
  </si>
  <si>
    <t>Phase4：【CX727ICA 8155】【偶现】百度地图收藏夹里面地址取消收藏后没有从收藏列表移除</t>
  </si>
  <si>
    <t>LF15_R05.ENG2</t>
  </si>
  <si>
    <t>AW2-16168</t>
  </si>
  <si>
    <t>Phase4：【CX727ICA 8155】 【必现】导航中经过环岛首页不显示大图标提示卡片</t>
  </si>
  <si>
    <t>AW2-16159</t>
  </si>
  <si>
    <t>[CX727ICA8155] [必现] [地图]地图导航态，跟随模式比例尺为50m，不显示3D楼块</t>
  </si>
  <si>
    <t>LF15_R00.PRO HF</t>
  </si>
  <si>
    <t>APIMCIS_WAVE2, CX727ICA_8155</t>
  </si>
  <si>
    <t>AW2-13239</t>
  </si>
  <si>
    <t>【CX727ICA8155】【偶现】【地图】搜索界面，选择地点发起算路，算路界面未显示路况预测的图标</t>
  </si>
  <si>
    <t>LF15_Weekly 2nd</t>
  </si>
  <si>
    <t>APIMCIS_WAVE2, Baidu, CX727ICA_8155, SW_FLEET</t>
  </si>
  <si>
    <t>影响版本</t>
  </si>
  <si>
    <t>最后修改时间</t>
  </si>
  <si>
    <t>FordPhase4Scrum-52512</t>
  </si>
  <si>
    <t>【实车】【CX7278155】【地图】【必现】底图态时，点击充电桩按钮无反应</t>
  </si>
  <si>
    <t>P0-Highest</t>
  </si>
  <si>
    <t>葛鹏(v_gepeng)</t>
  </si>
  <si>
    <t>FordPhase4Scrum-52414</t>
  </si>
  <si>
    <t>【实车】【CX727ICA 8155】【地图】【必现】1736 在路况预测界面，点击｜P｜，点击导航到停车场，任意选一个目的地，点击模拟导航的入口，点不进去</t>
  </si>
  <si>
    <t>FordPhase4Scrum-52415</t>
  </si>
  <si>
    <t>【实车】【CX727ICA 8155】【地图】【必现】1737 在路况预测界面，点击｜P｜，点击导航到停车场，任意选一个目的地，点击路况预测，底图车标无行走轨迹</t>
  </si>
  <si>
    <t>FordPhase4Scrum-52597</t>
  </si>
  <si>
    <t>【实车】【CX727ICA 8155】【地图】【必现】1522 在网络异常时，点击刷新，一直处于加载中</t>
  </si>
  <si>
    <t>陈鹏(v_chenpeng14)</t>
  </si>
  <si>
    <t>FordPhase4Scrum-52741</t>
  </si>
  <si>
    <t>【实车】【CX727ICA_8155】【地图】【必现】导航到朝天门大桥，会多余规划路线进行绕路</t>
  </si>
  <si>
    <t>FordPhase4Scrum-52743</t>
  </si>
  <si>
    <t>FordPhase4Scrum-53183</t>
  </si>
  <si>
    <t>【实车】【CX727ICA_8155】【地图】【必现】福红大道限速40，仪表显示限速80</t>
  </si>
  <si>
    <t>FordPhase4Scrum-53874</t>
  </si>
  <si>
    <t>【实车】【CX727ICA 8155】【地图】【偶现】1351 当前导航中，语音搜索前方的停车场，选择了成贤学院后，地图异常</t>
  </si>
  <si>
    <t>FordPhase4Scrum-54364</t>
  </si>
  <si>
    <t>【实车】【CX727ICA 8155】【地图】【偶现】1542 行驶在桥下主动偏航，重新算路定位在桥上</t>
  </si>
  <si>
    <t>井红军(v_jinghongjun)</t>
  </si>
  <si>
    <t>FordPhase4Scrum-54345</t>
  </si>
  <si>
    <t>【实车】【CX727ICA 8155】【地图】【必现】1535 轻导航唤醒语音，执行切换专业导航命令，不可成功切换专业导航</t>
  </si>
  <si>
    <t>FordPhase4Scrum-52439</t>
  </si>
  <si>
    <t>【实车】【CX727ICA_8155】【地图】【PL23】【偶现】2102  点击充电站地图无反应</t>
  </si>
  <si>
    <t>FordPhase4Scrum-52896</t>
  </si>
  <si>
    <t>【实车】【CX727ICA_8155】【地图】【偶现】打开地图后图底图显示白色背景</t>
  </si>
  <si>
    <t>FordPhase4Scrum-52897</t>
  </si>
  <si>
    <t>【实车】【CX727ICA_8155】【地图】【偶现】 launcher地图首页背景底图信息显示不全</t>
  </si>
  <si>
    <t>FordPhase4Scrum-53172</t>
  </si>
  <si>
    <t>【实车】【CX727ICA 8155】【地图】【必现】1706 在非地图和launcher页面，等待10s导航倒计时结束后，不显示悬浮窗</t>
  </si>
  <si>
    <t>FordPhase4Scrum-53175</t>
  </si>
  <si>
    <t>【实车】【CX727ICA 8155】【地图】【必现】1549 大悬浮窗吸附在屏幕下方-从有车道线车道线到无车道线-有车道线时，悬浮窗位置移动</t>
  </si>
  <si>
    <t>FordPhase4Scrum-52413</t>
  </si>
  <si>
    <t>【实车】【CX727ICA 8155】【地图】【必现】1707 在路况预测界面，点击｜P｜，点击导航到停车场，任意选一个目的地，无法发起导航</t>
  </si>
  <si>
    <t>FordPhase4Scrum-52735</t>
  </si>
  <si>
    <t>【实车】【CX727ICA_8155】【地图】【必现】实际道路G210导航显示道路是X204</t>
  </si>
  <si>
    <t>FordPhase4Scrum-53875</t>
  </si>
  <si>
    <t>【实车】【CX727ICA 8155】【地图】【偶现】1511 当前导航中，行驶在和燕路隧道偏航</t>
  </si>
  <si>
    <t>于旭峰(yuxufeng)</t>
  </si>
  <si>
    <t>FordPhase4Scrum-52444</t>
  </si>
  <si>
    <t>【重庆路测】【实车】【CX727  8155】【地图】【必现】1910 导航中，点击静音按钮，必现第二次关闭时音量条无变化且静音按钮不高亮</t>
  </si>
  <si>
    <t>FordPhase4Scrum-54352</t>
  </si>
  <si>
    <t>【实车】【CX727ICA 8155】【地图】【必现】1709 已登录账号，未加入/创建车队，唤醒语音执行加入车队，不支持</t>
  </si>
  <si>
    <t>FordPhase4Scrum-54373</t>
  </si>
  <si>
    <t>【实车】【CX727ICA_8155】【地图】【必现】关闭地图后再次进入地图点击继续导航提示算路失败</t>
  </si>
  <si>
    <t>FordPhase4Scrum-53876</t>
  </si>
  <si>
    <t>【实车】【CX727ICA 8155】【地图】【偶现】1521 当前导航中，关闭开启限行路线规避，车标绑路错误</t>
  </si>
  <si>
    <t>已修复</t>
  </si>
  <si>
    <t>FordPhase4Scrum-52736</t>
  </si>
  <si>
    <t>【实车】【CX727ICA_8155】【地图】【必现】实际道路路牌限速15，仪表显示限速40</t>
  </si>
  <si>
    <t>FordPhase4Scrum-53180</t>
  </si>
  <si>
    <t>【实车】【CX727ICA_8155】【地图】【此路段必现】地图首页显示车道线返回launcher页面后不显示</t>
  </si>
  <si>
    <t>FordPhase4Scrum-54353</t>
  </si>
  <si>
    <t>【实车】【CX727ICA 8155】【地图】【必现】1710 唤醒语音，设置队伍目的地，不能成功设置车队目的地</t>
  </si>
  <si>
    <t>FordPhase4Scrum-54357</t>
  </si>
  <si>
    <t>【实车】【CX727ICA 8155】【地图】【偶现】1358 当前导航中，行驶在九华山隧道，车标长时间静止</t>
  </si>
  <si>
    <t>FordPhase4Scrum-54359</t>
  </si>
  <si>
    <t>【实车】【CX727ICA 8155】【地图】【偶现】1405 当前导航中，行驶出新模范马路隧道偏航</t>
  </si>
  <si>
    <t>FordPhase4Scrum-54362</t>
  </si>
  <si>
    <t>【实车】【CX727ICA 8155】【地图】【必现】1524 非导航态_语音发起导航_导航去 南京1912步行街，结果唯一，不直接跳转地图发起导航</t>
  </si>
  <si>
    <t>FordPhase4Scrum-54586</t>
  </si>
  <si>
    <t>【实车】【CX727ICA 8155】【地图】【主线PL24准入测试】【必现】1615 当前导航中，语音退出地图，再进入地图，无法继续导航</t>
  </si>
  <si>
    <t>FordPhase4Scrum-54585</t>
  </si>
  <si>
    <t>【实车】【CX727ICA 8155】【地图】【主线PL24准入测试】【必现】1427 当前导航中，使用命令杀掉地图，再次进入地图，无法继续导航，且重新发起导航后，launcher页地图无诱导面板，发现周边不消失，出现诱导面板后路况条是蓝色</t>
  </si>
  <si>
    <t>FordPhase4Scrum-54358</t>
  </si>
  <si>
    <t>【实车】【CX727ICA 8155】【地图】【偶现】1403 当前导航中，行驶出玄武湖隧道偏航</t>
  </si>
  <si>
    <t>FordPhase4Scrum-52430</t>
  </si>
  <si>
    <t>【实车】【CX727ICA_8155】【地图】【PL23】【必现】2124 行驶中切换驾驶模式后，地图背景变成默认背景</t>
  </si>
  <si>
    <t>FordPhase4Scrum-53173</t>
  </si>
  <si>
    <t>【实车】【CX727ICA 8155】【地图】【必现】1617 当前导航中，在悬浮窗页面使用命令杀掉地图后回到launcher地图页，诱导面板不消失</t>
  </si>
  <si>
    <t>FordPhase4Scrum-53179</t>
  </si>
  <si>
    <t>【实车】【CX727ICA 8155】【地图】【偶现】1354 当前导航中，行驶在江山大街隧道偏航</t>
  </si>
  <si>
    <t>FordPhase4Scrum-53818</t>
  </si>
  <si>
    <t>【实车】【CX727ICA_8155】【地图】【必现】导航中语音输入提示音模式，语音反馈切换成功，实际依旧为详细播报</t>
  </si>
  <si>
    <t>FordPhase4Scrum-54302</t>
  </si>
  <si>
    <t>【台架】【727ICA8155】【地图】【偶现】monkey出现anr</t>
  </si>
  <si>
    <t>FordPhase4Scrum-54351</t>
  </si>
  <si>
    <t>【实车】【CX727ICA 8155】【地图】【必现】1708 导航到队伍目的地，唤醒语音，执行命令：全览队伍，不可全览队伍</t>
  </si>
  <si>
    <t>FordPhase4Scrum-54356</t>
  </si>
  <si>
    <t>【实车】【CX727ICA 8155】【地图】【偶现】1347 桥下发起导航，定位在桥上</t>
  </si>
  <si>
    <t>FordPhase4Scrum-54367</t>
  </si>
  <si>
    <t>【实车】【CX727ICA 8155】【地图】【必现】1841 首次打开地图，路况默认关闭</t>
  </si>
  <si>
    <t>FordPhase4Scrum-54372</t>
  </si>
  <si>
    <t>【实车】【CX727ICA_8155】【地图】【必现】搜索目的地开启导航，下方toast弹窗才开始不显示道路名</t>
  </si>
  <si>
    <t>FordPhase4Scrum-54347</t>
  </si>
  <si>
    <t>【实车】【CX727ICA 8155】【地图】【主线PL24准入测试】【偶现】1542 当前导航中，行驶在南京定淮门长江隧道偏航</t>
  </si>
  <si>
    <t>7278155R04PRO测试结果</t>
    <phoneticPr fontId="21" type="noConversion"/>
  </si>
  <si>
    <t>7278155R04PRO分值</t>
    <phoneticPr fontId="21" type="noConversion"/>
  </si>
  <si>
    <t>本次测试结论为有条件通过；</t>
    <phoneticPr fontId="21" type="noConversion"/>
  </si>
  <si>
    <t>Conditional Pass</t>
    <phoneticPr fontId="21" type="noConversion"/>
  </si>
  <si>
    <r>
      <t xml:space="preserve">
本次福特7278155R04PRO 项目定位专项南京城市路测结论为</t>
    </r>
    <r>
      <rPr>
        <sz val="12"/>
        <color theme="1"/>
        <rFont val="等线"/>
        <family val="3"/>
        <charset val="134"/>
      </rPr>
      <t>：Pass</t>
    </r>
    <r>
      <rPr>
        <sz val="12"/>
        <color theme="1"/>
        <rFont val="等线"/>
        <family val="4"/>
        <charset val="134"/>
        <scheme val="minor"/>
      </rPr>
      <t xml:space="preserve">
详细测试情况如下：
路测总公里数</t>
    </r>
    <r>
      <rPr>
        <sz val="12"/>
        <color theme="1"/>
        <rFont val="等线"/>
        <family val="3"/>
        <charset val="134"/>
        <scheme val="minor"/>
      </rPr>
      <t>2500</t>
    </r>
    <r>
      <rPr>
        <sz val="12"/>
        <color theme="1"/>
        <rFont val="等线"/>
        <family val="4"/>
        <charset val="134"/>
        <scheme val="minor"/>
      </rPr>
      <t>KM，路测过程中出现</t>
    </r>
    <r>
      <rPr>
        <sz val="12"/>
        <color theme="1"/>
        <rFont val="等线"/>
        <family val="3"/>
        <charset val="134"/>
        <scheme val="minor"/>
      </rPr>
      <t>6</t>
    </r>
    <r>
      <rPr>
        <sz val="12"/>
        <color theme="1"/>
        <rFont val="等线"/>
        <family val="4"/>
        <charset val="134"/>
        <scheme val="minor"/>
      </rPr>
      <t xml:space="preserve">次定位问题（P0 0个，P1 </t>
    </r>
    <r>
      <rPr>
        <sz val="12"/>
        <color theme="1"/>
        <rFont val="等线"/>
        <family val="3"/>
        <charset val="134"/>
        <scheme val="minor"/>
      </rPr>
      <t>6</t>
    </r>
    <r>
      <rPr>
        <sz val="12"/>
        <color theme="1"/>
        <rFont val="等线"/>
        <family val="4"/>
        <charset val="134"/>
        <scheme val="minor"/>
      </rPr>
      <t>个）；误偏航</t>
    </r>
    <r>
      <rPr>
        <sz val="12"/>
        <color theme="1"/>
        <rFont val="等线"/>
        <family val="3"/>
        <charset val="134"/>
        <scheme val="minor"/>
      </rPr>
      <t>2</t>
    </r>
    <r>
      <rPr>
        <sz val="12"/>
        <color theme="1"/>
        <rFont val="等线"/>
        <family val="4"/>
        <charset val="134"/>
        <scheme val="minor"/>
      </rPr>
      <t>次；
具体表现如下：其中山路偏航</t>
    </r>
    <r>
      <rPr>
        <sz val="12"/>
        <color theme="1"/>
        <rFont val="等线"/>
        <family val="3"/>
        <charset val="134"/>
        <scheme val="minor"/>
      </rPr>
      <t>2次，巡航偏航1次，</t>
    </r>
    <r>
      <rPr>
        <sz val="12"/>
        <color theme="1"/>
        <rFont val="等线"/>
        <family val="4"/>
        <charset val="134"/>
        <scheme val="minor"/>
      </rPr>
      <t>高架桥上发生误偏航0 次、高架下发生误偏航0次、隧道发生车标漂移</t>
    </r>
    <r>
      <rPr>
        <sz val="12"/>
        <color theme="1"/>
        <rFont val="等线"/>
        <family val="3"/>
        <charset val="134"/>
        <scheme val="minor"/>
      </rPr>
      <t>2</t>
    </r>
    <r>
      <rPr>
        <sz val="12"/>
        <color theme="1"/>
        <rFont val="等线"/>
        <family val="4"/>
        <charset val="134"/>
        <scheme val="minor"/>
      </rPr>
      <t>次、隧道误偏航</t>
    </r>
    <r>
      <rPr>
        <sz val="12"/>
        <color theme="1"/>
        <rFont val="等线"/>
        <family val="3"/>
        <charset val="134"/>
        <scheme val="minor"/>
      </rPr>
      <t>0</t>
    </r>
    <r>
      <rPr>
        <sz val="12"/>
        <color theme="1"/>
        <rFont val="等线"/>
        <family val="4"/>
        <charset val="134"/>
        <scheme val="minor"/>
      </rPr>
      <t>次、高速误偏航0次，普通道路误偏航0次，出现车标漂移0次、停车场（含地下无网络场景）定位错误</t>
    </r>
    <r>
      <rPr>
        <sz val="12"/>
        <color theme="1"/>
        <rFont val="等线"/>
        <family val="3"/>
        <charset val="134"/>
        <scheme val="minor"/>
      </rPr>
      <t>1</t>
    </r>
    <r>
      <rPr>
        <sz val="12"/>
        <color theme="1"/>
        <rFont val="等线"/>
        <family val="4"/>
        <charset val="134"/>
        <scheme val="minor"/>
      </rPr>
      <t>次、主动偏航绑路错误</t>
    </r>
    <r>
      <rPr>
        <sz val="12"/>
        <color theme="1"/>
        <rFont val="等线"/>
        <family val="3"/>
        <charset val="134"/>
        <scheme val="minor"/>
      </rPr>
      <t>0</t>
    </r>
    <r>
      <rPr>
        <sz val="12"/>
        <color theme="1"/>
        <rFont val="等线"/>
        <family val="4"/>
        <charset val="134"/>
        <scheme val="minor"/>
      </rPr>
      <t>次、定位滞后0次，launcher，仪表TBT信息显示一致，底图/道路/底图元素/显示异常8次，实时路况更新不及时0次，稳定性问题</t>
    </r>
    <r>
      <rPr>
        <sz val="12"/>
        <color theme="1"/>
        <rFont val="等线"/>
        <family val="3"/>
        <charset val="134"/>
        <scheme val="minor"/>
      </rPr>
      <t>1</t>
    </r>
    <r>
      <rPr>
        <sz val="12"/>
        <color theme="1"/>
        <rFont val="等线"/>
        <family val="4"/>
        <charset val="134"/>
        <scheme val="minor"/>
      </rPr>
      <t>次，路口放大图延时0次，路况放大图错误</t>
    </r>
    <r>
      <rPr>
        <sz val="12"/>
        <color theme="1"/>
        <rFont val="等线"/>
        <family val="3"/>
        <charset val="134"/>
        <scheme val="minor"/>
      </rPr>
      <t>1次，仪表车速和导航车速不一致0次，语音引导错误/延迟0次；
里程数：2500公里
总时长：总共100个小时
覆盖道路类型：高架桥、隧道、普通道路、快速路、山路、高速、环岛、停车场、立交、主辅路、桥梁、楼层密集处、二叉路、三岔路
测试结论</t>
    </r>
    <r>
      <rPr>
        <sz val="12"/>
        <color theme="1"/>
        <rFont val="等线"/>
        <family val="3"/>
        <charset val="134"/>
      </rPr>
      <t>：Pass</t>
    </r>
    <r>
      <rPr>
        <sz val="12"/>
        <color theme="1"/>
        <rFont val="等线"/>
        <family val="3"/>
        <charset val="134"/>
        <scheme val="minor"/>
      </rPr>
      <t xml:space="preserve">
路网覆盖率：100%
路线：
3月24日
覆盖道路：普通道路、市区道路、二叉路、三叉路、快速路、高速、高架、内部路、隧道、山路
路线：福特汽车研发中心-将军大道-内环线-扬子江隧道-珍珠南路-扬子江隧道-扬子江大道- -江北大道快速路-绕城高速-吉印大道-福特汽车研发中心
覆盖道路：高架、普通道路、市区道路、二叉路、三叉路、环岛、快速路、高速、内部路、桥梁
路线：1. 福特汽车研发中心-双龙大道-福特汽车研发中心-内环东线-福特汽车研发中心-甘泉湖-福特汽车研发中心
3月28日
覆盖道路：高架、普通道路、市区道路、二叉路、三叉路、环岛、快速路、内部路
覆盖道路：高架、隧道、普通道路、市区道路、二叉路、三叉路、环岛、快速路、高速、内部路、无名路、桥梁
路线：1.长安福特汽车研究院-铜锣山矿山公园-鱼嘴镇-朝天门大桥-汽博中心-长安福特汽车研究院
路测里程：220km
3月29日
覆盖道路：高架、普通道路、市区道路、二叉路、三叉路、环岛、快速路、高速、内部路、桥梁、隧道
路线：1. 福特汽车研发中心-夹江隧道-扬子江大道-扬子江隧道-福特汽车研发中心
覆盖道路：高架、隧道、普通道路、市区道路、二叉路、三叉路、环岛、快速路、高速、内部路、无名路、桥梁
路线：1.长安福特汽车研究院-铜锣山矿山公园-鱼嘴镇-朝天门大桥-汽博中心-长安福特汽车研究院
3月30日
覆盖道路：高架、普通道路、市区道路、二叉路、三叉路、环岛、快速路、高速、内部路、桥梁、隧道
路线：1. 福特汽车研发中心-雨花台风景名胜区-江心洲长江大桥-江苏警官学院（浦口校区）-南京儿童医院（河西医院）-福特汽车研发中心
覆盖道路：高架、隧道、普通道路、市区道路、二叉路、三叉路、环岛、快速路、高速、内部路、无名路、桥梁
路线：1.长安福特汽车研究院-铜锣山矿山公园-鱼嘴镇-朝天门大桥-汽博中心-长安福特汽车研究院
3月31日
覆盖道路：高架、普通道路、市区道路、二叉路、三叉路、环岛、快速路、高速、内部路、桥梁、隧道
路线：1. 福特汽车研发中心-南京长江隧道-东南大学国家大学科技园-燕子矶长江隧道-长江观音景区-福特汽车研发中心
覆盖道路：高架、隧道、普通道路、市区道路、二叉路、三叉路、环岛、快速路、高速、内部路、无名路、桥梁
路线：1.长安福特汽车研究院-铜锣山矿山公园-鱼嘴镇-朝天门大桥-汽博中心-长安福特汽车研究院
4月3日
覆盖道路：高架、隧道、普通道路、市区道路、二叉路、三叉路、环岛、快速路、高速、内部路、无名路、桥梁
路线：1.长安福特汽车研究院-铜锣山矿山公园-鱼嘴镇-朝天门大桥-汽博中心-长安福特汽车研究院
覆盖道路：高架、普通道路、市区道路、二叉路、三叉路、环岛、快速路、高速、内部路、桥梁、隧道
路线：1. 福特汽车研发中心-板桥福特4s店-福特汽车研发中心-九华山隧道-浦滨路隧道-江心洲长江大桥-福特汽车研发中心
4月6日
覆盖道路：高架、普通道路、市区道路、二叉路、三叉路、环岛、快速路、高速、内部路、桥梁、隧道
路线：1. 福特汽车研发中心-江山大街隧道-江心洲长江大桥-南京定淮门长江隧道-南京南站-九华山隧道-和燕路隧道-福特汽车研发中心
覆盖道路：高架、隧道、普通道路、市区道路、二叉路、三叉路、环岛、快速路、高速、内部路、无名路、桥梁
路线：1.长安福特汽车研究院-铜锣山矿山公园-鱼嘴镇-朝天门大桥-汽博中心-长安福特汽车研究院
4月7日
覆盖道路：高架、普通道路、市区道路、二叉路、三叉路、环岛、快速路、高速、内部路、桥梁、隧道
路线：1. 福特汽车研发中心-九华山隧道-南航附中-富贵山隧道-江山大街隧道-玄武湖-南京定淮门长江隧道-燕子矶长江隧道-八卦洲跨境美妆园-江心洲长江大桥-福特汽车研发中心
覆盖道路：高架、隧道、普通道路、市区道路、二叉路、三叉路、环岛、快速路、高速、内部路、无名路、桥梁
路线：1.长安福特汽车研究院-铜锣山矿山公园-鱼嘴镇-朝天门大桥-汽博中心-长安福特汽车研究院
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</si>
</sst>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;[Red]0.000"/>
    <numFmt numFmtId="177" formatCode="yyyy\-mm\-dd\ hh:mm:ss"/>
  </numFmts>
  <fonts count="31">
    <font>
      <sz val="12"/>
      <color theme="1"/>
      <name val="等线"/>
      <charset val="134"/>
      <scheme val="minor"/>
    </font>
    <font>
      <sz val="10"/>
      <color theme="1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0.5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0.5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u/>
      <sz val="11"/>
      <color indexed="12"/>
      <name val="Calibri"/>
      <family val="2"/>
    </font>
    <font>
      <sz val="10.5"/>
      <name val="宋体"/>
      <family val="3"/>
      <charset val="134"/>
    </font>
    <font>
      <sz val="11"/>
      <color indexed="8"/>
      <name val="等线"/>
      <family val="2"/>
      <scheme val="minor"/>
    </font>
    <font>
      <u/>
      <sz val="12"/>
      <color theme="10"/>
      <name val="等线"/>
      <family val="4"/>
      <charset val="134"/>
      <scheme val="minor"/>
    </font>
    <font>
      <u/>
      <sz val="11"/>
      <color indexed="12"/>
      <name val="Calibri"/>
      <family val="2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</font>
    <font>
      <b/>
      <sz val="10.5"/>
      <color theme="9" tint="-0.249977111117893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indexed="13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20" fillId="0" borderId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3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0" fillId="2" borderId="1" xfId="0" applyFill="1" applyBorder="1" applyAlignment="1"/>
    <xf numFmtId="0" fontId="4" fillId="0" borderId="1" xfId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4" fillId="0" borderId="1" xfId="0" applyFont="1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left"/>
    </xf>
    <xf numFmtId="176" fontId="4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0" fontId="6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9" fontId="10" fillId="0" borderId="1" xfId="0" applyNumberFormat="1" applyFont="1" applyBorder="1" applyAlignment="1">
      <alignment horizontal="justify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9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9" fontId="11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left" vertical="center"/>
    </xf>
    <xf numFmtId="9" fontId="22" fillId="0" borderId="15" xfId="2" applyNumberFormat="1" applyFont="1" applyBorder="1" applyAlignment="1">
      <alignment horizontal="justify" vertical="center" wrapText="1"/>
    </xf>
    <xf numFmtId="0" fontId="24" fillId="0" borderId="15" xfId="2" applyFont="1" applyBorder="1" applyAlignment="1">
      <alignment horizontal="justify" vertical="center" wrapText="1"/>
    </xf>
    <xf numFmtId="49" fontId="26" fillId="0" borderId="2" xfId="4" applyNumberForma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/>
    </xf>
    <xf numFmtId="49" fontId="23" fillId="0" borderId="16" xfId="0" applyNumberFormat="1" applyFont="1" applyBorder="1" applyAlignment="1"/>
    <xf numFmtId="49" fontId="0" fillId="0" borderId="16" xfId="0" applyNumberFormat="1" applyBorder="1" applyAlignment="1"/>
    <xf numFmtId="177" fontId="0" fillId="0" borderId="16" xfId="0" applyNumberFormat="1" applyBorder="1" applyAlignment="1"/>
    <xf numFmtId="49" fontId="0" fillId="0" borderId="18" xfId="0" applyNumberFormat="1" applyBorder="1" applyAlignment="1"/>
    <xf numFmtId="49" fontId="0" fillId="0" borderId="17" xfId="0" applyNumberFormat="1" applyBorder="1" applyAlignment="1"/>
    <xf numFmtId="49" fontId="0" fillId="8" borderId="16" xfId="0" applyNumberFormat="1" applyFill="1" applyBorder="1" applyAlignment="1"/>
    <xf numFmtId="49" fontId="25" fillId="9" borderId="16" xfId="3" applyNumberFormat="1" applyFill="1" applyBorder="1" applyAlignment="1"/>
    <xf numFmtId="49" fontId="25" fillId="0" borderId="16" xfId="3" applyNumberFormat="1" applyBorder="1" applyAlignment="1"/>
    <xf numFmtId="177" fontId="25" fillId="0" borderId="16" xfId="3" applyNumberFormat="1" applyBorder="1" applyAlignment="1"/>
    <xf numFmtId="49" fontId="27" fillId="0" borderId="16" xfId="3" applyNumberFormat="1" applyFont="1" applyBorder="1" applyAlignment="1"/>
    <xf numFmtId="49" fontId="25" fillId="8" borderId="16" xfId="3" applyNumberFormat="1" applyFill="1" applyBorder="1" applyAlignment="1"/>
    <xf numFmtId="0" fontId="8" fillId="6" borderId="1" xfId="0" applyFont="1" applyFill="1" applyBorder="1" applyAlignment="1">
      <alignment horizontal="justify" vertical="center" wrapText="1"/>
    </xf>
    <xf numFmtId="0" fontId="8" fillId="7" borderId="1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/>
    </xf>
    <xf numFmtId="0" fontId="11" fillId="0" borderId="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justify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0" fillId="0" borderId="15" xfId="2" applyFont="1" applyBorder="1" applyAlignment="1">
      <alignment horizontal="center" vertical="center" wrapText="1"/>
    </xf>
  </cellXfs>
  <cellStyles count="5">
    <cellStyle name="常规" xfId="0" builtinId="0"/>
    <cellStyle name="常规 2" xfId="3" xr:uid="{00000000-0005-0000-0000-000001000000}"/>
    <cellStyle name="常规 3" xfId="2" xr:uid="{00000000-0005-0000-0000-000002000000}"/>
    <cellStyle name="常规 4 2" xfId="1" xr:uid="{00000000-0005-0000-0000-000003000000}"/>
    <cellStyle name="超链接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3</xdr:col>
      <xdr:colOff>735073</xdr:colOff>
      <xdr:row>60</xdr:row>
      <xdr:rowOff>38190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23675340"/>
          <a:ext cx="6589395" cy="708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sole.cloud.baidu-int.com/devops/icafe/issue/FordPhase4Scrum-51478/show" TargetMode="External"/><Relationship Id="rId18" Type="http://schemas.openxmlformats.org/officeDocument/2006/relationships/hyperlink" Target="https://console.cloud.baidu-int.com/devops/icafe/issue/FordPhase4Scrum-51535/show" TargetMode="External"/><Relationship Id="rId26" Type="http://schemas.openxmlformats.org/officeDocument/2006/relationships/hyperlink" Target="https://console.cloud.baidu-int.com/devops/icafe/issue/FordPhase4Scrum-51782/show" TargetMode="External"/><Relationship Id="rId39" Type="http://schemas.openxmlformats.org/officeDocument/2006/relationships/hyperlink" Target="https://console.cloud.baidu-int.com/devops/icafe/issue/FordPhase4Scrum-52600/show" TargetMode="External"/><Relationship Id="rId21" Type="http://schemas.openxmlformats.org/officeDocument/2006/relationships/hyperlink" Target="https://console.cloud.baidu-int.com/devops/icafe/issue/FordPhase4Scrum-51713/show" TargetMode="External"/><Relationship Id="rId34" Type="http://schemas.openxmlformats.org/officeDocument/2006/relationships/hyperlink" Target="https://console.cloud.baidu-int.com/devops/icafe/issue/FordPhase4Scrum-52438/show" TargetMode="External"/><Relationship Id="rId42" Type="http://schemas.openxmlformats.org/officeDocument/2006/relationships/hyperlink" Target="https://console.cloud.baidu-int.com/devops/icafe/issue/FordPhase4Scrum-52891/show" TargetMode="External"/><Relationship Id="rId47" Type="http://schemas.openxmlformats.org/officeDocument/2006/relationships/hyperlink" Target="https://console.cloud.baidu-int.com/devops/icafe/issue/FordPhase4Scrum-52900/show" TargetMode="External"/><Relationship Id="rId50" Type="http://schemas.openxmlformats.org/officeDocument/2006/relationships/hyperlink" Target="https://console.cloud.baidu-int.com/devops/icafe/issue/FordPhase4Scrum-52899/show" TargetMode="External"/><Relationship Id="rId55" Type="http://schemas.openxmlformats.org/officeDocument/2006/relationships/hyperlink" Target="https://ford-jira-basic.atlassian.net/browse/AW2-16168" TargetMode="External"/><Relationship Id="rId7" Type="http://schemas.openxmlformats.org/officeDocument/2006/relationships/hyperlink" Target="https://console.cloud.baidu-int.com/devops/icafe/issue/FordPhase4Scrum-48235/show" TargetMode="External"/><Relationship Id="rId2" Type="http://schemas.openxmlformats.org/officeDocument/2006/relationships/hyperlink" Target="https://console.cloud.baidu-int.com/devops/icafe/issue/FordPhase4Scrum-45629/show" TargetMode="External"/><Relationship Id="rId16" Type="http://schemas.openxmlformats.org/officeDocument/2006/relationships/hyperlink" Target="https://console.cloud.baidu-int.com/devops/icafe/issue/FordPhase4Scrum-51537/show" TargetMode="External"/><Relationship Id="rId29" Type="http://schemas.openxmlformats.org/officeDocument/2006/relationships/hyperlink" Target="https://console.cloud.baidu-int.com/devops/icafe/issue/FordPhase4Scrum-51819/show" TargetMode="External"/><Relationship Id="rId11" Type="http://schemas.openxmlformats.org/officeDocument/2006/relationships/hyperlink" Target="https://console.cloud.baidu-int.com/devops/icafe/issue/FordPhase4Scrum-50416/show" TargetMode="External"/><Relationship Id="rId24" Type="http://schemas.openxmlformats.org/officeDocument/2006/relationships/hyperlink" Target="https://console.cloud.baidu-int.com/devops/icafe/issue/FordPhase4Scrum-51716/show" TargetMode="External"/><Relationship Id="rId32" Type="http://schemas.openxmlformats.org/officeDocument/2006/relationships/hyperlink" Target="https://console.cloud.baidu-int.com/devops/icafe/issue/FordPhase4Scrum-51818/show" TargetMode="External"/><Relationship Id="rId37" Type="http://schemas.openxmlformats.org/officeDocument/2006/relationships/hyperlink" Target="https://console.cloud.baidu-int.com/devops/icafe/issue/FordPhase4Scrum-52601/show" TargetMode="External"/><Relationship Id="rId40" Type="http://schemas.openxmlformats.org/officeDocument/2006/relationships/hyperlink" Target="https://console.cloud.baidu-int.com/devops/icafe/issue/FordPhase4Scrum-52600/show" TargetMode="External"/><Relationship Id="rId45" Type="http://schemas.openxmlformats.org/officeDocument/2006/relationships/hyperlink" Target="https://console.cloud.baidu-int.com/devops/icafe/issue/FordPhase4Scrum-52889/show" TargetMode="External"/><Relationship Id="rId53" Type="http://schemas.openxmlformats.org/officeDocument/2006/relationships/hyperlink" Target="https://ford-jira-basic.atlassian.net/browse/AW2-16393" TargetMode="External"/><Relationship Id="rId5" Type="http://schemas.openxmlformats.org/officeDocument/2006/relationships/hyperlink" Target="https://console.cloud.baidu-int.com/devops/icafe/issue/FordPhase4Scrum-47589/show" TargetMode="External"/><Relationship Id="rId19" Type="http://schemas.openxmlformats.org/officeDocument/2006/relationships/hyperlink" Target="https://console.cloud.baidu-int.com/devops/icafe/issue/FordPhase4Scrum-51642/show" TargetMode="External"/><Relationship Id="rId4" Type="http://schemas.openxmlformats.org/officeDocument/2006/relationships/hyperlink" Target="https://console.cloud.baidu-int.com/devops/icafe/issue/FordPhase4Scrum-46750/show" TargetMode="External"/><Relationship Id="rId9" Type="http://schemas.openxmlformats.org/officeDocument/2006/relationships/hyperlink" Target="https://console.cloud.baidu-int.com/devops/icafe/issue/FordPhase4Scrum-48786/show" TargetMode="External"/><Relationship Id="rId14" Type="http://schemas.openxmlformats.org/officeDocument/2006/relationships/hyperlink" Target="https://console.cloud.baidu-int.com/devops/icafe/issue/FordPhase4Scrum-51478/show" TargetMode="External"/><Relationship Id="rId22" Type="http://schemas.openxmlformats.org/officeDocument/2006/relationships/hyperlink" Target="https://console.cloud.baidu-int.com/devops/icafe/issue/FordPhase4Scrum-51713/show" TargetMode="External"/><Relationship Id="rId27" Type="http://schemas.openxmlformats.org/officeDocument/2006/relationships/hyperlink" Target="https://console.cloud.baidu-int.com/devops/icafe/issue/FordPhase4Scrum-51814/show" TargetMode="External"/><Relationship Id="rId30" Type="http://schemas.openxmlformats.org/officeDocument/2006/relationships/hyperlink" Target="https://console.cloud.baidu-int.com/devops/icafe/issue/FordPhase4Scrum-51819/show" TargetMode="External"/><Relationship Id="rId35" Type="http://schemas.openxmlformats.org/officeDocument/2006/relationships/hyperlink" Target="https://console.cloud.baidu-int.com/devops/icafe/issue/FordPhase4Scrum-52602/show" TargetMode="External"/><Relationship Id="rId43" Type="http://schemas.openxmlformats.org/officeDocument/2006/relationships/hyperlink" Target="https://console.cloud.baidu-int.com/devops/icafe/issue/FordPhase4Scrum-52890/show" TargetMode="External"/><Relationship Id="rId48" Type="http://schemas.openxmlformats.org/officeDocument/2006/relationships/hyperlink" Target="https://console.cloud.baidu-int.com/devops/icafe/issue/FordPhase4Scrum-52900/show" TargetMode="External"/><Relationship Id="rId56" Type="http://schemas.openxmlformats.org/officeDocument/2006/relationships/hyperlink" Target="https://ford-jira-basic.atlassian.net/browse/AW2-16159" TargetMode="External"/><Relationship Id="rId8" Type="http://schemas.openxmlformats.org/officeDocument/2006/relationships/hyperlink" Target="https://console.cloud.baidu-int.com/devops/icafe/issue/FordPhase4Scrum-48235/show" TargetMode="External"/><Relationship Id="rId51" Type="http://schemas.openxmlformats.org/officeDocument/2006/relationships/hyperlink" Target="https://ford-jira-basic.atlassian.net/browse/AW2-18223" TargetMode="External"/><Relationship Id="rId3" Type="http://schemas.openxmlformats.org/officeDocument/2006/relationships/hyperlink" Target="https://console.cloud.baidu-int.com/devops/icafe/issue/FordPhase4Scrum-46750/show" TargetMode="External"/><Relationship Id="rId12" Type="http://schemas.openxmlformats.org/officeDocument/2006/relationships/hyperlink" Target="https://console.cloud.baidu-int.com/devops/icafe/issue/FordPhase4Scrum-50416/show" TargetMode="External"/><Relationship Id="rId17" Type="http://schemas.openxmlformats.org/officeDocument/2006/relationships/hyperlink" Target="https://console.cloud.baidu-int.com/devops/icafe/issue/FordPhase4Scrum-51535/show" TargetMode="External"/><Relationship Id="rId25" Type="http://schemas.openxmlformats.org/officeDocument/2006/relationships/hyperlink" Target="https://console.cloud.baidu-int.com/devops/icafe/issue/FordPhase4Scrum-51782/show" TargetMode="External"/><Relationship Id="rId33" Type="http://schemas.openxmlformats.org/officeDocument/2006/relationships/hyperlink" Target="https://console.cloud.baidu-int.com/devops/icafe/issue/FordPhase4Scrum-52438/show" TargetMode="External"/><Relationship Id="rId38" Type="http://schemas.openxmlformats.org/officeDocument/2006/relationships/hyperlink" Target="https://console.cloud.baidu-int.com/devops/icafe/issue/FordPhase4Scrum-52601/show" TargetMode="External"/><Relationship Id="rId46" Type="http://schemas.openxmlformats.org/officeDocument/2006/relationships/hyperlink" Target="https://console.cloud.baidu-int.com/devops/icafe/issue/FordPhase4Scrum-52889/show" TargetMode="External"/><Relationship Id="rId20" Type="http://schemas.openxmlformats.org/officeDocument/2006/relationships/hyperlink" Target="https://console.cloud.baidu-int.com/devops/icafe/issue/FordPhase4Scrum-51642/show" TargetMode="External"/><Relationship Id="rId41" Type="http://schemas.openxmlformats.org/officeDocument/2006/relationships/hyperlink" Target="https://console.cloud.baidu-int.com/devops/icafe/issue/FordPhase4Scrum-52891/show" TargetMode="External"/><Relationship Id="rId54" Type="http://schemas.openxmlformats.org/officeDocument/2006/relationships/hyperlink" Target="https://ford-jira-basic.atlassian.net/browse/AW2-16391" TargetMode="External"/><Relationship Id="rId1" Type="http://schemas.openxmlformats.org/officeDocument/2006/relationships/hyperlink" Target="https://console.cloud.baidu-int.com/devops/icafe/issue/FordPhase4Scrum-45629/show" TargetMode="External"/><Relationship Id="rId6" Type="http://schemas.openxmlformats.org/officeDocument/2006/relationships/hyperlink" Target="https://console.cloud.baidu-int.com/devops/icafe/issue/FordPhase4Scrum-47589/show" TargetMode="External"/><Relationship Id="rId15" Type="http://schemas.openxmlformats.org/officeDocument/2006/relationships/hyperlink" Target="https://console.cloud.baidu-int.com/devops/icafe/issue/FordPhase4Scrum-51537/show" TargetMode="External"/><Relationship Id="rId23" Type="http://schemas.openxmlformats.org/officeDocument/2006/relationships/hyperlink" Target="https://console.cloud.baidu-int.com/devops/icafe/issue/FordPhase4Scrum-51716/show" TargetMode="External"/><Relationship Id="rId28" Type="http://schemas.openxmlformats.org/officeDocument/2006/relationships/hyperlink" Target="https://console.cloud.baidu-int.com/devops/icafe/issue/FordPhase4Scrum-51814/show" TargetMode="External"/><Relationship Id="rId36" Type="http://schemas.openxmlformats.org/officeDocument/2006/relationships/hyperlink" Target="https://console.cloud.baidu-int.com/devops/icafe/issue/FordPhase4Scrum-52602/show" TargetMode="External"/><Relationship Id="rId49" Type="http://schemas.openxmlformats.org/officeDocument/2006/relationships/hyperlink" Target="https://console.cloud.baidu-int.com/devops/icafe/issue/FordPhase4Scrum-52899/show" TargetMode="External"/><Relationship Id="rId57" Type="http://schemas.openxmlformats.org/officeDocument/2006/relationships/hyperlink" Target="https://ford-jira-basic.atlassian.net/browse/AW2-13239" TargetMode="External"/><Relationship Id="rId10" Type="http://schemas.openxmlformats.org/officeDocument/2006/relationships/hyperlink" Target="https://console.cloud.baidu-int.com/devops/icafe/issue/FordPhase4Scrum-48786/show" TargetMode="External"/><Relationship Id="rId31" Type="http://schemas.openxmlformats.org/officeDocument/2006/relationships/hyperlink" Target="https://console.cloud.baidu-int.com/devops/icafe/issue/FordPhase4Scrum-51818/show" TargetMode="External"/><Relationship Id="rId44" Type="http://schemas.openxmlformats.org/officeDocument/2006/relationships/hyperlink" Target="https://console.cloud.baidu-int.com/devops/icafe/issue/FordPhase4Scrum-52890/show" TargetMode="External"/><Relationship Id="rId52" Type="http://schemas.openxmlformats.org/officeDocument/2006/relationships/hyperlink" Target="https://ford-jira-basic.atlassian.net/browse/AW2-1674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console.cloud.baidu-int.com/devops/icafe/issue/FordPhase4Scrum-52438/show" TargetMode="External"/><Relationship Id="rId21" Type="http://schemas.openxmlformats.org/officeDocument/2006/relationships/hyperlink" Target="https://console.cloud.baidu-int.com/devops/icafe/issue/FordPhase4Scrum-54364/show" TargetMode="External"/><Relationship Id="rId42" Type="http://schemas.openxmlformats.org/officeDocument/2006/relationships/hyperlink" Target="https://console.cloud.baidu-int.com/devops/icafe/issue/FordPhase4Scrum-52413/show" TargetMode="External"/><Relationship Id="rId47" Type="http://schemas.openxmlformats.org/officeDocument/2006/relationships/hyperlink" Target="https://console.cloud.baidu-int.com/devops/icafe/issue/FordPhase4Scrum-52601/show" TargetMode="External"/><Relationship Id="rId63" Type="http://schemas.openxmlformats.org/officeDocument/2006/relationships/hyperlink" Target="https://console.cloud.baidu-int.com/devops/icafe/issue/FordPhase4Scrum-54353/show" TargetMode="External"/><Relationship Id="rId68" Type="http://schemas.openxmlformats.org/officeDocument/2006/relationships/hyperlink" Target="https://console.cloud.baidu-int.com/devops/icafe/issue/FordPhase4Scrum-54359/show" TargetMode="External"/><Relationship Id="rId84" Type="http://schemas.openxmlformats.org/officeDocument/2006/relationships/hyperlink" Target="https://console.cloud.baidu-int.com/devops/icafe/issue/FordPhase4Scrum-53179/show" TargetMode="External"/><Relationship Id="rId89" Type="http://schemas.openxmlformats.org/officeDocument/2006/relationships/hyperlink" Target="https://console.cloud.baidu-int.com/devops/icafe/issue/FordPhase4Scrum-52889/show" TargetMode="External"/><Relationship Id="rId16" Type="http://schemas.openxmlformats.org/officeDocument/2006/relationships/hyperlink" Target="https://console.cloud.baidu-int.com/devops/icafe/issue/FordPhase4Scrum-52900/show" TargetMode="External"/><Relationship Id="rId11" Type="http://schemas.openxmlformats.org/officeDocument/2006/relationships/hyperlink" Target="https://console.cloud.baidu-int.com/devops/icafe/issue/FordPhase4Scrum-52741/show" TargetMode="External"/><Relationship Id="rId32" Type="http://schemas.openxmlformats.org/officeDocument/2006/relationships/hyperlink" Target="https://console.cloud.baidu-int.com/devops/icafe/issue/FordPhase4Scrum-52896/show" TargetMode="External"/><Relationship Id="rId37" Type="http://schemas.openxmlformats.org/officeDocument/2006/relationships/hyperlink" Target="https://console.cloud.baidu-int.com/devops/icafe/issue/FordPhase4Scrum-53172/show" TargetMode="External"/><Relationship Id="rId53" Type="http://schemas.openxmlformats.org/officeDocument/2006/relationships/hyperlink" Target="https://console.cloud.baidu-int.com/devops/icafe/issue/FordPhase4Scrum-54373/show" TargetMode="External"/><Relationship Id="rId58" Type="http://schemas.openxmlformats.org/officeDocument/2006/relationships/hyperlink" Target="https://console.cloud.baidu-int.com/devops/icafe/issue/FordPhase4Scrum-52890/show" TargetMode="External"/><Relationship Id="rId74" Type="http://schemas.openxmlformats.org/officeDocument/2006/relationships/hyperlink" Target="https://console.cloud.baidu-int.com/devops/icafe/issue/FordPhase4Scrum-54585/show" TargetMode="External"/><Relationship Id="rId79" Type="http://schemas.openxmlformats.org/officeDocument/2006/relationships/hyperlink" Target="https://console.cloud.baidu-int.com/devops/icafe/issue/FordPhase4Scrum-52430/show" TargetMode="External"/><Relationship Id="rId5" Type="http://schemas.openxmlformats.org/officeDocument/2006/relationships/hyperlink" Target="https://console.cloud.baidu-int.com/devops/icafe/issue/FordPhase4Scrum-52415/show" TargetMode="External"/><Relationship Id="rId90" Type="http://schemas.openxmlformats.org/officeDocument/2006/relationships/hyperlink" Target="https://console.cloud.baidu-int.com/devops/icafe/issue/FordPhase4Scrum-52889/show" TargetMode="External"/><Relationship Id="rId95" Type="http://schemas.openxmlformats.org/officeDocument/2006/relationships/hyperlink" Target="https://console.cloud.baidu-int.com/devops/icafe/issue/FordPhase4Scrum-54367/show" TargetMode="External"/><Relationship Id="rId22" Type="http://schemas.openxmlformats.org/officeDocument/2006/relationships/hyperlink" Target="https://console.cloud.baidu-int.com/devops/icafe/issue/FordPhase4Scrum-54364/show" TargetMode="External"/><Relationship Id="rId27" Type="http://schemas.openxmlformats.org/officeDocument/2006/relationships/hyperlink" Target="https://console.cloud.baidu-int.com/devops/icafe/issue/FordPhase4Scrum-52439/show" TargetMode="External"/><Relationship Id="rId43" Type="http://schemas.openxmlformats.org/officeDocument/2006/relationships/hyperlink" Target="https://console.cloud.baidu-int.com/devops/icafe/issue/FordPhase4Scrum-52735/show" TargetMode="External"/><Relationship Id="rId48" Type="http://schemas.openxmlformats.org/officeDocument/2006/relationships/hyperlink" Target="https://console.cloud.baidu-int.com/devops/icafe/issue/FordPhase4Scrum-52601/show" TargetMode="External"/><Relationship Id="rId64" Type="http://schemas.openxmlformats.org/officeDocument/2006/relationships/hyperlink" Target="https://console.cloud.baidu-int.com/devops/icafe/issue/FordPhase4Scrum-54353/show" TargetMode="External"/><Relationship Id="rId69" Type="http://schemas.openxmlformats.org/officeDocument/2006/relationships/hyperlink" Target="https://console.cloud.baidu-int.com/devops/icafe/issue/FordPhase4Scrum-54362/show" TargetMode="External"/><Relationship Id="rId80" Type="http://schemas.openxmlformats.org/officeDocument/2006/relationships/hyperlink" Target="https://console.cloud.baidu-int.com/devops/icafe/issue/FordPhase4Scrum-52430/show" TargetMode="External"/><Relationship Id="rId85" Type="http://schemas.openxmlformats.org/officeDocument/2006/relationships/hyperlink" Target="https://console.cloud.baidu-int.com/devops/icafe/issue/FordPhase4Scrum-53818/show" TargetMode="External"/><Relationship Id="rId3" Type="http://schemas.openxmlformats.org/officeDocument/2006/relationships/hyperlink" Target="https://console.cloud.baidu-int.com/devops/icafe/issue/FordPhase4Scrum-52414/show" TargetMode="External"/><Relationship Id="rId12" Type="http://schemas.openxmlformats.org/officeDocument/2006/relationships/hyperlink" Target="https://console.cloud.baidu-int.com/devops/icafe/issue/FordPhase4Scrum-52741/show" TargetMode="External"/><Relationship Id="rId17" Type="http://schemas.openxmlformats.org/officeDocument/2006/relationships/hyperlink" Target="https://console.cloud.baidu-int.com/devops/icafe/issue/FordPhase4Scrum-53183/show" TargetMode="External"/><Relationship Id="rId25" Type="http://schemas.openxmlformats.org/officeDocument/2006/relationships/hyperlink" Target="https://console.cloud.baidu-int.com/devops/icafe/issue/FordPhase4Scrum-52438/show" TargetMode="External"/><Relationship Id="rId33" Type="http://schemas.openxmlformats.org/officeDocument/2006/relationships/hyperlink" Target="https://console.cloud.baidu-int.com/devops/icafe/issue/FordPhase4Scrum-52897/show" TargetMode="External"/><Relationship Id="rId38" Type="http://schemas.openxmlformats.org/officeDocument/2006/relationships/hyperlink" Target="https://console.cloud.baidu-int.com/devops/icafe/issue/FordPhase4Scrum-53172/show" TargetMode="External"/><Relationship Id="rId46" Type="http://schemas.openxmlformats.org/officeDocument/2006/relationships/hyperlink" Target="https://console.cloud.baidu-int.com/devops/icafe/issue/FordPhase4Scrum-53875/show" TargetMode="External"/><Relationship Id="rId59" Type="http://schemas.openxmlformats.org/officeDocument/2006/relationships/hyperlink" Target="https://console.cloud.baidu-int.com/devops/icafe/issue/FordPhase4Scrum-52736/show" TargetMode="External"/><Relationship Id="rId67" Type="http://schemas.openxmlformats.org/officeDocument/2006/relationships/hyperlink" Target="https://console.cloud.baidu-int.com/devops/icafe/issue/FordPhase4Scrum-54359/show" TargetMode="External"/><Relationship Id="rId20" Type="http://schemas.openxmlformats.org/officeDocument/2006/relationships/hyperlink" Target="https://console.cloud.baidu-int.com/devops/icafe/issue/FordPhase4Scrum-53874/show" TargetMode="External"/><Relationship Id="rId41" Type="http://schemas.openxmlformats.org/officeDocument/2006/relationships/hyperlink" Target="https://console.cloud.baidu-int.com/devops/icafe/issue/FordPhase4Scrum-52413/show" TargetMode="External"/><Relationship Id="rId54" Type="http://schemas.openxmlformats.org/officeDocument/2006/relationships/hyperlink" Target="https://console.cloud.baidu-int.com/devops/icafe/issue/FordPhase4Scrum-54373/show" TargetMode="External"/><Relationship Id="rId62" Type="http://schemas.openxmlformats.org/officeDocument/2006/relationships/hyperlink" Target="https://console.cloud.baidu-int.com/devops/icafe/issue/FordPhase4Scrum-53180/show" TargetMode="External"/><Relationship Id="rId70" Type="http://schemas.openxmlformats.org/officeDocument/2006/relationships/hyperlink" Target="https://console.cloud.baidu-int.com/devops/icafe/issue/FordPhase4Scrum-54362/show" TargetMode="External"/><Relationship Id="rId75" Type="http://schemas.openxmlformats.org/officeDocument/2006/relationships/hyperlink" Target="https://console.cloud.baidu-int.com/devops/icafe/issue/FordPhase4Scrum-52602/show" TargetMode="External"/><Relationship Id="rId83" Type="http://schemas.openxmlformats.org/officeDocument/2006/relationships/hyperlink" Target="https://console.cloud.baidu-int.com/devops/icafe/issue/FordPhase4Scrum-53179/show" TargetMode="External"/><Relationship Id="rId88" Type="http://schemas.openxmlformats.org/officeDocument/2006/relationships/hyperlink" Target="https://console.cloud.baidu-int.com/devops/icafe/issue/FordPhase4Scrum-54302/show" TargetMode="External"/><Relationship Id="rId91" Type="http://schemas.openxmlformats.org/officeDocument/2006/relationships/hyperlink" Target="https://console.cloud.baidu-int.com/devops/icafe/issue/FordPhase4Scrum-54351/show" TargetMode="External"/><Relationship Id="rId96" Type="http://schemas.openxmlformats.org/officeDocument/2006/relationships/hyperlink" Target="https://console.cloud.baidu-int.com/devops/icafe/issue/FordPhase4Scrum-54367/show" TargetMode="External"/><Relationship Id="rId1" Type="http://schemas.openxmlformats.org/officeDocument/2006/relationships/hyperlink" Target="https://console.cloud.baidu-int.com/devops/icafe/issue/FordPhase4Scrum-52512/show" TargetMode="External"/><Relationship Id="rId6" Type="http://schemas.openxmlformats.org/officeDocument/2006/relationships/hyperlink" Target="https://console.cloud.baidu-int.com/devops/icafe/issue/FordPhase4Scrum-52415/show" TargetMode="External"/><Relationship Id="rId15" Type="http://schemas.openxmlformats.org/officeDocument/2006/relationships/hyperlink" Target="https://console.cloud.baidu-int.com/devops/icafe/issue/FordPhase4Scrum-52900/show" TargetMode="External"/><Relationship Id="rId23" Type="http://schemas.openxmlformats.org/officeDocument/2006/relationships/hyperlink" Target="https://console.cloud.baidu-int.com/devops/icafe/issue/FordPhase4Scrum-54345/show" TargetMode="External"/><Relationship Id="rId28" Type="http://schemas.openxmlformats.org/officeDocument/2006/relationships/hyperlink" Target="https://console.cloud.baidu-int.com/devops/icafe/issue/FordPhase4Scrum-52439/show" TargetMode="External"/><Relationship Id="rId36" Type="http://schemas.openxmlformats.org/officeDocument/2006/relationships/hyperlink" Target="https://console.cloud.baidu-int.com/devops/icafe/issue/FordPhase4Scrum-52899/show" TargetMode="External"/><Relationship Id="rId49" Type="http://schemas.openxmlformats.org/officeDocument/2006/relationships/hyperlink" Target="https://console.cloud.baidu-int.com/devops/icafe/issue/FordPhase4Scrum-52444/show" TargetMode="External"/><Relationship Id="rId57" Type="http://schemas.openxmlformats.org/officeDocument/2006/relationships/hyperlink" Target="https://console.cloud.baidu-int.com/devops/icafe/issue/FordPhase4Scrum-52890/show" TargetMode="External"/><Relationship Id="rId10" Type="http://schemas.openxmlformats.org/officeDocument/2006/relationships/hyperlink" Target="https://console.cloud.baidu-int.com/devops/icafe/issue/FordPhase4Scrum-52600/show" TargetMode="External"/><Relationship Id="rId31" Type="http://schemas.openxmlformats.org/officeDocument/2006/relationships/hyperlink" Target="https://console.cloud.baidu-int.com/devops/icafe/issue/FordPhase4Scrum-52896/show" TargetMode="External"/><Relationship Id="rId44" Type="http://schemas.openxmlformats.org/officeDocument/2006/relationships/hyperlink" Target="https://console.cloud.baidu-int.com/devops/icafe/issue/FordPhase4Scrum-52735/show" TargetMode="External"/><Relationship Id="rId52" Type="http://schemas.openxmlformats.org/officeDocument/2006/relationships/hyperlink" Target="https://console.cloud.baidu-int.com/devops/icafe/issue/FordPhase4Scrum-54352/show" TargetMode="External"/><Relationship Id="rId60" Type="http://schemas.openxmlformats.org/officeDocument/2006/relationships/hyperlink" Target="https://console.cloud.baidu-int.com/devops/icafe/issue/FordPhase4Scrum-52736/show" TargetMode="External"/><Relationship Id="rId65" Type="http://schemas.openxmlformats.org/officeDocument/2006/relationships/hyperlink" Target="https://console.cloud.baidu-int.com/devops/icafe/issue/FordPhase4Scrum-54357/show" TargetMode="External"/><Relationship Id="rId73" Type="http://schemas.openxmlformats.org/officeDocument/2006/relationships/hyperlink" Target="https://console.cloud.baidu-int.com/devops/icafe/issue/FordPhase4Scrum-54585/show" TargetMode="External"/><Relationship Id="rId78" Type="http://schemas.openxmlformats.org/officeDocument/2006/relationships/hyperlink" Target="https://console.cloud.baidu-int.com/devops/icafe/issue/FordPhase4Scrum-54358/show" TargetMode="External"/><Relationship Id="rId81" Type="http://schemas.openxmlformats.org/officeDocument/2006/relationships/hyperlink" Target="https://console.cloud.baidu-int.com/devops/icafe/issue/FordPhase4Scrum-53173/show" TargetMode="External"/><Relationship Id="rId86" Type="http://schemas.openxmlformats.org/officeDocument/2006/relationships/hyperlink" Target="https://console.cloud.baidu-int.com/devops/icafe/issue/FordPhase4Scrum-53818/show" TargetMode="External"/><Relationship Id="rId94" Type="http://schemas.openxmlformats.org/officeDocument/2006/relationships/hyperlink" Target="https://console.cloud.baidu-int.com/devops/icafe/issue/FordPhase4Scrum-54356/show" TargetMode="External"/><Relationship Id="rId99" Type="http://schemas.openxmlformats.org/officeDocument/2006/relationships/hyperlink" Target="https://console.cloud.baidu-int.com/devops/icafe/issue/FordPhase4Scrum-54347/show" TargetMode="External"/><Relationship Id="rId4" Type="http://schemas.openxmlformats.org/officeDocument/2006/relationships/hyperlink" Target="https://console.cloud.baidu-int.com/devops/icafe/issue/FordPhase4Scrum-52414/show" TargetMode="External"/><Relationship Id="rId9" Type="http://schemas.openxmlformats.org/officeDocument/2006/relationships/hyperlink" Target="https://console.cloud.baidu-int.com/devops/icafe/issue/FordPhase4Scrum-52600/show" TargetMode="External"/><Relationship Id="rId13" Type="http://schemas.openxmlformats.org/officeDocument/2006/relationships/hyperlink" Target="https://console.cloud.baidu-int.com/devops/icafe/issue/FordPhase4Scrum-52743/show" TargetMode="External"/><Relationship Id="rId18" Type="http://schemas.openxmlformats.org/officeDocument/2006/relationships/hyperlink" Target="https://console.cloud.baidu-int.com/devops/icafe/issue/FordPhase4Scrum-53183/show" TargetMode="External"/><Relationship Id="rId39" Type="http://schemas.openxmlformats.org/officeDocument/2006/relationships/hyperlink" Target="https://console.cloud.baidu-int.com/devops/icafe/issue/FordPhase4Scrum-53175/show" TargetMode="External"/><Relationship Id="rId34" Type="http://schemas.openxmlformats.org/officeDocument/2006/relationships/hyperlink" Target="https://console.cloud.baidu-int.com/devops/icafe/issue/FordPhase4Scrum-52897/show" TargetMode="External"/><Relationship Id="rId50" Type="http://schemas.openxmlformats.org/officeDocument/2006/relationships/hyperlink" Target="https://console.cloud.baidu-int.com/devops/icafe/issue/FordPhase4Scrum-52444/show" TargetMode="External"/><Relationship Id="rId55" Type="http://schemas.openxmlformats.org/officeDocument/2006/relationships/hyperlink" Target="https://console.cloud.baidu-int.com/devops/icafe/issue/FordPhase4Scrum-53876/show" TargetMode="External"/><Relationship Id="rId76" Type="http://schemas.openxmlformats.org/officeDocument/2006/relationships/hyperlink" Target="https://console.cloud.baidu-int.com/devops/icafe/issue/FordPhase4Scrum-52602/show" TargetMode="External"/><Relationship Id="rId97" Type="http://schemas.openxmlformats.org/officeDocument/2006/relationships/hyperlink" Target="https://console.cloud.baidu-int.com/devops/icafe/issue/FordPhase4Scrum-54372/show" TargetMode="External"/><Relationship Id="rId7" Type="http://schemas.openxmlformats.org/officeDocument/2006/relationships/hyperlink" Target="https://console.cloud.baidu-int.com/devops/icafe/issue/FordPhase4Scrum-52597/show" TargetMode="External"/><Relationship Id="rId71" Type="http://schemas.openxmlformats.org/officeDocument/2006/relationships/hyperlink" Target="https://console.cloud.baidu-int.com/devops/icafe/issue/FordPhase4Scrum-54586/show" TargetMode="External"/><Relationship Id="rId92" Type="http://schemas.openxmlformats.org/officeDocument/2006/relationships/hyperlink" Target="https://console.cloud.baidu-int.com/devops/icafe/issue/FordPhase4Scrum-54351/show" TargetMode="External"/><Relationship Id="rId2" Type="http://schemas.openxmlformats.org/officeDocument/2006/relationships/hyperlink" Target="https://console.cloud.baidu-int.com/devops/icafe/issue/FordPhase4Scrum-52512/show" TargetMode="External"/><Relationship Id="rId29" Type="http://schemas.openxmlformats.org/officeDocument/2006/relationships/hyperlink" Target="https://console.cloud.baidu-int.com/devops/icafe/issue/FordPhase4Scrum-52891/show" TargetMode="External"/><Relationship Id="rId24" Type="http://schemas.openxmlformats.org/officeDocument/2006/relationships/hyperlink" Target="https://console.cloud.baidu-int.com/devops/icafe/issue/FordPhase4Scrum-54345/show" TargetMode="External"/><Relationship Id="rId40" Type="http://schemas.openxmlformats.org/officeDocument/2006/relationships/hyperlink" Target="https://console.cloud.baidu-int.com/devops/icafe/issue/FordPhase4Scrum-53175/show" TargetMode="External"/><Relationship Id="rId45" Type="http://schemas.openxmlformats.org/officeDocument/2006/relationships/hyperlink" Target="https://console.cloud.baidu-int.com/devops/icafe/issue/FordPhase4Scrum-53875/show" TargetMode="External"/><Relationship Id="rId66" Type="http://schemas.openxmlformats.org/officeDocument/2006/relationships/hyperlink" Target="https://console.cloud.baidu-int.com/devops/icafe/issue/FordPhase4Scrum-54357/show" TargetMode="External"/><Relationship Id="rId87" Type="http://schemas.openxmlformats.org/officeDocument/2006/relationships/hyperlink" Target="https://console.cloud.baidu-int.com/devops/icafe/issue/FordPhase4Scrum-54302/show" TargetMode="External"/><Relationship Id="rId61" Type="http://schemas.openxmlformats.org/officeDocument/2006/relationships/hyperlink" Target="https://console.cloud.baidu-int.com/devops/icafe/issue/FordPhase4Scrum-53180/show" TargetMode="External"/><Relationship Id="rId82" Type="http://schemas.openxmlformats.org/officeDocument/2006/relationships/hyperlink" Target="https://console.cloud.baidu-int.com/devops/icafe/issue/FordPhase4Scrum-53173/show" TargetMode="External"/><Relationship Id="rId19" Type="http://schemas.openxmlformats.org/officeDocument/2006/relationships/hyperlink" Target="https://console.cloud.baidu-int.com/devops/icafe/issue/FordPhase4Scrum-53874/show" TargetMode="External"/><Relationship Id="rId14" Type="http://schemas.openxmlformats.org/officeDocument/2006/relationships/hyperlink" Target="https://console.cloud.baidu-int.com/devops/icafe/issue/FordPhase4Scrum-52743/show" TargetMode="External"/><Relationship Id="rId30" Type="http://schemas.openxmlformats.org/officeDocument/2006/relationships/hyperlink" Target="https://console.cloud.baidu-int.com/devops/icafe/issue/FordPhase4Scrum-52891/show" TargetMode="External"/><Relationship Id="rId35" Type="http://schemas.openxmlformats.org/officeDocument/2006/relationships/hyperlink" Target="https://console.cloud.baidu-int.com/devops/icafe/issue/FordPhase4Scrum-52899/show" TargetMode="External"/><Relationship Id="rId56" Type="http://schemas.openxmlformats.org/officeDocument/2006/relationships/hyperlink" Target="https://console.cloud.baidu-int.com/devops/icafe/issue/FordPhase4Scrum-53876/show" TargetMode="External"/><Relationship Id="rId77" Type="http://schemas.openxmlformats.org/officeDocument/2006/relationships/hyperlink" Target="https://console.cloud.baidu-int.com/devops/icafe/issue/FordPhase4Scrum-54358/show" TargetMode="External"/><Relationship Id="rId100" Type="http://schemas.openxmlformats.org/officeDocument/2006/relationships/hyperlink" Target="https://console.cloud.baidu-int.com/devops/icafe/issue/FordPhase4Scrum-54347/show" TargetMode="External"/><Relationship Id="rId8" Type="http://schemas.openxmlformats.org/officeDocument/2006/relationships/hyperlink" Target="https://console.cloud.baidu-int.com/devops/icafe/issue/FordPhase4Scrum-52597/show" TargetMode="External"/><Relationship Id="rId51" Type="http://schemas.openxmlformats.org/officeDocument/2006/relationships/hyperlink" Target="https://console.cloud.baidu-int.com/devops/icafe/issue/FordPhase4Scrum-54352/show" TargetMode="External"/><Relationship Id="rId72" Type="http://schemas.openxmlformats.org/officeDocument/2006/relationships/hyperlink" Target="https://console.cloud.baidu-int.com/devops/icafe/issue/FordPhase4Scrum-54586/show" TargetMode="External"/><Relationship Id="rId93" Type="http://schemas.openxmlformats.org/officeDocument/2006/relationships/hyperlink" Target="https://console.cloud.baidu-int.com/devops/icafe/issue/FordPhase4Scrum-54356/show" TargetMode="External"/><Relationship Id="rId98" Type="http://schemas.openxmlformats.org/officeDocument/2006/relationships/hyperlink" Target="https://console.cloud.baidu-int.com/devops/icafe/issue/FordPhase4Scrum-54372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workbookViewId="0">
      <selection activeCell="B4" sqref="B4:H4"/>
    </sheetView>
  </sheetViews>
  <sheetFormatPr baseColWidth="10" defaultColWidth="11" defaultRowHeight="16"/>
  <cols>
    <col min="1" max="1" width="15" customWidth="1"/>
    <col min="2" max="2" width="29.83203125" customWidth="1"/>
    <col min="3" max="3" width="24.83203125" customWidth="1"/>
    <col min="4" max="4" width="26.6640625" customWidth="1"/>
    <col min="5" max="5" width="22.33203125" customWidth="1"/>
    <col min="6" max="6" width="22.6640625" customWidth="1"/>
    <col min="7" max="7" width="16" customWidth="1"/>
    <col min="8" max="8" width="13" customWidth="1"/>
  </cols>
  <sheetData>
    <row r="1" spans="1:8" ht="17">
      <c r="A1" s="90" t="s">
        <v>0</v>
      </c>
      <c r="B1" s="90"/>
      <c r="C1" s="90"/>
      <c r="D1" s="90"/>
      <c r="E1" s="90"/>
      <c r="F1" s="90"/>
      <c r="G1" s="90"/>
      <c r="H1" s="90"/>
    </row>
    <row r="2" spans="1:8" ht="16" customHeight="1">
      <c r="A2" s="91" t="s">
        <v>1</v>
      </c>
      <c r="B2" s="91"/>
      <c r="C2" s="91"/>
      <c r="D2" s="91"/>
      <c r="E2" s="91"/>
      <c r="F2" s="91"/>
      <c r="G2" s="91"/>
      <c r="H2" s="91"/>
    </row>
    <row r="3" spans="1:8" ht="16" customHeight="1">
      <c r="A3" s="38" t="s">
        <v>2</v>
      </c>
      <c r="B3" s="92" t="s">
        <v>262</v>
      </c>
      <c r="C3" s="92"/>
      <c r="D3" s="92"/>
      <c r="E3" s="92"/>
      <c r="F3" s="92"/>
      <c r="G3" s="92"/>
      <c r="H3" s="92"/>
    </row>
    <row r="4" spans="1:8" ht="18">
      <c r="A4" s="38" t="s">
        <v>3</v>
      </c>
      <c r="B4" s="92" t="s">
        <v>4</v>
      </c>
      <c r="C4" s="92"/>
      <c r="D4" s="92"/>
      <c r="E4" s="92"/>
      <c r="F4" s="92"/>
      <c r="G4" s="92"/>
      <c r="H4" s="92"/>
    </row>
    <row r="5" spans="1:8" ht="16" customHeight="1">
      <c r="A5" s="38" t="s">
        <v>5</v>
      </c>
      <c r="B5" s="93" t="s">
        <v>468</v>
      </c>
      <c r="C5" s="92"/>
      <c r="D5" s="92"/>
      <c r="E5" s="92"/>
      <c r="F5" s="92"/>
      <c r="G5" s="92"/>
      <c r="H5" s="92"/>
    </row>
    <row r="6" spans="1:8" ht="16" customHeight="1">
      <c r="A6" s="94"/>
      <c r="B6" s="94"/>
      <c r="C6" s="94"/>
      <c r="D6" s="94"/>
      <c r="E6" s="94"/>
      <c r="F6" s="94"/>
      <c r="G6" s="94"/>
      <c r="H6" s="94"/>
    </row>
    <row r="7" spans="1:8" ht="17">
      <c r="A7" s="95" t="s">
        <v>6</v>
      </c>
      <c r="B7" s="95"/>
      <c r="C7" s="95"/>
      <c r="D7" s="95"/>
      <c r="E7" s="95"/>
      <c r="F7" s="95"/>
      <c r="G7" s="95"/>
      <c r="H7" s="95"/>
    </row>
    <row r="8" spans="1:8" ht="18">
      <c r="A8" s="38" t="s">
        <v>7</v>
      </c>
      <c r="B8" s="96" t="s">
        <v>8</v>
      </c>
      <c r="C8" s="97"/>
      <c r="D8" s="38" t="s">
        <v>9</v>
      </c>
      <c r="E8" s="38" t="s">
        <v>10</v>
      </c>
      <c r="F8" s="39" t="s">
        <v>5</v>
      </c>
      <c r="G8" s="96" t="s">
        <v>11</v>
      </c>
      <c r="H8" s="97"/>
    </row>
    <row r="9" spans="1:8" ht="18">
      <c r="A9" s="40" t="s">
        <v>12</v>
      </c>
      <c r="B9" s="98" t="s">
        <v>13</v>
      </c>
      <c r="C9" s="99"/>
      <c r="D9" s="41">
        <v>1</v>
      </c>
      <c r="E9" s="41">
        <v>1</v>
      </c>
      <c r="F9" s="53" t="s">
        <v>14</v>
      </c>
      <c r="G9" s="105"/>
      <c r="H9" s="101"/>
    </row>
    <row r="10" spans="1:8" ht="18" customHeight="1" thickBot="1">
      <c r="A10" s="104" t="s">
        <v>15</v>
      </c>
      <c r="B10" s="98" t="s">
        <v>265</v>
      </c>
      <c r="C10" s="99"/>
      <c r="D10" s="75" t="s">
        <v>263</v>
      </c>
      <c r="E10" s="76" t="s">
        <v>266</v>
      </c>
      <c r="F10" s="144" t="s">
        <v>469</v>
      </c>
      <c r="G10" s="102"/>
      <c r="H10" s="103"/>
    </row>
    <row r="11" spans="1:8" ht="18" thickBot="1">
      <c r="A11" s="104"/>
      <c r="B11" s="98" t="s">
        <v>17</v>
      </c>
      <c r="C11" s="99"/>
      <c r="D11" s="75" t="s">
        <v>264</v>
      </c>
      <c r="E11" s="76" t="s">
        <v>267</v>
      </c>
      <c r="F11" s="144" t="s">
        <v>469</v>
      </c>
      <c r="G11" s="106"/>
      <c r="H11" s="107"/>
    </row>
    <row r="12" spans="1:8" ht="17">
      <c r="A12" s="104"/>
      <c r="B12" s="104"/>
      <c r="C12" s="104"/>
      <c r="D12" s="104"/>
      <c r="E12" s="104"/>
      <c r="F12" s="104"/>
      <c r="G12" s="104"/>
      <c r="H12" s="104"/>
    </row>
    <row r="13" spans="1:8" ht="14.25" customHeight="1">
      <c r="A13" s="91" t="s">
        <v>18</v>
      </c>
      <c r="B13" s="91"/>
      <c r="C13" s="91"/>
      <c r="D13" s="91"/>
      <c r="E13" s="91"/>
      <c r="F13" s="91"/>
      <c r="G13" s="91"/>
      <c r="H13" s="91"/>
    </row>
    <row r="14" spans="1:8" ht="18">
      <c r="A14" s="38" t="s">
        <v>19</v>
      </c>
      <c r="B14" s="38" t="s">
        <v>8</v>
      </c>
      <c r="C14" s="40" t="s">
        <v>9</v>
      </c>
      <c r="D14" s="42" t="s">
        <v>3</v>
      </c>
      <c r="E14" s="40" t="s">
        <v>10</v>
      </c>
      <c r="F14" s="39" t="s">
        <v>5</v>
      </c>
      <c r="G14" s="96" t="s">
        <v>11</v>
      </c>
      <c r="H14" s="97"/>
    </row>
    <row r="15" spans="1:8" ht="36">
      <c r="A15" s="113" t="s">
        <v>20</v>
      </c>
      <c r="B15" s="43" t="s">
        <v>21</v>
      </c>
      <c r="C15" s="40" t="s">
        <v>22</v>
      </c>
      <c r="D15" s="43" t="s">
        <v>23</v>
      </c>
      <c r="E15" s="43">
        <v>0</v>
      </c>
      <c r="F15" s="53" t="s">
        <v>27</v>
      </c>
      <c r="G15" s="100"/>
      <c r="H15" s="101"/>
    </row>
    <row r="16" spans="1:8" ht="18">
      <c r="A16" s="113"/>
      <c r="B16" s="132" t="s">
        <v>24</v>
      </c>
      <c r="C16" s="44" t="s">
        <v>25</v>
      </c>
      <c r="D16" s="43" t="s">
        <v>26</v>
      </c>
      <c r="E16" s="43">
        <v>0</v>
      </c>
      <c r="F16" s="53" t="s">
        <v>27</v>
      </c>
      <c r="G16" s="102"/>
      <c r="H16" s="103"/>
    </row>
    <row r="17" spans="1:8" ht="18">
      <c r="A17" s="113"/>
      <c r="B17" s="133"/>
      <c r="C17" s="44" t="s">
        <v>28</v>
      </c>
      <c r="D17" s="43" t="s">
        <v>268</v>
      </c>
      <c r="E17" s="43" t="s">
        <v>16</v>
      </c>
      <c r="F17" s="45" t="s">
        <v>16</v>
      </c>
      <c r="G17" s="102"/>
      <c r="H17" s="103"/>
    </row>
    <row r="18" spans="1:8" ht="18">
      <c r="A18" s="113"/>
      <c r="B18" s="43" t="s">
        <v>29</v>
      </c>
      <c r="C18" s="44" t="s">
        <v>25</v>
      </c>
      <c r="D18" s="43" t="s">
        <v>30</v>
      </c>
      <c r="E18" s="43">
        <v>1</v>
      </c>
      <c r="F18" s="52" t="s">
        <v>269</v>
      </c>
      <c r="G18" s="102"/>
      <c r="H18" s="103"/>
    </row>
    <row r="19" spans="1:8" ht="18">
      <c r="A19" s="113"/>
      <c r="B19" s="43" t="s">
        <v>31</v>
      </c>
      <c r="C19" s="44" t="s">
        <v>32</v>
      </c>
      <c r="D19" s="43" t="s">
        <v>16</v>
      </c>
      <c r="E19" s="43" t="s">
        <v>270</v>
      </c>
      <c r="F19" s="54" t="s">
        <v>16</v>
      </c>
      <c r="G19" s="102"/>
      <c r="H19" s="103"/>
    </row>
    <row r="20" spans="1:8" ht="18">
      <c r="A20" s="113"/>
      <c r="B20" s="43" t="s">
        <v>33</v>
      </c>
      <c r="C20" s="40" t="s">
        <v>34</v>
      </c>
      <c r="D20" s="43" t="s">
        <v>35</v>
      </c>
      <c r="E20" s="43" t="s">
        <v>36</v>
      </c>
      <c r="F20" s="53" t="s">
        <v>27</v>
      </c>
      <c r="G20" s="102"/>
      <c r="H20" s="103"/>
    </row>
    <row r="21" spans="1:8" ht="16" customHeight="1">
      <c r="A21" s="121" t="s">
        <v>37</v>
      </c>
      <c r="B21" s="134" t="s">
        <v>38</v>
      </c>
      <c r="C21" s="45"/>
      <c r="D21" s="111"/>
      <c r="E21" s="57"/>
      <c r="F21" s="108" t="s">
        <v>39</v>
      </c>
      <c r="G21" s="102"/>
      <c r="H21" s="103"/>
    </row>
    <row r="22" spans="1:8" ht="18">
      <c r="A22" s="121"/>
      <c r="B22" s="134"/>
      <c r="C22" s="45"/>
      <c r="D22" s="112"/>
      <c r="E22" s="58"/>
      <c r="F22" s="109"/>
      <c r="G22" s="102"/>
      <c r="H22" s="103"/>
    </row>
    <row r="23" spans="1:8" ht="16" customHeight="1">
      <c r="A23" s="121"/>
      <c r="B23" s="134" t="s">
        <v>40</v>
      </c>
      <c r="C23" s="45"/>
      <c r="D23" s="111"/>
      <c r="E23" s="58"/>
      <c r="F23" s="109"/>
      <c r="G23" s="102"/>
      <c r="H23" s="103"/>
    </row>
    <row r="24" spans="1:8" ht="18">
      <c r="A24" s="121"/>
      <c r="B24" s="134"/>
      <c r="C24" s="45"/>
      <c r="D24" s="112"/>
      <c r="E24" s="58"/>
      <c r="F24" s="109"/>
      <c r="G24" s="102"/>
      <c r="H24" s="103"/>
    </row>
    <row r="25" spans="1:8" ht="16" customHeight="1">
      <c r="A25" s="121"/>
      <c r="B25" s="113" t="s">
        <v>41</v>
      </c>
      <c r="C25" s="43"/>
      <c r="D25" s="111"/>
      <c r="E25" s="58"/>
      <c r="F25" s="109"/>
      <c r="G25" s="102"/>
      <c r="H25" s="103"/>
    </row>
    <row r="26" spans="1:8" ht="18">
      <c r="A26" s="121"/>
      <c r="B26" s="113"/>
      <c r="C26" s="43"/>
      <c r="D26" s="112"/>
      <c r="E26" s="58"/>
      <c r="F26" s="109"/>
      <c r="G26" s="102"/>
      <c r="H26" s="103"/>
    </row>
    <row r="27" spans="1:8" ht="16" customHeight="1">
      <c r="A27" s="121"/>
      <c r="B27" s="113" t="s">
        <v>42</v>
      </c>
      <c r="C27" s="43"/>
      <c r="D27" s="111"/>
      <c r="E27" s="58"/>
      <c r="F27" s="109"/>
      <c r="G27" s="102"/>
      <c r="H27" s="103"/>
    </row>
    <row r="28" spans="1:8" ht="18">
      <c r="A28" s="121"/>
      <c r="B28" s="113"/>
      <c r="C28" s="43"/>
      <c r="D28" s="112"/>
      <c r="E28" s="58"/>
      <c r="F28" s="109"/>
      <c r="G28" s="102"/>
      <c r="H28" s="103"/>
    </row>
    <row r="29" spans="1:8" ht="16" customHeight="1">
      <c r="A29" s="121"/>
      <c r="B29" s="113"/>
      <c r="C29" s="43"/>
      <c r="D29" s="111"/>
      <c r="E29" s="58"/>
      <c r="F29" s="109"/>
      <c r="G29" s="102"/>
      <c r="H29" s="103"/>
    </row>
    <row r="30" spans="1:8" ht="18">
      <c r="A30" s="121"/>
      <c r="B30" s="113"/>
      <c r="C30" s="43"/>
      <c r="D30" s="112"/>
      <c r="E30" s="58"/>
      <c r="F30" s="110"/>
      <c r="G30" s="106"/>
      <c r="H30" s="107"/>
    </row>
    <row r="31" spans="1:8" ht="17">
      <c r="A31" s="113"/>
      <c r="B31" s="113"/>
      <c r="C31" s="113"/>
      <c r="D31" s="113"/>
      <c r="E31" s="113"/>
      <c r="F31" s="113"/>
      <c r="G31" s="113"/>
      <c r="H31" s="113"/>
    </row>
    <row r="32" spans="1:8" ht="14.25" customHeight="1">
      <c r="A32" s="91" t="s">
        <v>43</v>
      </c>
      <c r="B32" s="91"/>
      <c r="C32" s="91"/>
      <c r="D32" s="91"/>
      <c r="E32" s="91"/>
      <c r="F32" s="91"/>
      <c r="G32" s="91"/>
      <c r="H32" s="91"/>
    </row>
    <row r="33" spans="1:8" ht="18">
      <c r="A33" s="39" t="s">
        <v>44</v>
      </c>
      <c r="B33" s="38" t="s">
        <v>8</v>
      </c>
      <c r="C33" s="38" t="s">
        <v>9</v>
      </c>
      <c r="D33" s="46" t="s">
        <v>3</v>
      </c>
      <c r="E33" s="38" t="s">
        <v>10</v>
      </c>
      <c r="F33" s="39" t="s">
        <v>5</v>
      </c>
      <c r="G33" s="96" t="s">
        <v>11</v>
      </c>
      <c r="H33" s="97"/>
    </row>
    <row r="34" spans="1:8" s="37" customFormat="1" ht="18">
      <c r="A34" s="113" t="s">
        <v>45</v>
      </c>
      <c r="B34" s="44" t="s">
        <v>46</v>
      </c>
      <c r="C34" s="44" t="s">
        <v>47</v>
      </c>
      <c r="D34" s="44" t="s">
        <v>48</v>
      </c>
      <c r="E34" s="44" t="s">
        <v>271</v>
      </c>
      <c r="F34" s="59" t="s">
        <v>14</v>
      </c>
      <c r="G34" s="100" t="s">
        <v>49</v>
      </c>
      <c r="H34" s="101"/>
    </row>
    <row r="35" spans="1:8" s="37" customFormat="1" ht="18">
      <c r="A35" s="113"/>
      <c r="B35" s="44" t="s">
        <v>50</v>
      </c>
      <c r="C35" s="44" t="s">
        <v>51</v>
      </c>
      <c r="D35" s="44" t="s">
        <v>48</v>
      </c>
      <c r="E35" s="44" t="s">
        <v>272</v>
      </c>
      <c r="F35" s="59" t="s">
        <v>14</v>
      </c>
      <c r="G35" s="102"/>
      <c r="H35" s="103"/>
    </row>
    <row r="36" spans="1:8" ht="17">
      <c r="A36" s="113"/>
      <c r="B36" s="43"/>
      <c r="C36" s="44"/>
      <c r="D36" s="40"/>
      <c r="E36" s="44"/>
      <c r="F36" s="45"/>
      <c r="G36" s="102"/>
      <c r="H36" s="103"/>
    </row>
    <row r="37" spans="1:8" ht="17">
      <c r="A37" s="113"/>
      <c r="B37" s="43"/>
      <c r="C37" s="43"/>
      <c r="D37" s="40"/>
      <c r="E37" s="43"/>
      <c r="F37" s="45"/>
      <c r="G37" s="102"/>
      <c r="H37" s="103"/>
    </row>
    <row r="38" spans="1:8" ht="17">
      <c r="A38" s="113"/>
      <c r="B38" s="43"/>
      <c r="C38" s="43"/>
      <c r="D38" s="40"/>
      <c r="E38" s="43"/>
      <c r="F38" s="45"/>
      <c r="G38" s="102"/>
      <c r="H38" s="103"/>
    </row>
    <row r="39" spans="1:8" ht="17">
      <c r="A39" s="43"/>
      <c r="B39" s="43"/>
      <c r="C39" s="43"/>
      <c r="D39" s="40"/>
      <c r="E39" s="43"/>
      <c r="F39" s="45"/>
      <c r="G39" s="55"/>
      <c r="H39" s="56"/>
    </row>
    <row r="40" spans="1:8" ht="14.25" customHeight="1">
      <c r="A40" s="91" t="s">
        <v>52</v>
      </c>
      <c r="B40" s="91"/>
      <c r="C40" s="91"/>
      <c r="D40" s="91"/>
      <c r="E40" s="91"/>
      <c r="F40" s="91"/>
      <c r="G40" s="91"/>
      <c r="H40" s="91"/>
    </row>
    <row r="41" spans="1:8" ht="18">
      <c r="A41" s="39" t="s">
        <v>44</v>
      </c>
      <c r="B41" s="38" t="s">
        <v>8</v>
      </c>
      <c r="C41" s="38" t="s">
        <v>9</v>
      </c>
      <c r="D41" s="46" t="s">
        <v>3</v>
      </c>
      <c r="E41" s="38" t="s">
        <v>10</v>
      </c>
      <c r="F41" s="39" t="s">
        <v>5</v>
      </c>
      <c r="G41" s="96" t="s">
        <v>11</v>
      </c>
      <c r="H41" s="97"/>
    </row>
    <row r="42" spans="1:8" s="37" customFormat="1" ht="18">
      <c r="A42" s="113" t="s">
        <v>273</v>
      </c>
      <c r="B42" s="44" t="s">
        <v>53</v>
      </c>
      <c r="C42" s="44" t="s">
        <v>54</v>
      </c>
      <c r="D42" s="44" t="s">
        <v>55</v>
      </c>
      <c r="E42" s="44" t="s">
        <v>56</v>
      </c>
      <c r="F42" s="45" t="s">
        <v>269</v>
      </c>
      <c r="G42" s="100" t="s">
        <v>274</v>
      </c>
      <c r="H42" s="101"/>
    </row>
    <row r="43" spans="1:8" s="37" customFormat="1" ht="18">
      <c r="A43" s="113"/>
      <c r="B43" s="44" t="s">
        <v>57</v>
      </c>
      <c r="C43" s="44" t="s">
        <v>58</v>
      </c>
      <c r="D43" s="44" t="s">
        <v>55</v>
      </c>
      <c r="E43" s="44" t="s">
        <v>59</v>
      </c>
      <c r="F43" s="45" t="s">
        <v>269</v>
      </c>
      <c r="G43" s="102"/>
      <c r="H43" s="103"/>
    </row>
    <row r="44" spans="1:8" s="37" customFormat="1" ht="18">
      <c r="A44" s="113"/>
      <c r="B44" s="44" t="s">
        <v>60</v>
      </c>
      <c r="C44" s="44" t="s">
        <v>61</v>
      </c>
      <c r="D44" s="44" t="s">
        <v>62</v>
      </c>
      <c r="E44" s="44" t="s">
        <v>63</v>
      </c>
      <c r="F44" s="45" t="s">
        <v>269</v>
      </c>
      <c r="G44" s="102"/>
      <c r="H44" s="103"/>
    </row>
    <row r="45" spans="1:8" ht="18">
      <c r="A45" s="113"/>
      <c r="B45" s="47" t="s">
        <v>64</v>
      </c>
      <c r="C45" s="47" t="s">
        <v>61</v>
      </c>
      <c r="D45" s="47" t="s">
        <v>65</v>
      </c>
      <c r="E45" s="44" t="s">
        <v>66</v>
      </c>
      <c r="F45" s="45" t="s">
        <v>269</v>
      </c>
      <c r="G45" s="102"/>
      <c r="H45" s="103"/>
    </row>
    <row r="46" spans="1:8" ht="17">
      <c r="A46" s="113"/>
      <c r="B46" s="43"/>
      <c r="C46" s="43"/>
      <c r="D46" s="40"/>
      <c r="E46" s="43"/>
      <c r="F46" s="45"/>
      <c r="G46" s="102"/>
      <c r="H46" s="103"/>
    </row>
    <row r="47" spans="1:8" ht="17">
      <c r="A47" s="113"/>
      <c r="B47" s="113"/>
      <c r="C47" s="113"/>
      <c r="D47" s="113"/>
      <c r="E47" s="113"/>
      <c r="F47" s="113"/>
      <c r="G47" s="113"/>
      <c r="H47" s="113"/>
    </row>
    <row r="48" spans="1:8" ht="15" customHeight="1">
      <c r="A48" s="91" t="s">
        <v>67</v>
      </c>
      <c r="B48" s="91"/>
      <c r="C48" s="91"/>
      <c r="D48" s="91"/>
      <c r="E48" s="91"/>
      <c r="F48" s="91"/>
      <c r="G48" s="91"/>
      <c r="H48" s="91"/>
    </row>
    <row r="49" spans="1:8" ht="17">
      <c r="A49" s="48" t="s">
        <v>68</v>
      </c>
      <c r="B49" s="48" t="s">
        <v>69</v>
      </c>
      <c r="C49" s="48"/>
      <c r="D49" s="48" t="s">
        <v>70</v>
      </c>
      <c r="E49" s="48" t="s">
        <v>9</v>
      </c>
      <c r="F49" s="48" t="s">
        <v>10</v>
      </c>
      <c r="G49" s="48" t="s">
        <v>5</v>
      </c>
      <c r="H49" s="48" t="s">
        <v>71</v>
      </c>
    </row>
    <row r="50" spans="1:8" ht="16" customHeight="1">
      <c r="A50" s="49" t="s">
        <v>72</v>
      </c>
      <c r="B50" s="49">
        <v>1893</v>
      </c>
      <c r="C50" s="49"/>
      <c r="D50" s="49">
        <v>1893</v>
      </c>
      <c r="E50" s="60">
        <v>1</v>
      </c>
      <c r="F50" s="60">
        <v>1</v>
      </c>
      <c r="G50" s="49" t="s">
        <v>27</v>
      </c>
      <c r="H50" s="49"/>
    </row>
    <row r="51" spans="1:8" ht="17">
      <c r="A51" s="113"/>
      <c r="B51" s="113"/>
      <c r="C51" s="113"/>
      <c r="D51" s="113"/>
      <c r="E51" s="113"/>
      <c r="F51" s="113"/>
      <c r="G51" s="113"/>
      <c r="H51" s="113"/>
    </row>
    <row r="52" spans="1:8" ht="17">
      <c r="A52" s="131" t="s">
        <v>73</v>
      </c>
      <c r="B52" s="131"/>
      <c r="C52" s="131"/>
      <c r="D52" s="131"/>
      <c r="E52" s="131"/>
      <c r="F52" s="131"/>
      <c r="G52" s="131"/>
      <c r="H52" s="131"/>
    </row>
    <row r="53" spans="1:8" ht="18">
      <c r="A53" s="50" t="s">
        <v>68</v>
      </c>
      <c r="B53" s="50" t="s">
        <v>74</v>
      </c>
      <c r="C53" s="50"/>
      <c r="D53" s="50" t="s">
        <v>9</v>
      </c>
      <c r="E53" s="50" t="s">
        <v>5</v>
      </c>
      <c r="F53" s="114" t="s">
        <v>11</v>
      </c>
      <c r="G53" s="115"/>
      <c r="H53" s="116"/>
    </row>
    <row r="54" spans="1:8" ht="16" customHeight="1">
      <c r="A54" s="51" t="s">
        <v>72</v>
      </c>
      <c r="B54" s="49" t="s">
        <v>75</v>
      </c>
      <c r="C54" s="49"/>
      <c r="D54" s="49" t="s">
        <v>76</v>
      </c>
      <c r="E54" s="49" t="s">
        <v>75</v>
      </c>
      <c r="F54" s="118" t="s">
        <v>75</v>
      </c>
      <c r="G54" s="119"/>
      <c r="H54" s="120"/>
    </row>
    <row r="55" spans="1:8" ht="17">
      <c r="A55" s="121"/>
      <c r="B55" s="121"/>
      <c r="C55" s="121"/>
      <c r="D55" s="121"/>
      <c r="E55" s="121"/>
      <c r="F55" s="121"/>
      <c r="G55" s="121"/>
      <c r="H55" s="121"/>
    </row>
    <row r="56" spans="1:8" ht="17">
      <c r="A56" s="91" t="s">
        <v>77</v>
      </c>
      <c r="B56" s="91"/>
      <c r="C56" s="91"/>
      <c r="D56" s="91"/>
      <c r="E56" s="91"/>
      <c r="F56" s="91"/>
      <c r="G56" s="91"/>
      <c r="H56" s="91"/>
    </row>
    <row r="57" spans="1:8" ht="17">
      <c r="A57" s="48" t="s">
        <v>78</v>
      </c>
      <c r="B57" s="48" t="s">
        <v>79</v>
      </c>
      <c r="C57" s="48"/>
      <c r="D57" s="117"/>
      <c r="E57" s="117"/>
      <c r="F57" s="117"/>
      <c r="G57" s="117"/>
      <c r="H57" s="117"/>
    </row>
    <row r="58" spans="1:8" ht="17">
      <c r="A58" s="49" t="s">
        <v>80</v>
      </c>
      <c r="B58" s="49"/>
      <c r="C58" s="49"/>
      <c r="D58" s="117"/>
      <c r="E58" s="117"/>
      <c r="F58" s="117"/>
      <c r="G58" s="117"/>
      <c r="H58" s="117"/>
    </row>
    <row r="59" spans="1:8" ht="17">
      <c r="A59" s="49" t="s">
        <v>81</v>
      </c>
      <c r="B59" s="49"/>
      <c r="C59" s="49"/>
      <c r="D59" s="117"/>
      <c r="E59" s="117"/>
      <c r="F59" s="117"/>
      <c r="G59" s="117"/>
      <c r="H59" s="117"/>
    </row>
    <row r="60" spans="1:8" ht="17">
      <c r="A60" s="49" t="s">
        <v>82</v>
      </c>
      <c r="B60" s="49"/>
      <c r="C60" s="49"/>
      <c r="D60" s="117"/>
      <c r="E60" s="117"/>
      <c r="F60" s="117"/>
      <c r="G60" s="117"/>
      <c r="H60" s="117"/>
    </row>
    <row r="61" spans="1:8" ht="17">
      <c r="A61" s="49" t="s">
        <v>83</v>
      </c>
      <c r="B61" s="49"/>
      <c r="C61" s="49"/>
      <c r="D61" s="117"/>
      <c r="E61" s="117"/>
      <c r="F61" s="117"/>
      <c r="G61" s="117"/>
      <c r="H61" s="117"/>
    </row>
    <row r="62" spans="1:8" ht="17">
      <c r="A62" s="49" t="s">
        <v>84</v>
      </c>
      <c r="B62" s="49"/>
      <c r="C62" s="49"/>
      <c r="D62" s="117"/>
      <c r="E62" s="117"/>
      <c r="F62" s="117"/>
      <c r="G62" s="117"/>
      <c r="H62" s="117"/>
    </row>
    <row r="63" spans="1:8" ht="17">
      <c r="A63" s="49" t="s">
        <v>85</v>
      </c>
      <c r="B63" s="49"/>
      <c r="C63" s="49"/>
      <c r="D63" s="117"/>
      <c r="E63" s="117"/>
      <c r="F63" s="117"/>
      <c r="G63" s="117"/>
      <c r="H63" s="117"/>
    </row>
    <row r="64" spans="1:8" ht="17">
      <c r="A64" s="104"/>
      <c r="B64" s="104"/>
      <c r="C64" s="104"/>
      <c r="D64" s="104"/>
      <c r="E64" s="104"/>
      <c r="F64" s="104"/>
      <c r="G64" s="104"/>
      <c r="H64" s="104"/>
    </row>
    <row r="65" spans="1:8" ht="17">
      <c r="A65" s="90" t="s">
        <v>86</v>
      </c>
      <c r="B65" s="90"/>
      <c r="C65" s="90"/>
      <c r="D65" s="90"/>
      <c r="E65" s="90"/>
      <c r="F65" s="90"/>
      <c r="G65" s="90"/>
      <c r="H65" s="90"/>
    </row>
    <row r="66" spans="1:8" ht="36" customHeight="1">
      <c r="A66" s="104" t="s">
        <v>87</v>
      </c>
      <c r="B66" s="104"/>
      <c r="C66" s="104"/>
      <c r="D66" s="104"/>
      <c r="E66" s="104"/>
      <c r="F66" s="104"/>
      <c r="G66" s="104"/>
      <c r="H66" s="104"/>
    </row>
    <row r="67" spans="1:8" ht="17" customHeight="1">
      <c r="A67" s="90" t="s">
        <v>88</v>
      </c>
      <c r="B67" s="90"/>
      <c r="C67" s="90"/>
      <c r="D67" s="90"/>
      <c r="E67" s="90"/>
      <c r="F67" s="90"/>
      <c r="G67" s="90"/>
      <c r="H67" s="90"/>
    </row>
    <row r="68" spans="1:8" ht="17">
      <c r="A68" s="91" t="s">
        <v>89</v>
      </c>
      <c r="B68" s="91"/>
      <c r="C68" s="91"/>
      <c r="D68" s="91"/>
      <c r="E68" s="91"/>
      <c r="F68" s="91"/>
      <c r="G68" s="91"/>
      <c r="H68" s="91"/>
    </row>
    <row r="69" spans="1:8" ht="47" customHeight="1">
      <c r="A69" s="104"/>
      <c r="B69" s="104"/>
      <c r="C69" s="104"/>
      <c r="D69" s="104"/>
      <c r="E69" s="104"/>
      <c r="F69" s="104"/>
      <c r="G69" s="104"/>
      <c r="H69" s="104"/>
    </row>
    <row r="70" spans="1:8" ht="17" customHeight="1">
      <c r="A70" s="91" t="s">
        <v>90</v>
      </c>
      <c r="B70" s="91"/>
      <c r="C70" s="91"/>
      <c r="D70" s="91"/>
      <c r="E70" s="91"/>
      <c r="F70" s="91"/>
      <c r="G70" s="91"/>
      <c r="H70" s="91"/>
    </row>
    <row r="71" spans="1:8" ht="143" customHeight="1">
      <c r="A71" s="123" t="s">
        <v>275</v>
      </c>
      <c r="B71" s="124"/>
      <c r="C71" s="124"/>
      <c r="D71" s="124"/>
      <c r="E71" s="124"/>
      <c r="F71" s="124"/>
      <c r="G71" s="124"/>
      <c r="H71" s="124"/>
    </row>
    <row r="72" spans="1:8" ht="17">
      <c r="A72" s="90" t="s">
        <v>91</v>
      </c>
      <c r="B72" s="90"/>
      <c r="C72" s="90"/>
      <c r="D72" s="90"/>
      <c r="E72" s="90"/>
      <c r="F72" s="90"/>
      <c r="G72" s="90"/>
      <c r="H72" s="90"/>
    </row>
    <row r="73" spans="1:8" ht="17" customHeight="1">
      <c r="A73" s="39" t="s">
        <v>92</v>
      </c>
      <c r="B73" s="38" t="s">
        <v>93</v>
      </c>
      <c r="C73" s="50" t="s">
        <v>94</v>
      </c>
      <c r="D73" s="38" t="s">
        <v>95</v>
      </c>
      <c r="E73" s="38" t="s">
        <v>96</v>
      </c>
      <c r="F73" s="38" t="s">
        <v>97</v>
      </c>
      <c r="G73" s="70" t="s">
        <v>98</v>
      </c>
      <c r="H73" s="71" t="s">
        <v>11</v>
      </c>
    </row>
    <row r="74" spans="1:8" ht="38">
      <c r="A74" s="113" t="s">
        <v>72</v>
      </c>
      <c r="B74" s="61" t="s">
        <v>99</v>
      </c>
      <c r="C74" s="62">
        <v>1</v>
      </c>
      <c r="D74" s="130" t="s">
        <v>100</v>
      </c>
      <c r="E74" s="72">
        <v>0</v>
      </c>
      <c r="F74" s="53"/>
      <c r="G74" s="62">
        <f>C74</f>
        <v>1</v>
      </c>
      <c r="H74" s="128"/>
    </row>
    <row r="75" spans="1:8" ht="17" customHeight="1">
      <c r="A75" s="113"/>
      <c r="B75" s="52" t="s">
        <v>101</v>
      </c>
      <c r="C75" s="63">
        <v>1</v>
      </c>
      <c r="D75" s="117"/>
      <c r="E75" s="72">
        <v>0</v>
      </c>
      <c r="F75" s="53"/>
      <c r="G75" s="62">
        <f t="shared" ref="G75:G81" si="0">C75</f>
        <v>1</v>
      </c>
      <c r="H75" s="129"/>
    </row>
    <row r="76" spans="1:8" ht="17" customHeight="1">
      <c r="A76" s="113"/>
      <c r="B76" s="52" t="s">
        <v>102</v>
      </c>
      <c r="C76" s="64">
        <v>1</v>
      </c>
      <c r="D76" s="117"/>
      <c r="E76" s="72">
        <v>0</v>
      </c>
      <c r="F76" s="53"/>
      <c r="G76" s="62">
        <f t="shared" si="0"/>
        <v>1</v>
      </c>
      <c r="H76" s="129"/>
    </row>
    <row r="77" spans="1:8" ht="17" customHeight="1">
      <c r="A77" s="113"/>
      <c r="B77" s="61" t="s">
        <v>103</v>
      </c>
      <c r="C77" s="62">
        <v>1</v>
      </c>
      <c r="D77" s="117"/>
      <c r="E77" s="72">
        <v>0</v>
      </c>
      <c r="F77" s="73"/>
      <c r="G77" s="62">
        <f t="shared" si="0"/>
        <v>1</v>
      </c>
      <c r="H77" s="129"/>
    </row>
    <row r="78" spans="1:8" ht="17" customHeight="1">
      <c r="A78" s="113"/>
      <c r="B78" s="61" t="s">
        <v>104</v>
      </c>
      <c r="C78" s="62">
        <v>1</v>
      </c>
      <c r="D78" s="117"/>
      <c r="E78" s="72">
        <v>0</v>
      </c>
      <c r="F78" s="73"/>
      <c r="G78" s="62">
        <f t="shared" si="0"/>
        <v>1</v>
      </c>
      <c r="H78" s="129"/>
    </row>
    <row r="79" spans="1:8" ht="17" customHeight="1">
      <c r="A79" s="113"/>
      <c r="B79" s="61" t="s">
        <v>105</v>
      </c>
      <c r="C79" s="62" t="s">
        <v>16</v>
      </c>
      <c r="D79" s="117"/>
      <c r="E79" s="78" t="s">
        <v>269</v>
      </c>
      <c r="F79" s="73"/>
      <c r="G79" s="62" t="s">
        <v>16</v>
      </c>
      <c r="H79" s="129"/>
    </row>
    <row r="80" spans="1:8" ht="17" customHeight="1">
      <c r="A80" s="113"/>
      <c r="B80" s="61" t="s">
        <v>106</v>
      </c>
      <c r="C80" s="62" t="s">
        <v>16</v>
      </c>
      <c r="D80" s="117"/>
      <c r="E80" s="52" t="s">
        <v>269</v>
      </c>
      <c r="F80" s="73"/>
      <c r="G80" s="62" t="s">
        <v>16</v>
      </c>
      <c r="H80" s="129"/>
    </row>
    <row r="81" spans="1:8" ht="17" customHeight="1">
      <c r="A81" s="113"/>
      <c r="B81" s="61" t="s">
        <v>107</v>
      </c>
      <c r="C81" s="65">
        <v>1</v>
      </c>
      <c r="D81" s="117"/>
      <c r="E81" s="72">
        <v>0</v>
      </c>
      <c r="F81" s="53"/>
      <c r="G81" s="62">
        <f t="shared" si="0"/>
        <v>1</v>
      </c>
      <c r="H81" s="129"/>
    </row>
    <row r="82" spans="1:8" ht="16" customHeight="1">
      <c r="A82" s="90" t="s">
        <v>108</v>
      </c>
      <c r="B82" s="90"/>
      <c r="C82" s="90"/>
      <c r="D82" s="90"/>
      <c r="E82" s="90"/>
      <c r="F82" s="90"/>
      <c r="G82" s="90"/>
      <c r="H82" s="90"/>
    </row>
    <row r="83" spans="1:8" ht="17" customHeight="1">
      <c r="A83" s="49" t="s">
        <v>109</v>
      </c>
      <c r="B83" s="49" t="s">
        <v>110</v>
      </c>
      <c r="C83" s="49"/>
      <c r="D83" s="49" t="s">
        <v>111</v>
      </c>
      <c r="E83" s="49" t="s">
        <v>112</v>
      </c>
      <c r="F83" s="125" t="s">
        <v>113</v>
      </c>
      <c r="G83" s="126"/>
      <c r="H83" s="127"/>
    </row>
    <row r="84" spans="1:8" ht="17" customHeight="1">
      <c r="A84" s="49" t="s">
        <v>72</v>
      </c>
      <c r="B84" s="66">
        <v>2085</v>
      </c>
      <c r="C84" s="49"/>
      <c r="D84" s="66">
        <v>2085</v>
      </c>
      <c r="E84" s="74">
        <f>D84/B84</f>
        <v>1</v>
      </c>
      <c r="F84" s="125"/>
      <c r="G84" s="126"/>
      <c r="H84" s="127"/>
    </row>
    <row r="85" spans="1:8" ht="17">
      <c r="A85" s="113"/>
      <c r="B85" s="113"/>
      <c r="C85" s="113"/>
      <c r="D85" s="113"/>
      <c r="E85" s="113"/>
      <c r="F85" s="113"/>
      <c r="G85" s="113"/>
      <c r="H85" s="113"/>
    </row>
    <row r="86" spans="1:8" ht="17" customHeight="1">
      <c r="A86" s="90" t="s">
        <v>114</v>
      </c>
      <c r="B86" s="90"/>
      <c r="C86" s="90"/>
      <c r="D86" s="90"/>
      <c r="E86" s="90"/>
      <c r="F86" s="90"/>
      <c r="G86" s="90"/>
      <c r="H86" s="90"/>
    </row>
    <row r="87" spans="1:8" ht="18">
      <c r="A87" s="47" t="s">
        <v>115</v>
      </c>
      <c r="B87" s="113" t="s">
        <v>276</v>
      </c>
      <c r="C87" s="113"/>
      <c r="D87" s="113"/>
      <c r="E87" s="113"/>
      <c r="F87" s="113"/>
      <c r="G87" s="113"/>
      <c r="H87" s="113"/>
    </row>
    <row r="88" spans="1:8" ht="18">
      <c r="A88" s="47" t="s">
        <v>116</v>
      </c>
      <c r="B88" s="113" t="s">
        <v>278</v>
      </c>
      <c r="C88" s="113"/>
      <c r="D88" s="113"/>
      <c r="E88" s="113"/>
      <c r="F88" s="113"/>
      <c r="G88" s="113"/>
      <c r="H88" s="113"/>
    </row>
    <row r="89" spans="1:8" ht="18">
      <c r="A89" s="47" t="s">
        <v>117</v>
      </c>
      <c r="B89" s="98" t="s">
        <v>276</v>
      </c>
      <c r="C89" s="122"/>
      <c r="D89" s="122"/>
      <c r="E89" s="122"/>
      <c r="F89" s="122"/>
      <c r="G89" s="122"/>
      <c r="H89" s="99"/>
    </row>
    <row r="90" spans="1:8" ht="18">
      <c r="A90" s="47" t="s">
        <v>118</v>
      </c>
      <c r="B90" s="98" t="s">
        <v>277</v>
      </c>
      <c r="C90" s="122"/>
      <c r="D90" s="122"/>
      <c r="E90" s="122"/>
      <c r="F90" s="122"/>
      <c r="G90" s="122"/>
      <c r="H90" s="99"/>
    </row>
    <row r="91" spans="1:8" ht="18">
      <c r="A91" s="47" t="s">
        <v>119</v>
      </c>
      <c r="B91" s="98" t="s">
        <v>279</v>
      </c>
      <c r="C91" s="122"/>
      <c r="D91" s="122"/>
      <c r="E91" s="122"/>
      <c r="F91" s="122"/>
      <c r="G91" s="122"/>
      <c r="H91" s="99"/>
    </row>
    <row r="92" spans="1:8">
      <c r="A92" s="67"/>
      <c r="B92" s="67"/>
      <c r="C92" s="67"/>
      <c r="D92" s="67"/>
      <c r="E92" s="67"/>
    </row>
    <row r="93" spans="1:8">
      <c r="A93" s="68"/>
      <c r="B93" s="68"/>
      <c r="C93" s="68"/>
      <c r="D93" s="68"/>
      <c r="E93" s="68"/>
    </row>
    <row r="94" spans="1:8">
      <c r="A94" s="67"/>
      <c r="B94" s="67"/>
      <c r="C94" s="67"/>
      <c r="D94" s="67"/>
      <c r="E94" s="67"/>
    </row>
    <row r="95" spans="1:8">
      <c r="A95" s="69"/>
      <c r="B95" s="69"/>
      <c r="C95" s="69"/>
      <c r="D95" s="69"/>
      <c r="E95" s="69"/>
    </row>
    <row r="110" ht="28" customHeight="1"/>
  </sheetData>
  <sheetProtection formatCells="0" insertHyperlinks="0" autoFilter="0"/>
  <mergeCells count="72">
    <mergeCell ref="A40:H40"/>
    <mergeCell ref="G41:H41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G15:H30"/>
    <mergeCell ref="G42:H46"/>
    <mergeCell ref="A85:H85"/>
    <mergeCell ref="A86:H86"/>
    <mergeCell ref="B87:H87"/>
    <mergeCell ref="A66:H66"/>
    <mergeCell ref="A67:H67"/>
    <mergeCell ref="A68:H68"/>
    <mergeCell ref="A69:H69"/>
    <mergeCell ref="A70:H70"/>
    <mergeCell ref="A64:H64"/>
    <mergeCell ref="A65:H65"/>
    <mergeCell ref="A47:H47"/>
    <mergeCell ref="A48:H48"/>
    <mergeCell ref="A51:H51"/>
    <mergeCell ref="A52:H52"/>
    <mergeCell ref="B88:H88"/>
    <mergeCell ref="B89:H89"/>
    <mergeCell ref="A71:H71"/>
    <mergeCell ref="A72:H72"/>
    <mergeCell ref="A82:H82"/>
    <mergeCell ref="F83:H83"/>
    <mergeCell ref="F84:H84"/>
    <mergeCell ref="H74:H81"/>
    <mergeCell ref="D74:D81"/>
    <mergeCell ref="F53:H53"/>
    <mergeCell ref="D57:H63"/>
    <mergeCell ref="F54:H54"/>
    <mergeCell ref="A55:H55"/>
    <mergeCell ref="A56:H56"/>
    <mergeCell ref="G34:H38"/>
    <mergeCell ref="B10:C10"/>
    <mergeCell ref="B11:C11"/>
    <mergeCell ref="A12:H12"/>
    <mergeCell ref="A13:H13"/>
    <mergeCell ref="G14:H14"/>
    <mergeCell ref="G9:H11"/>
    <mergeCell ref="F21:F30"/>
    <mergeCell ref="D25:D26"/>
    <mergeCell ref="D27:D28"/>
    <mergeCell ref="D29:D30"/>
    <mergeCell ref="D21:D22"/>
    <mergeCell ref="D23:D24"/>
    <mergeCell ref="A31:H31"/>
    <mergeCell ref="A32:H32"/>
    <mergeCell ref="G33:H33"/>
    <mergeCell ref="A6:H6"/>
    <mergeCell ref="A7:H7"/>
    <mergeCell ref="B8:C8"/>
    <mergeCell ref="G8:H8"/>
    <mergeCell ref="B9:C9"/>
    <mergeCell ref="A1:H1"/>
    <mergeCell ref="A2:H2"/>
    <mergeCell ref="B3:H3"/>
    <mergeCell ref="B4:H4"/>
    <mergeCell ref="B5:H5"/>
  </mergeCells>
  <phoneticPr fontId="2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>
      <selection activeCell="C17" sqref="C17"/>
    </sheetView>
  </sheetViews>
  <sheetFormatPr baseColWidth="10" defaultColWidth="11" defaultRowHeight="16"/>
  <cols>
    <col min="2" max="2" width="15.5" customWidth="1"/>
    <col min="3" max="3" width="47.5" customWidth="1"/>
    <col min="14" max="14" width="32.33203125" customWidth="1"/>
  </cols>
  <sheetData>
    <row r="1" spans="1:9">
      <c r="A1" s="84" t="s">
        <v>256</v>
      </c>
      <c r="B1" s="84" t="s">
        <v>257</v>
      </c>
      <c r="C1" s="84" t="s">
        <v>343</v>
      </c>
      <c r="D1" s="84" t="s">
        <v>258</v>
      </c>
      <c r="E1" s="84" t="s">
        <v>344</v>
      </c>
      <c r="F1" s="84" t="s">
        <v>345</v>
      </c>
      <c r="G1" s="84" t="s">
        <v>346</v>
      </c>
      <c r="H1" s="84" t="s">
        <v>124</v>
      </c>
      <c r="I1" s="84" t="s">
        <v>125</v>
      </c>
    </row>
    <row r="2" spans="1:9">
      <c r="A2" s="79" t="s">
        <v>280</v>
      </c>
      <c r="B2" s="79" t="s">
        <v>281</v>
      </c>
      <c r="C2" s="80" t="s">
        <v>282</v>
      </c>
      <c r="D2" s="80" t="s">
        <v>283</v>
      </c>
      <c r="E2" s="80" t="s">
        <v>284</v>
      </c>
      <c r="F2" s="81">
        <v>44939.785671296297</v>
      </c>
      <c r="G2" s="80" t="s">
        <v>72</v>
      </c>
      <c r="H2" s="80" t="s">
        <v>260</v>
      </c>
      <c r="I2" s="80" t="s">
        <v>285</v>
      </c>
    </row>
    <row r="3" spans="1:9">
      <c r="A3" s="79" t="s">
        <v>286</v>
      </c>
      <c r="B3" s="79" t="s">
        <v>287</v>
      </c>
      <c r="C3" s="80" t="s">
        <v>282</v>
      </c>
      <c r="D3" s="80" t="s">
        <v>259</v>
      </c>
      <c r="E3" s="80" t="s">
        <v>288</v>
      </c>
      <c r="F3" s="81">
        <v>44960.815879629627</v>
      </c>
      <c r="G3" s="80" t="s">
        <v>72</v>
      </c>
      <c r="H3" s="80" t="s">
        <v>260</v>
      </c>
      <c r="I3" s="80" t="s">
        <v>289</v>
      </c>
    </row>
    <row r="4" spans="1:9">
      <c r="A4" s="79" t="s">
        <v>290</v>
      </c>
      <c r="B4" s="79" t="s">
        <v>291</v>
      </c>
      <c r="C4" s="80" t="s">
        <v>282</v>
      </c>
      <c r="D4" s="80" t="s">
        <v>259</v>
      </c>
      <c r="E4" s="80" t="s">
        <v>292</v>
      </c>
      <c r="F4" s="81">
        <v>44971.721458333333</v>
      </c>
      <c r="G4" s="80" t="s">
        <v>72</v>
      </c>
      <c r="H4" s="80" t="s">
        <v>260</v>
      </c>
      <c r="I4" s="80" t="s">
        <v>289</v>
      </c>
    </row>
    <row r="5" spans="1:9">
      <c r="A5" s="79" t="s">
        <v>293</v>
      </c>
      <c r="B5" s="79" t="s">
        <v>294</v>
      </c>
      <c r="C5" s="80" t="s">
        <v>282</v>
      </c>
      <c r="D5" s="80" t="s">
        <v>259</v>
      </c>
      <c r="E5" s="80" t="s">
        <v>292</v>
      </c>
      <c r="F5" s="81">
        <v>44979.960532407407</v>
      </c>
      <c r="G5" s="80" t="s">
        <v>72</v>
      </c>
      <c r="H5" s="80" t="s">
        <v>260</v>
      </c>
      <c r="I5" s="80" t="s">
        <v>289</v>
      </c>
    </row>
    <row r="6" spans="1:9">
      <c r="A6" s="79" t="s">
        <v>295</v>
      </c>
      <c r="B6" s="79" t="s">
        <v>296</v>
      </c>
      <c r="C6" s="80" t="s">
        <v>282</v>
      </c>
      <c r="D6" s="80" t="s">
        <v>259</v>
      </c>
      <c r="E6" s="80" t="s">
        <v>297</v>
      </c>
      <c r="F6" s="81">
        <v>44981.974537037036</v>
      </c>
      <c r="G6" s="80" t="s">
        <v>72</v>
      </c>
      <c r="H6" s="80" t="s">
        <v>260</v>
      </c>
      <c r="I6" s="80" t="s">
        <v>298</v>
      </c>
    </row>
    <row r="7" spans="1:9">
      <c r="A7" s="79" t="s">
        <v>299</v>
      </c>
      <c r="B7" s="79" t="s">
        <v>300</v>
      </c>
      <c r="C7" s="80" t="s">
        <v>282</v>
      </c>
      <c r="D7" s="80" t="s">
        <v>259</v>
      </c>
      <c r="E7" s="80" t="s">
        <v>297</v>
      </c>
      <c r="F7" s="81">
        <v>44994.862986111111</v>
      </c>
      <c r="G7" s="80" t="s">
        <v>72</v>
      </c>
      <c r="H7" s="80" t="s">
        <v>260</v>
      </c>
      <c r="I7" s="80" t="s">
        <v>289</v>
      </c>
    </row>
    <row r="8" spans="1:9">
      <c r="A8" s="79" t="s">
        <v>301</v>
      </c>
      <c r="B8" s="79" t="s">
        <v>302</v>
      </c>
      <c r="C8" s="80" t="s">
        <v>282</v>
      </c>
      <c r="D8" s="80" t="s">
        <v>259</v>
      </c>
      <c r="E8" s="80" t="s">
        <v>292</v>
      </c>
      <c r="F8" s="81">
        <v>45000.694513888891</v>
      </c>
      <c r="G8" s="80" t="s">
        <v>72</v>
      </c>
      <c r="H8" s="80" t="s">
        <v>260</v>
      </c>
      <c r="I8" s="80" t="s">
        <v>289</v>
      </c>
    </row>
    <row r="9" spans="1:9">
      <c r="A9" s="79" t="s">
        <v>303</v>
      </c>
      <c r="B9" s="79" t="s">
        <v>304</v>
      </c>
      <c r="C9" s="80" t="s">
        <v>282</v>
      </c>
      <c r="D9" s="80" t="s">
        <v>259</v>
      </c>
      <c r="E9" s="80" t="s">
        <v>288</v>
      </c>
      <c r="F9" s="81">
        <v>45000.858831018515</v>
      </c>
      <c r="G9" s="80" t="s">
        <v>72</v>
      </c>
      <c r="H9" s="80" t="s">
        <v>260</v>
      </c>
      <c r="I9" s="80" t="s">
        <v>289</v>
      </c>
    </row>
    <row r="10" spans="1:9">
      <c r="A10" s="79" t="s">
        <v>305</v>
      </c>
      <c r="B10" s="79" t="s">
        <v>306</v>
      </c>
      <c r="C10" s="80" t="s">
        <v>282</v>
      </c>
      <c r="D10" s="80" t="s">
        <v>259</v>
      </c>
      <c r="E10" s="80" t="s">
        <v>288</v>
      </c>
      <c r="F10" s="81">
        <v>45000.860439814816</v>
      </c>
      <c r="G10" s="80" t="s">
        <v>72</v>
      </c>
      <c r="H10" s="80" t="s">
        <v>260</v>
      </c>
      <c r="I10" s="80" t="s">
        <v>289</v>
      </c>
    </row>
    <row r="11" spans="1:9">
      <c r="A11" s="79" t="s">
        <v>307</v>
      </c>
      <c r="B11" s="79" t="s">
        <v>308</v>
      </c>
      <c r="C11" s="80" t="s">
        <v>282</v>
      </c>
      <c r="D11" s="80" t="s">
        <v>259</v>
      </c>
      <c r="E11" s="80" t="s">
        <v>309</v>
      </c>
      <c r="F11" s="81">
        <v>45001.689652777779</v>
      </c>
      <c r="G11" s="80" t="s">
        <v>72</v>
      </c>
      <c r="H11" s="80" t="s">
        <v>260</v>
      </c>
      <c r="I11" s="80" t="s">
        <v>289</v>
      </c>
    </row>
    <row r="12" spans="1:9">
      <c r="A12" s="79" t="s">
        <v>310</v>
      </c>
      <c r="B12" s="79" t="s">
        <v>311</v>
      </c>
      <c r="C12" s="80" t="s">
        <v>282</v>
      </c>
      <c r="D12" s="80" t="s">
        <v>259</v>
      </c>
      <c r="E12" s="80" t="s">
        <v>288</v>
      </c>
      <c r="F12" s="81">
        <v>45001.960358796299</v>
      </c>
      <c r="G12" s="80" t="s">
        <v>72</v>
      </c>
      <c r="H12" s="80" t="s">
        <v>260</v>
      </c>
      <c r="I12" s="80" t="s">
        <v>289</v>
      </c>
    </row>
    <row r="13" spans="1:9">
      <c r="A13" s="79" t="s">
        <v>312</v>
      </c>
      <c r="B13" s="79" t="s">
        <v>313</v>
      </c>
      <c r="C13" s="80" t="s">
        <v>282</v>
      </c>
      <c r="D13" s="80" t="s">
        <v>259</v>
      </c>
      <c r="E13" s="80" t="s">
        <v>297</v>
      </c>
      <c r="F13" s="81">
        <v>45001.970104166663</v>
      </c>
      <c r="G13" s="80" t="s">
        <v>72</v>
      </c>
      <c r="H13" s="80" t="s">
        <v>260</v>
      </c>
      <c r="I13" s="80" t="s">
        <v>289</v>
      </c>
    </row>
    <row r="14" spans="1:9">
      <c r="A14" s="79" t="s">
        <v>314</v>
      </c>
      <c r="B14" s="79" t="s">
        <v>315</v>
      </c>
      <c r="C14" s="80" t="s">
        <v>282</v>
      </c>
      <c r="D14" s="80" t="s">
        <v>259</v>
      </c>
      <c r="E14" s="80" t="s">
        <v>316</v>
      </c>
      <c r="F14" s="81">
        <v>45002.690925925926</v>
      </c>
      <c r="G14" s="80" t="s">
        <v>72</v>
      </c>
      <c r="H14" s="80" t="s">
        <v>260</v>
      </c>
      <c r="I14" s="80" t="s">
        <v>289</v>
      </c>
    </row>
    <row r="15" spans="1:9">
      <c r="A15" s="79" t="s">
        <v>317</v>
      </c>
      <c r="B15" s="79" t="s">
        <v>318</v>
      </c>
      <c r="C15" s="80" t="s">
        <v>282</v>
      </c>
      <c r="D15" s="80" t="s">
        <v>283</v>
      </c>
      <c r="E15" s="80" t="s">
        <v>284</v>
      </c>
      <c r="F15" s="81">
        <v>45002.839548611111</v>
      </c>
      <c r="G15" s="80" t="s">
        <v>72</v>
      </c>
      <c r="H15" s="80" t="s">
        <v>260</v>
      </c>
      <c r="I15" s="80" t="s">
        <v>289</v>
      </c>
    </row>
    <row r="16" spans="1:9">
      <c r="A16" s="79" t="s">
        <v>319</v>
      </c>
      <c r="B16" s="79" t="s">
        <v>320</v>
      </c>
      <c r="C16" s="80" t="s">
        <v>282</v>
      </c>
      <c r="D16" s="80" t="s">
        <v>259</v>
      </c>
      <c r="E16" s="80" t="s">
        <v>288</v>
      </c>
      <c r="F16" s="81">
        <v>45002.843206018515</v>
      </c>
      <c r="G16" s="80" t="s">
        <v>72</v>
      </c>
      <c r="H16" s="80" t="s">
        <v>260</v>
      </c>
      <c r="I16" s="80" t="s">
        <v>289</v>
      </c>
    </row>
    <row r="17" spans="1:10">
      <c r="A17" s="79" t="s">
        <v>321</v>
      </c>
      <c r="B17" s="79" t="s">
        <v>322</v>
      </c>
      <c r="C17" s="80" t="s">
        <v>282</v>
      </c>
      <c r="D17" s="80" t="s">
        <v>259</v>
      </c>
      <c r="E17" s="80" t="s">
        <v>288</v>
      </c>
      <c r="F17" s="81">
        <v>45002.844826388886</v>
      </c>
      <c r="G17" s="80" t="s">
        <v>72</v>
      </c>
      <c r="H17" s="80" t="s">
        <v>260</v>
      </c>
      <c r="I17" s="80" t="s">
        <v>289</v>
      </c>
    </row>
    <row r="18" spans="1:10">
      <c r="A18" s="79" t="s">
        <v>323</v>
      </c>
      <c r="B18" s="79" t="s">
        <v>324</v>
      </c>
      <c r="C18" s="80" t="s">
        <v>282</v>
      </c>
      <c r="D18" s="80" t="s">
        <v>261</v>
      </c>
      <c r="E18" s="80" t="s">
        <v>325</v>
      </c>
      <c r="F18" s="81">
        <v>45009.987627314818</v>
      </c>
      <c r="G18" s="80" t="s">
        <v>72</v>
      </c>
      <c r="H18" s="80" t="s">
        <v>260</v>
      </c>
      <c r="I18" s="80" t="s">
        <v>289</v>
      </c>
    </row>
    <row r="19" spans="1:10">
      <c r="A19" s="79" t="s">
        <v>326</v>
      </c>
      <c r="B19" s="79" t="s">
        <v>327</v>
      </c>
      <c r="C19" s="80" t="s">
        <v>282</v>
      </c>
      <c r="D19" s="80" t="s">
        <v>261</v>
      </c>
      <c r="E19" s="80" t="s">
        <v>288</v>
      </c>
      <c r="F19" s="81">
        <v>45013.397916666669</v>
      </c>
      <c r="G19" s="80" t="s">
        <v>72</v>
      </c>
      <c r="H19" s="80" t="s">
        <v>260</v>
      </c>
      <c r="I19" s="80" t="s">
        <v>289</v>
      </c>
    </row>
    <row r="20" spans="1:10">
      <c r="A20" s="79" t="s">
        <v>328</v>
      </c>
      <c r="B20" s="79" t="s">
        <v>329</v>
      </c>
      <c r="C20" s="80" t="s">
        <v>282</v>
      </c>
      <c r="D20" s="80" t="s">
        <v>261</v>
      </c>
      <c r="E20" s="80" t="s">
        <v>330</v>
      </c>
      <c r="F20" s="81">
        <v>45013.399201388886</v>
      </c>
      <c r="G20" s="80" t="s">
        <v>72</v>
      </c>
      <c r="H20" s="80" t="s">
        <v>260</v>
      </c>
      <c r="I20" s="80" t="s">
        <v>289</v>
      </c>
    </row>
    <row r="21" spans="1:10">
      <c r="A21" s="79" t="s">
        <v>331</v>
      </c>
      <c r="B21" s="79" t="s">
        <v>332</v>
      </c>
      <c r="C21" s="80" t="s">
        <v>282</v>
      </c>
      <c r="D21" s="80" t="s">
        <v>261</v>
      </c>
      <c r="E21" s="80" t="s">
        <v>292</v>
      </c>
      <c r="F21" s="81">
        <v>45013.399942129632</v>
      </c>
      <c r="G21" s="80" t="s">
        <v>72</v>
      </c>
      <c r="H21" s="80" t="s">
        <v>260</v>
      </c>
      <c r="I21" s="80" t="s">
        <v>289</v>
      </c>
    </row>
    <row r="22" spans="1:10">
      <c r="A22" s="79" t="s">
        <v>333</v>
      </c>
      <c r="B22" s="79" t="s">
        <v>334</v>
      </c>
      <c r="C22" s="80" t="s">
        <v>282</v>
      </c>
      <c r="D22" s="80" t="s">
        <v>259</v>
      </c>
      <c r="E22" s="80" t="s">
        <v>288</v>
      </c>
      <c r="F22" s="81">
        <v>45014.887465277781</v>
      </c>
      <c r="G22" s="80" t="s">
        <v>72</v>
      </c>
      <c r="H22" s="82" t="s">
        <v>260</v>
      </c>
      <c r="I22" s="83" t="s">
        <v>289</v>
      </c>
    </row>
    <row r="23" spans="1:10">
      <c r="A23" s="79" t="s">
        <v>335</v>
      </c>
      <c r="B23" s="79" t="s">
        <v>336</v>
      </c>
      <c r="C23" s="80" t="s">
        <v>282</v>
      </c>
      <c r="D23" s="80" t="s">
        <v>261</v>
      </c>
      <c r="E23" s="80" t="s">
        <v>330</v>
      </c>
      <c r="F23" s="81">
        <v>45014.888692129629</v>
      </c>
      <c r="G23" s="80" t="s">
        <v>72</v>
      </c>
      <c r="H23" s="80" t="s">
        <v>260</v>
      </c>
      <c r="I23" s="80" t="s">
        <v>289</v>
      </c>
    </row>
    <row r="24" spans="1:10">
      <c r="A24" s="79" t="s">
        <v>337</v>
      </c>
      <c r="B24" s="79" t="s">
        <v>338</v>
      </c>
      <c r="C24" s="80" t="s">
        <v>282</v>
      </c>
      <c r="D24" s="80" t="s">
        <v>261</v>
      </c>
      <c r="E24" s="80" t="s">
        <v>288</v>
      </c>
      <c r="F24" s="81">
        <v>45014.889560185184</v>
      </c>
      <c r="G24" s="80" t="s">
        <v>72</v>
      </c>
      <c r="H24" s="80" t="s">
        <v>260</v>
      </c>
      <c r="I24" s="80" t="s">
        <v>289</v>
      </c>
    </row>
    <row r="25" spans="1:10">
      <c r="A25" s="79" t="s">
        <v>339</v>
      </c>
      <c r="B25" s="79" t="s">
        <v>340</v>
      </c>
      <c r="C25" s="80" t="s">
        <v>282</v>
      </c>
      <c r="D25" s="80" t="s">
        <v>261</v>
      </c>
      <c r="E25" s="80" t="s">
        <v>316</v>
      </c>
      <c r="F25" s="81">
        <v>45014.941180555557</v>
      </c>
      <c r="G25" s="80" t="s">
        <v>72</v>
      </c>
      <c r="H25" s="80" t="s">
        <v>260</v>
      </c>
      <c r="I25" s="80" t="s">
        <v>289</v>
      </c>
    </row>
    <row r="26" spans="1:10">
      <c r="A26" s="79" t="s">
        <v>341</v>
      </c>
      <c r="B26" s="79" t="s">
        <v>342</v>
      </c>
      <c r="C26" s="80" t="s">
        <v>282</v>
      </c>
      <c r="D26" s="80" t="s">
        <v>261</v>
      </c>
      <c r="E26" s="80" t="s">
        <v>330</v>
      </c>
      <c r="F26" s="81">
        <v>45014.941712962966</v>
      </c>
      <c r="G26" s="80" t="s">
        <v>72</v>
      </c>
      <c r="H26" s="80" t="s">
        <v>260</v>
      </c>
      <c r="I26" s="80" t="s">
        <v>289</v>
      </c>
    </row>
    <row r="27" spans="1:10" s="33" customFormat="1" ht="17">
      <c r="A27" s="34" t="s">
        <v>124</v>
      </c>
      <c r="B27" s="34" t="s">
        <v>120</v>
      </c>
      <c r="C27" s="34" t="s">
        <v>121</v>
      </c>
      <c r="D27" s="34" t="s">
        <v>127</v>
      </c>
      <c r="E27" s="34" t="s">
        <v>122</v>
      </c>
      <c r="F27" s="34" t="s">
        <v>123</v>
      </c>
      <c r="G27" s="34" t="s">
        <v>126</v>
      </c>
      <c r="H27" s="34" t="s">
        <v>377</v>
      </c>
      <c r="I27" s="34" t="s">
        <v>128</v>
      </c>
      <c r="J27" s="34" t="s">
        <v>125</v>
      </c>
    </row>
    <row r="28" spans="1:10" s="33" customFormat="1" ht="119">
      <c r="A28" s="35" t="s">
        <v>131</v>
      </c>
      <c r="B28" s="77" t="s">
        <v>347</v>
      </c>
      <c r="C28" s="35" t="s">
        <v>348</v>
      </c>
      <c r="D28" s="35" t="s">
        <v>133</v>
      </c>
      <c r="E28" s="35" t="s">
        <v>349</v>
      </c>
      <c r="F28" s="35" t="s">
        <v>350</v>
      </c>
      <c r="G28" s="36" t="s">
        <v>132</v>
      </c>
      <c r="H28" s="35" t="s">
        <v>351</v>
      </c>
      <c r="I28" s="35" t="s">
        <v>352</v>
      </c>
      <c r="J28" s="35"/>
    </row>
    <row r="29" spans="1:10" s="33" customFormat="1" ht="119">
      <c r="A29" s="35" t="s">
        <v>131</v>
      </c>
      <c r="B29" s="77" t="s">
        <v>353</v>
      </c>
      <c r="C29" s="35" t="s">
        <v>354</v>
      </c>
      <c r="D29" s="35" t="s">
        <v>133</v>
      </c>
      <c r="E29" s="35" t="s">
        <v>349</v>
      </c>
      <c r="F29" s="35" t="s">
        <v>355</v>
      </c>
      <c r="G29" s="36" t="s">
        <v>132</v>
      </c>
      <c r="H29" s="35" t="s">
        <v>351</v>
      </c>
      <c r="I29" s="35" t="s">
        <v>356</v>
      </c>
      <c r="J29" s="35" t="s">
        <v>357</v>
      </c>
    </row>
    <row r="30" spans="1:10" s="33" customFormat="1" ht="119">
      <c r="A30" s="35" t="s">
        <v>131</v>
      </c>
      <c r="B30" s="77" t="s">
        <v>358</v>
      </c>
      <c r="C30" s="35" t="s">
        <v>359</v>
      </c>
      <c r="D30" s="35" t="s">
        <v>133</v>
      </c>
      <c r="E30" s="35" t="s">
        <v>349</v>
      </c>
      <c r="F30" s="35" t="s">
        <v>360</v>
      </c>
      <c r="G30" s="36" t="s">
        <v>132</v>
      </c>
      <c r="H30" s="35" t="s">
        <v>361</v>
      </c>
      <c r="I30" s="35" t="s">
        <v>362</v>
      </c>
      <c r="J30" s="35" t="s">
        <v>363</v>
      </c>
    </row>
    <row r="31" spans="1:10" s="33" customFormat="1" ht="119">
      <c r="A31" s="35" t="s">
        <v>131</v>
      </c>
      <c r="B31" s="77" t="s">
        <v>364</v>
      </c>
      <c r="C31" s="35" t="s">
        <v>365</v>
      </c>
      <c r="D31" s="35" t="s">
        <v>133</v>
      </c>
      <c r="E31" s="35" t="s">
        <v>129</v>
      </c>
      <c r="F31" s="35" t="s">
        <v>360</v>
      </c>
      <c r="G31" s="36" t="s">
        <v>132</v>
      </c>
      <c r="H31" s="35" t="s">
        <v>361</v>
      </c>
      <c r="I31" s="35" t="s">
        <v>362</v>
      </c>
      <c r="J31" s="35" t="s">
        <v>366</v>
      </c>
    </row>
    <row r="32" spans="1:10" s="33" customFormat="1" ht="119">
      <c r="A32" s="35" t="s">
        <v>131</v>
      </c>
      <c r="B32" s="77" t="s">
        <v>367</v>
      </c>
      <c r="C32" s="35" t="s">
        <v>368</v>
      </c>
      <c r="D32" s="35" t="s">
        <v>133</v>
      </c>
      <c r="E32" s="35" t="s">
        <v>129</v>
      </c>
      <c r="F32" s="35" t="s">
        <v>360</v>
      </c>
      <c r="G32" s="36" t="s">
        <v>132</v>
      </c>
      <c r="H32" s="35" t="s">
        <v>361</v>
      </c>
      <c r="I32" s="35" t="s">
        <v>362</v>
      </c>
      <c r="J32" s="35" t="s">
        <v>366</v>
      </c>
    </row>
    <row r="33" spans="1:10" s="33" customFormat="1" ht="68">
      <c r="A33" s="35" t="s">
        <v>131</v>
      </c>
      <c r="B33" s="77" t="s">
        <v>369</v>
      </c>
      <c r="C33" s="35" t="s">
        <v>370</v>
      </c>
      <c r="D33" s="35" t="s">
        <v>133</v>
      </c>
      <c r="E33" s="35" t="s">
        <v>349</v>
      </c>
      <c r="F33" s="35" t="s">
        <v>355</v>
      </c>
      <c r="G33" s="36" t="s">
        <v>132</v>
      </c>
      <c r="H33" s="35" t="s">
        <v>371</v>
      </c>
      <c r="I33" s="35" t="s">
        <v>372</v>
      </c>
      <c r="J33" s="35" t="s">
        <v>363</v>
      </c>
    </row>
    <row r="34" spans="1:10" s="33" customFormat="1" ht="119">
      <c r="A34" s="35" t="s">
        <v>131</v>
      </c>
      <c r="B34" s="77" t="s">
        <v>373</v>
      </c>
      <c r="C34" s="35" t="s">
        <v>374</v>
      </c>
      <c r="D34" s="35" t="s">
        <v>133</v>
      </c>
      <c r="E34" s="35" t="s">
        <v>349</v>
      </c>
      <c r="F34" s="35" t="s">
        <v>130</v>
      </c>
      <c r="G34" s="36" t="s">
        <v>132</v>
      </c>
      <c r="H34" s="35" t="s">
        <v>375</v>
      </c>
      <c r="I34" s="35" t="s">
        <v>376</v>
      </c>
      <c r="J34" s="35" t="s">
        <v>357</v>
      </c>
    </row>
  </sheetData>
  <sheetProtection formatCells="0" insertHyperlinks="0" autoFilter="0"/>
  <phoneticPr fontId="21" type="noConversion"/>
  <hyperlinks>
    <hyperlink ref="A2" r:id="rId1" xr:uid="{00000000-0004-0000-0100-000000000000}"/>
    <hyperlink ref="B2" r:id="rId2" xr:uid="{00000000-0004-0000-0100-000001000000}"/>
    <hyperlink ref="A3" r:id="rId3" xr:uid="{00000000-0004-0000-0100-000002000000}"/>
    <hyperlink ref="B3" r:id="rId4" xr:uid="{00000000-0004-0000-0100-000003000000}"/>
    <hyperlink ref="A4" r:id="rId5" xr:uid="{00000000-0004-0000-0100-000004000000}"/>
    <hyperlink ref="B4" r:id="rId6" xr:uid="{00000000-0004-0000-0100-000005000000}"/>
    <hyperlink ref="A5" r:id="rId7" xr:uid="{00000000-0004-0000-0100-000006000000}"/>
    <hyperlink ref="B5" r:id="rId8" xr:uid="{00000000-0004-0000-0100-000007000000}"/>
    <hyperlink ref="A6" r:id="rId9" xr:uid="{00000000-0004-0000-0100-000008000000}"/>
    <hyperlink ref="B6" r:id="rId10" xr:uid="{00000000-0004-0000-0100-000009000000}"/>
    <hyperlink ref="A7" r:id="rId11" xr:uid="{00000000-0004-0000-0100-00000A000000}"/>
    <hyperlink ref="B7" r:id="rId12" xr:uid="{00000000-0004-0000-0100-00000B000000}"/>
    <hyperlink ref="A8" r:id="rId13" xr:uid="{00000000-0004-0000-0100-00000C000000}"/>
    <hyperlink ref="B8" r:id="rId14" xr:uid="{00000000-0004-0000-0100-00000D000000}"/>
    <hyperlink ref="A10" r:id="rId15" xr:uid="{00000000-0004-0000-0100-00000E000000}"/>
    <hyperlink ref="B10" r:id="rId16" xr:uid="{00000000-0004-0000-0100-00000F000000}"/>
    <hyperlink ref="A9" r:id="rId17" xr:uid="{00000000-0004-0000-0100-000010000000}"/>
    <hyperlink ref="B9" r:id="rId18" xr:uid="{00000000-0004-0000-0100-000011000000}"/>
    <hyperlink ref="A11" r:id="rId19" xr:uid="{00000000-0004-0000-0100-000012000000}"/>
    <hyperlink ref="B11" r:id="rId20" xr:uid="{00000000-0004-0000-0100-000013000000}"/>
    <hyperlink ref="A12" r:id="rId21" xr:uid="{00000000-0004-0000-0100-000014000000}"/>
    <hyperlink ref="B12" r:id="rId22" xr:uid="{00000000-0004-0000-0100-000015000000}"/>
    <hyperlink ref="A13" r:id="rId23" xr:uid="{00000000-0004-0000-0100-000016000000}"/>
    <hyperlink ref="B13" r:id="rId24" xr:uid="{00000000-0004-0000-0100-000017000000}"/>
    <hyperlink ref="A14" r:id="rId25" xr:uid="{00000000-0004-0000-0100-000018000000}"/>
    <hyperlink ref="B14" r:id="rId26" xr:uid="{00000000-0004-0000-0100-000019000000}"/>
    <hyperlink ref="A15" r:id="rId27" xr:uid="{00000000-0004-0000-0100-00001A000000}"/>
    <hyperlink ref="B15" r:id="rId28" xr:uid="{00000000-0004-0000-0100-00001B000000}"/>
    <hyperlink ref="A17" r:id="rId29" xr:uid="{00000000-0004-0000-0100-00001C000000}"/>
    <hyperlink ref="B17" r:id="rId30" xr:uid="{00000000-0004-0000-0100-00001D000000}"/>
    <hyperlink ref="A16" r:id="rId31" xr:uid="{00000000-0004-0000-0100-00001E000000}"/>
    <hyperlink ref="B16" r:id="rId32" xr:uid="{00000000-0004-0000-0100-00001F000000}"/>
    <hyperlink ref="A18" r:id="rId33" xr:uid="{00000000-0004-0000-0100-000020000000}"/>
    <hyperlink ref="B18" r:id="rId34" xr:uid="{00000000-0004-0000-0100-000021000000}"/>
    <hyperlink ref="A21" r:id="rId35" xr:uid="{00000000-0004-0000-0100-000022000000}"/>
    <hyperlink ref="B21" r:id="rId36" xr:uid="{00000000-0004-0000-0100-000023000000}"/>
    <hyperlink ref="A20" r:id="rId37" xr:uid="{00000000-0004-0000-0100-000024000000}"/>
    <hyperlink ref="B20" r:id="rId38" xr:uid="{00000000-0004-0000-0100-000025000000}"/>
    <hyperlink ref="A19" r:id="rId39" xr:uid="{00000000-0004-0000-0100-000026000000}"/>
    <hyperlink ref="B19" r:id="rId40" xr:uid="{00000000-0004-0000-0100-000027000000}"/>
    <hyperlink ref="A24" r:id="rId41" xr:uid="{00000000-0004-0000-0100-000028000000}"/>
    <hyperlink ref="B24" r:id="rId42" xr:uid="{00000000-0004-0000-0100-000029000000}"/>
    <hyperlink ref="A23" r:id="rId43" xr:uid="{00000000-0004-0000-0100-00002A000000}"/>
    <hyperlink ref="B23" r:id="rId44" xr:uid="{00000000-0004-0000-0100-00002B000000}"/>
    <hyperlink ref="A22" r:id="rId45" xr:uid="{00000000-0004-0000-0100-00002C000000}"/>
    <hyperlink ref="B22" r:id="rId46" xr:uid="{00000000-0004-0000-0100-00002D000000}"/>
    <hyperlink ref="A26" r:id="rId47" xr:uid="{00000000-0004-0000-0100-00002E000000}"/>
    <hyperlink ref="B26" r:id="rId48" xr:uid="{00000000-0004-0000-0100-00002F000000}"/>
    <hyperlink ref="A25" r:id="rId49" xr:uid="{00000000-0004-0000-0100-000030000000}"/>
    <hyperlink ref="B25" r:id="rId50" xr:uid="{00000000-0004-0000-0100-000031000000}"/>
    <hyperlink ref="B28" r:id="rId51" display="https://ford-jira-basic.atlassian.net/browse/AW2-18223" xr:uid="{00000000-0004-0000-0100-000032000000}"/>
    <hyperlink ref="B29" r:id="rId52" display="https://ford-jira-basic.atlassian.net/browse/AW2-16744" xr:uid="{00000000-0004-0000-0100-000033000000}"/>
    <hyperlink ref="B30" r:id="rId53" display="https://ford-jira-basic.atlassian.net/browse/AW2-16393" xr:uid="{00000000-0004-0000-0100-000034000000}"/>
    <hyperlink ref="B31" r:id="rId54" display="https://ford-jira-basic.atlassian.net/browse/AW2-16391" xr:uid="{00000000-0004-0000-0100-000035000000}"/>
    <hyperlink ref="B32" r:id="rId55" display="https://ford-jira-basic.atlassian.net/browse/AW2-16168" xr:uid="{00000000-0004-0000-0100-000036000000}"/>
    <hyperlink ref="B33" r:id="rId56" display="https://ford-jira-basic.atlassian.net/browse/AW2-16159" xr:uid="{00000000-0004-0000-0100-000037000000}"/>
    <hyperlink ref="B34" r:id="rId57" display="https://ford-jira-basic.atlassian.net/browse/AW2-13239" xr:uid="{00000000-0004-0000-0100-00003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7"/>
  <sheetViews>
    <sheetView topLeftCell="D35" workbookViewId="0">
      <selection activeCell="L1" sqref="L1"/>
    </sheetView>
  </sheetViews>
  <sheetFormatPr baseColWidth="10" defaultColWidth="8.83203125" defaultRowHeight="16"/>
  <cols>
    <col min="1" max="1" width="7.6640625" style="3" customWidth="1"/>
    <col min="2" max="2" width="22" style="3" customWidth="1"/>
    <col min="3" max="3" width="54.83203125" style="3" customWidth="1"/>
    <col min="4" max="4" width="32.33203125" style="3" customWidth="1"/>
    <col min="5" max="5" width="7.1640625" style="3" customWidth="1"/>
    <col min="6" max="6" width="9.6640625" style="3" customWidth="1"/>
    <col min="7" max="7" width="8.1640625" style="3" customWidth="1"/>
    <col min="8" max="8" width="9.33203125" style="3" customWidth="1"/>
    <col min="9" max="9" width="8" style="4" customWidth="1"/>
    <col min="10" max="10" width="7.1640625" style="4" customWidth="1"/>
    <col min="11" max="11" width="15.83203125" style="5" customWidth="1"/>
    <col min="12" max="12" width="14.1640625" style="5" customWidth="1"/>
    <col min="13" max="13" width="50.5" style="3" customWidth="1"/>
    <col min="14" max="15" width="8.83203125" style="3" hidden="1" customWidth="1"/>
    <col min="16" max="16" width="0.1640625" style="3" hidden="1" customWidth="1"/>
    <col min="17" max="17" width="60.6640625" style="3" hidden="1" customWidth="1"/>
    <col min="18" max="18" width="8.83203125" style="3" hidden="1" customWidth="1"/>
    <col min="19" max="19" width="15.6640625" style="3" customWidth="1"/>
    <col min="20" max="20" width="20.33203125" style="3" customWidth="1"/>
    <col min="21" max="21" width="21" style="3" customWidth="1"/>
    <col min="22" max="22" width="17.33203125" style="6" customWidth="1"/>
    <col min="23" max="23" width="12.5" style="3" customWidth="1"/>
    <col min="24" max="16384" width="8.83203125" style="3"/>
  </cols>
  <sheetData>
    <row r="1" spans="1:23" ht="34">
      <c r="A1" s="2" t="s">
        <v>134</v>
      </c>
      <c r="B1" s="7" t="s">
        <v>135</v>
      </c>
      <c r="C1" s="8" t="s">
        <v>136</v>
      </c>
      <c r="D1" s="8" t="s">
        <v>137</v>
      </c>
      <c r="E1" s="8" t="s">
        <v>138</v>
      </c>
      <c r="F1" s="8" t="s">
        <v>139</v>
      </c>
      <c r="G1" s="11" t="s">
        <v>140</v>
      </c>
      <c r="H1" s="11" t="s">
        <v>141</v>
      </c>
      <c r="I1" s="15" t="s">
        <v>142</v>
      </c>
      <c r="J1" s="12" t="s">
        <v>143</v>
      </c>
      <c r="K1" s="16" t="s">
        <v>466</v>
      </c>
      <c r="L1" s="16" t="s">
        <v>467</v>
      </c>
      <c r="M1" s="24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S1" s="26" t="s">
        <v>149</v>
      </c>
      <c r="T1" s="26" t="s">
        <v>150</v>
      </c>
      <c r="U1" s="26" t="s">
        <v>151</v>
      </c>
      <c r="V1" s="31" t="s">
        <v>152</v>
      </c>
      <c r="W1" s="26" t="s">
        <v>153</v>
      </c>
    </row>
    <row r="2" spans="1:23" ht="68">
      <c r="A2" s="135">
        <v>0.2</v>
      </c>
      <c r="B2" s="7" t="s">
        <v>154</v>
      </c>
      <c r="C2" s="8" t="s">
        <v>155</v>
      </c>
      <c r="D2" s="8" t="s">
        <v>156</v>
      </c>
      <c r="E2" s="8" t="s">
        <v>157</v>
      </c>
      <c r="F2" s="12">
        <v>5</v>
      </c>
      <c r="G2" s="12">
        <v>8</v>
      </c>
      <c r="H2" s="12">
        <v>12</v>
      </c>
      <c r="I2" s="15">
        <v>8</v>
      </c>
      <c r="J2" s="12">
        <f>IF(I2&lt;=$F2,100,IF(I2&lt;=$G2,(80+20/($G2-$F2)*($G2-I2)),IF(I2&lt;=$H2,(60+20/($H2-$G2)*($H2-I2)),40)))*20%/2</f>
        <v>8</v>
      </c>
      <c r="K2" s="17">
        <f>V2</f>
        <v>3.0400000000000005</v>
      </c>
      <c r="L2" s="12">
        <f>IF(K2&lt;=$F2,100,IF(K2&lt;=$G2,(80+20/($G2-$F2)*($G2-K2)),IF(K2&lt;=$H2,(60+20/($H2-$G2)*($H2-K2)),40)))*20%/2</f>
        <v>10</v>
      </c>
      <c r="M2" s="24" t="s">
        <v>158</v>
      </c>
      <c r="N2" s="2">
        <v>5.0999999999999996</v>
      </c>
      <c r="O2" s="2">
        <v>0</v>
      </c>
      <c r="P2" s="2"/>
      <c r="Q2" s="2"/>
      <c r="S2" s="27">
        <v>2.75</v>
      </c>
      <c r="T2" s="3">
        <v>2.89</v>
      </c>
      <c r="U2" s="27">
        <v>3.48</v>
      </c>
      <c r="V2" s="6">
        <f>(S2+T2+U2)/3</f>
        <v>3.0400000000000005</v>
      </c>
    </row>
    <row r="3" spans="1:23" ht="85">
      <c r="A3" s="135"/>
      <c r="B3" s="7" t="s">
        <v>154</v>
      </c>
      <c r="C3" s="8" t="s">
        <v>159</v>
      </c>
      <c r="D3" s="8" t="s">
        <v>160</v>
      </c>
      <c r="E3" s="8" t="s">
        <v>157</v>
      </c>
      <c r="F3" s="12">
        <v>2</v>
      </c>
      <c r="G3" s="12">
        <v>3</v>
      </c>
      <c r="H3" s="12">
        <v>5</v>
      </c>
      <c r="I3" s="15">
        <v>3</v>
      </c>
      <c r="J3" s="12">
        <f>IF(I3&lt;=$F3,100,IF(I3&lt;=$G3,(80+20/($G3-$F3)*($G3-I3)),IF(I3&lt;=$H3,(60+20/($H3-$G3)*($H3-I3)),40)))*20%/2</f>
        <v>8</v>
      </c>
      <c r="K3" s="18">
        <f>V3</f>
        <v>1.5966666666666667</v>
      </c>
      <c r="L3" s="12">
        <f>IF(K3&lt;=$F3,100,IF(K3&lt;=$G3,(80+20/($G3-$F3)*($G3-K3)),IF(K3&lt;=$H3,(60+20/($H3-$G3)*($H3-K3)),40)))*20%/2</f>
        <v>10</v>
      </c>
      <c r="M3" s="24" t="s">
        <v>161</v>
      </c>
      <c r="N3" s="2">
        <v>1.88</v>
      </c>
      <c r="O3" s="2"/>
      <c r="P3" s="2"/>
      <c r="Q3" s="2"/>
      <c r="S3" s="3">
        <v>1.55</v>
      </c>
      <c r="T3" s="3">
        <v>1.61</v>
      </c>
      <c r="U3" s="3">
        <v>1.63</v>
      </c>
      <c r="V3" s="6">
        <f>(S3+T3+U3)/3</f>
        <v>1.5966666666666667</v>
      </c>
    </row>
    <row r="4" spans="1:23" s="2" customFormat="1" ht="34">
      <c r="A4" s="136">
        <v>0.08</v>
      </c>
      <c r="B4" s="139" t="s">
        <v>162</v>
      </c>
      <c r="C4" s="8" t="s">
        <v>163</v>
      </c>
      <c r="D4" s="8" t="s">
        <v>164</v>
      </c>
      <c r="E4" s="8" t="s">
        <v>165</v>
      </c>
      <c r="F4" s="12">
        <v>200</v>
      </c>
      <c r="G4" s="12">
        <v>350</v>
      </c>
      <c r="H4" s="12">
        <v>500</v>
      </c>
      <c r="I4" s="15">
        <v>200</v>
      </c>
      <c r="J4" s="12">
        <f>IF(I4&lt;=$F4,100,IF(I4&lt;=$G4,(80+20/($G4-$F4)*($G4-I4)),IF(I4&lt;=$H4,(60+20/($H4-$G4)*($H4-I4)),40)))*8%/2</f>
        <v>4</v>
      </c>
      <c r="K4" s="19">
        <f>V4</f>
        <v>411.33333333333331</v>
      </c>
      <c r="L4" s="20">
        <f>IF(K4&lt;=$F4,100,IF(K4&lt;=$G4,(80+20/($G4-$F4)*($G4-K4)),IF(K4&lt;=$H4,(60+20/($H4-$G4)*($H4-K4)),40)))*8%/2</f>
        <v>2.8728888888888888</v>
      </c>
      <c r="M4" s="24" t="s">
        <v>166</v>
      </c>
      <c r="S4" s="3">
        <v>459</v>
      </c>
      <c r="T4" s="2">
        <v>348</v>
      </c>
      <c r="U4" s="2">
        <v>427</v>
      </c>
      <c r="V4" s="6">
        <f>(S4+T4+U4)/3</f>
        <v>411.33333333333331</v>
      </c>
      <c r="W4" s="3"/>
    </row>
    <row r="5" spans="1:23" s="2" customFormat="1" ht="51">
      <c r="A5" s="136"/>
      <c r="B5" s="139"/>
      <c r="C5" s="8" t="s">
        <v>167</v>
      </c>
      <c r="D5" s="8" t="s">
        <v>168</v>
      </c>
      <c r="E5" s="8" t="s">
        <v>165</v>
      </c>
      <c r="F5" s="12">
        <v>200</v>
      </c>
      <c r="G5" s="12">
        <v>350</v>
      </c>
      <c r="H5" s="12">
        <v>500</v>
      </c>
      <c r="I5" s="15">
        <v>200</v>
      </c>
      <c r="J5" s="12">
        <f>IF(I5&lt;=$F5,100,IF(I5&lt;=$G5,(80+20/($G5-$F5)*($G5-I5)),IF(I5&lt;=$H5,(60+20/($H5-$G5)*($H5-I5)),40)))*8%/2</f>
        <v>4</v>
      </c>
      <c r="K5" s="21">
        <f>V5</f>
        <v>178.33333333333334</v>
      </c>
      <c r="L5" s="12">
        <f>IF(K5&lt;=$F5,100,IF(K5&lt;=$G5,(80+20/($G5-$F5)*($G5-K5)),IF(K5&lt;=$H5,(60+20/($H5-$G5)*($H5-K5)),40)))*8%/2</f>
        <v>4</v>
      </c>
      <c r="M5" s="24" t="s">
        <v>166</v>
      </c>
      <c r="S5" s="2">
        <v>180</v>
      </c>
      <c r="T5" s="2">
        <v>165</v>
      </c>
      <c r="U5" s="2">
        <v>190</v>
      </c>
      <c r="V5" s="6">
        <f>(S5+T5+U5)/3</f>
        <v>178.33333333333334</v>
      </c>
      <c r="W5" s="3"/>
    </row>
    <row r="6" spans="1:23" ht="17">
      <c r="A6" s="135">
        <v>0.04</v>
      </c>
      <c r="B6" s="139" t="s">
        <v>169</v>
      </c>
      <c r="C6" s="141" t="s">
        <v>170</v>
      </c>
      <c r="D6" s="8" t="s">
        <v>171</v>
      </c>
      <c r="E6" s="8" t="s">
        <v>172</v>
      </c>
      <c r="F6" s="12">
        <v>300</v>
      </c>
      <c r="G6" s="12">
        <v>350</v>
      </c>
      <c r="H6" s="12">
        <v>500</v>
      </c>
      <c r="I6" s="15">
        <v>500</v>
      </c>
      <c r="J6" s="12">
        <f>IF(I6&lt;=$F6,100,IF(I6&lt;=$G6,(80+20/($G6-$F6)*($G6-I6)),IF(I6&lt;=$H6,(60+20/($H6-$G6)*($H6-I6)),40)))*4%/4</f>
        <v>0.6</v>
      </c>
      <c r="K6" s="12">
        <v>456</v>
      </c>
      <c r="L6" s="22">
        <v>0.4</v>
      </c>
      <c r="M6" s="24"/>
      <c r="N6" s="2"/>
      <c r="O6" s="2"/>
      <c r="P6" s="2"/>
      <c r="Q6" s="2"/>
      <c r="S6" s="28"/>
    </row>
    <row r="7" spans="1:23" ht="17">
      <c r="A7" s="135"/>
      <c r="B7" s="139"/>
      <c r="C7" s="141"/>
      <c r="D7" s="8" t="s">
        <v>173</v>
      </c>
      <c r="E7" s="8" t="s">
        <v>172</v>
      </c>
      <c r="F7" s="12">
        <v>300</v>
      </c>
      <c r="G7" s="12">
        <v>350</v>
      </c>
      <c r="H7" s="12">
        <v>500</v>
      </c>
      <c r="I7" s="15">
        <v>500</v>
      </c>
      <c r="J7" s="12">
        <f>IF(I7&lt;=$F7,100,IF(I7&lt;=$G7,(80+20/($G7-$F7)*($G7-I7)),IF(I7&lt;=$H7,(60+20/($H7-$G7)*($H7-I7)),40)))*4%/4</f>
        <v>0.6</v>
      </c>
      <c r="K7" s="12">
        <v>429</v>
      </c>
      <c r="L7" s="12">
        <f>IF(K7&lt;=$F7,100,IF(K7&lt;=$G7,(80+20/($G7-$F7)*($G7-K7)),IF(K7&lt;=$H7,(60+20/($H7-$G7)*($H7-K7)),40)))*4%/4</f>
        <v>0.69466666666666665</v>
      </c>
      <c r="M7" s="24"/>
      <c r="N7" s="2"/>
      <c r="O7" s="2"/>
      <c r="P7" s="2"/>
      <c r="Q7" s="2"/>
      <c r="S7" s="28"/>
    </row>
    <row r="8" spans="1:23" ht="17">
      <c r="A8" s="135"/>
      <c r="B8" s="139"/>
      <c r="C8" s="141"/>
      <c r="D8" s="8" t="s">
        <v>174</v>
      </c>
      <c r="E8" s="8" t="s">
        <v>172</v>
      </c>
      <c r="F8" s="12">
        <v>300</v>
      </c>
      <c r="G8" s="13">
        <v>350</v>
      </c>
      <c r="H8" s="12">
        <v>500</v>
      </c>
      <c r="I8" s="15">
        <v>700</v>
      </c>
      <c r="J8" s="12">
        <f>IF(I8&lt;=$F8,100,IF(I8&lt;=$G8,(80+20/($G8-$F8)*($G8-I8)),IF(I8&lt;=$H8,(60+20/($H8-$G8)*($H8-I8)),40)))*4%/4</f>
        <v>0.4</v>
      </c>
      <c r="K8" s="12">
        <v>610</v>
      </c>
      <c r="L8" s="12">
        <f>IF(K8&lt;=$F8,100,IF(K8&lt;=$G8,(80+20/($G8-$F8)*($G8-K8)),IF(K8&lt;=$H8,(60+20/($H8-$G8)*($H8-K8)),40)))*4%/4</f>
        <v>0.4</v>
      </c>
      <c r="M8" s="24"/>
      <c r="N8" s="2"/>
      <c r="O8" s="2"/>
      <c r="P8" s="2"/>
      <c r="Q8" s="2"/>
      <c r="S8" s="28"/>
    </row>
    <row r="9" spans="1:23" ht="17">
      <c r="A9" s="135"/>
      <c r="B9" s="139"/>
      <c r="C9" s="141"/>
      <c r="D9" s="8" t="s">
        <v>175</v>
      </c>
      <c r="E9" s="8" t="s">
        <v>172</v>
      </c>
      <c r="F9" s="12">
        <v>300</v>
      </c>
      <c r="G9" s="12">
        <v>350</v>
      </c>
      <c r="H9" s="12">
        <v>500</v>
      </c>
      <c r="I9" s="15">
        <v>600</v>
      </c>
      <c r="J9" s="12">
        <f>IF(I9&lt;=$F9,100,IF(I9&lt;=$G9,(80+20/($G9-$F9)*($G9-I9)),IF(I9&lt;=$H9,(60+20/($H9-$G9)*($H9-I9)),40)))*4%/4</f>
        <v>0.4</v>
      </c>
      <c r="K9" s="12">
        <v>447</v>
      </c>
      <c r="L9" s="12">
        <f>IF(K9&lt;=$F9,100,IF(K9&lt;=$G9,(80+20/($G9-$F9)*($G9-K9)),IF(K9&lt;=$H9,(60+20/($H9-$G9)*($H9-K9)),40)))*4%/4</f>
        <v>0.67066666666666663</v>
      </c>
      <c r="M9" s="24"/>
      <c r="N9" s="2"/>
      <c r="O9" s="2"/>
      <c r="P9" s="2"/>
      <c r="Q9" s="2"/>
      <c r="S9" s="28"/>
    </row>
    <row r="10" spans="1:23" s="2" customFormat="1" ht="17">
      <c r="A10" s="135"/>
      <c r="B10" s="139"/>
      <c r="C10" s="141"/>
      <c r="D10" s="8" t="s">
        <v>176</v>
      </c>
      <c r="E10" s="8" t="s">
        <v>177</v>
      </c>
      <c r="F10" s="14">
        <v>15</v>
      </c>
      <c r="G10" s="14">
        <v>12</v>
      </c>
      <c r="H10" s="14">
        <v>10</v>
      </c>
      <c r="I10" s="15">
        <v>15</v>
      </c>
      <c r="J10" s="12">
        <f>IF(I10&gt;=$F10,100,IF(I10&gt;=$G10,(80+20/($F10-$G10)*(I10-$G10)),IF(I10&gt;=$H10,(60+20/($H10-$G10)*(I10-$H10)),40)))*3%/3</f>
        <v>1</v>
      </c>
      <c r="K10" s="12">
        <v>17.79</v>
      </c>
      <c r="L10" s="12">
        <f>IF(K10&gt;=$F10,100,IF(K10&gt;=$G10,(80+20/($F10-$G10)*(K10-$G10)),IF(K10&gt;=$H10,(60+20/($H10-$G10)*(K10-$H10)),40)))*3%/3</f>
        <v>1</v>
      </c>
      <c r="M10" s="24" t="s">
        <v>178</v>
      </c>
      <c r="Q10" s="29"/>
      <c r="V10" s="6"/>
      <c r="W10" s="3"/>
    </row>
    <row r="11" spans="1:23" s="2" customFormat="1" ht="34">
      <c r="A11" s="135"/>
      <c r="B11" s="139"/>
      <c r="C11" s="141"/>
      <c r="D11" s="8" t="s">
        <v>179</v>
      </c>
      <c r="E11" s="8" t="s">
        <v>177</v>
      </c>
      <c r="F11" s="14">
        <v>15</v>
      </c>
      <c r="G11" s="14">
        <v>12</v>
      </c>
      <c r="H11" s="14">
        <v>10</v>
      </c>
      <c r="I11" s="15">
        <v>15</v>
      </c>
      <c r="J11" s="12">
        <f>IF(I11&gt;=$F11,100,IF(I11&gt;=$G11,(80+20/($F11-$G11)*(I11-$G11)),IF(I11&gt;=$H11,(60+20/($H11-$G11)*(I11-$H11)),40)))*8%/8</f>
        <v>1</v>
      </c>
      <c r="K11" s="12">
        <v>28.11</v>
      </c>
      <c r="L11" s="12">
        <f>IF(K11&gt;=$F11,100,IF(K11&gt;=$G11,(80+20/($F11-$G11)*(K11-$G11)),IF(K11&gt;=$H11,(60+20/($H11-$G11)*(K11-$H11)),40)))*8%/8</f>
        <v>1</v>
      </c>
      <c r="M11" s="24" t="s">
        <v>178</v>
      </c>
      <c r="Q11" s="29"/>
      <c r="V11" s="6"/>
      <c r="W11" s="3"/>
    </row>
    <row r="12" spans="1:23" ht="68">
      <c r="A12" s="135">
        <v>0.03</v>
      </c>
      <c r="B12" s="139" t="s">
        <v>180</v>
      </c>
      <c r="C12" s="8" t="s">
        <v>181</v>
      </c>
      <c r="D12" s="8" t="s">
        <v>182</v>
      </c>
      <c r="E12" s="8" t="s">
        <v>165</v>
      </c>
      <c r="F12" s="12">
        <v>200</v>
      </c>
      <c r="G12" s="12">
        <v>800</v>
      </c>
      <c r="H12" s="12">
        <v>1000</v>
      </c>
      <c r="I12" s="15">
        <v>300</v>
      </c>
      <c r="J12" s="12">
        <f>IF(I12&lt;=$F12,100,IF(I12&lt;=$G12,(80+20/($G12-$F12)*($G12-I12)),IF(I12&lt;=$H12,(60+20/($H12-$G12)*($H12-I12)),40)))*3%/3</f>
        <v>0.96666666666666667</v>
      </c>
      <c r="K12" s="21">
        <f>V12</f>
        <v>663.33333333333337</v>
      </c>
      <c r="L12" s="12">
        <f>IF(K12&lt;=$F12,100,IF(K12&lt;=$G12,(80+20/($G12-$F12)*($G12-K12)),IF(K12&lt;=$H12,(60+20/($H12-$G12)*($H12-K12)),40)))*3%/3</f>
        <v>0.8455555555555555</v>
      </c>
      <c r="M12" s="25" t="s">
        <v>183</v>
      </c>
      <c r="N12" s="2"/>
      <c r="O12" s="2"/>
      <c r="P12" s="2"/>
      <c r="Q12" s="29" t="s">
        <v>184</v>
      </c>
      <c r="S12" s="3">
        <v>710</v>
      </c>
      <c r="T12" s="3">
        <v>650</v>
      </c>
      <c r="U12" s="3">
        <v>630</v>
      </c>
      <c r="V12" s="6">
        <f>(S12+T12+U12)/3</f>
        <v>663.33333333333337</v>
      </c>
    </row>
    <row r="13" spans="1:23" ht="34">
      <c r="A13" s="135"/>
      <c r="B13" s="139"/>
      <c r="C13" s="8" t="s">
        <v>185</v>
      </c>
      <c r="D13" s="8" t="s">
        <v>186</v>
      </c>
      <c r="E13" s="8" t="s">
        <v>165</v>
      </c>
      <c r="F13" s="12">
        <v>200</v>
      </c>
      <c r="G13" s="12">
        <v>800</v>
      </c>
      <c r="H13" s="12">
        <v>1000</v>
      </c>
      <c r="I13" s="15">
        <v>300</v>
      </c>
      <c r="J13" s="12">
        <f>IF(I13&lt;=$F13,100,IF(I13&lt;=$G13,(80+20/($G13-$F13)*($G13-I13)),IF(I13&lt;=$H13,(60+20/($H13-$G13)*($H13-I13)),40)))*3%/3</f>
        <v>0.96666666666666667</v>
      </c>
      <c r="K13" s="21">
        <f t="shared" ref="K13:K16" si="0">V13</f>
        <v>600</v>
      </c>
      <c r="L13" s="12">
        <f>IF(K13&lt;=$F13,100,IF(K13&lt;=$G13,(80+20/($G13-$F13)*($G13-K13)),IF(K13&lt;=$H13,(60+20/($H13-$G13)*($H13-K13)),40)))*3%/3</f>
        <v>0.8666666666666667</v>
      </c>
      <c r="M13" s="25"/>
      <c r="N13" s="2"/>
      <c r="O13" s="2"/>
      <c r="P13" s="2"/>
      <c r="Q13" s="29"/>
      <c r="S13" s="3">
        <v>630</v>
      </c>
      <c r="T13" s="3">
        <v>590</v>
      </c>
      <c r="U13" s="3">
        <v>580</v>
      </c>
      <c r="V13" s="6">
        <f>(S13+T13+U13)/3</f>
        <v>600</v>
      </c>
    </row>
    <row r="14" spans="1:23" ht="34">
      <c r="A14" s="135"/>
      <c r="B14" s="139"/>
      <c r="C14" s="8" t="s">
        <v>181</v>
      </c>
      <c r="D14" s="8" t="s">
        <v>187</v>
      </c>
      <c r="E14" s="8" t="s">
        <v>165</v>
      </c>
      <c r="F14" s="12">
        <v>200</v>
      </c>
      <c r="G14" s="12">
        <v>800</v>
      </c>
      <c r="H14" s="12">
        <v>1000</v>
      </c>
      <c r="I14" s="15">
        <v>300</v>
      </c>
      <c r="J14" s="12">
        <f>IF(I14&lt;=$F14,100,IF(I14&lt;=$G14,(80+20/($G14-$F14)*($G14-I14)),IF(I14&lt;=$H14,(60+20/($H14-$G14)*($H14-I14)),40)))*3%/3</f>
        <v>0.96666666666666667</v>
      </c>
      <c r="K14" s="21">
        <f t="shared" si="0"/>
        <v>493.33333333333331</v>
      </c>
      <c r="L14" s="12">
        <f>IF(K14&lt;=$F14,100,IF(K14&lt;=$G14,(80+20/($G14-$F14)*($G14-K14)),IF(K14&lt;=$H14,(60+20/($H14-$G14)*($H14-K14)),40)))*3%/3</f>
        <v>0.90222222222222215</v>
      </c>
      <c r="M14" s="25"/>
      <c r="N14" s="2"/>
      <c r="O14" s="2"/>
      <c r="P14" s="2"/>
      <c r="Q14" s="29"/>
      <c r="S14" s="3">
        <v>490</v>
      </c>
      <c r="T14" s="3">
        <v>460</v>
      </c>
      <c r="U14" s="3">
        <v>530</v>
      </c>
      <c r="V14" s="6">
        <f>(S14+T14+U14)/3</f>
        <v>493.33333333333331</v>
      </c>
    </row>
    <row r="15" spans="1:23" ht="34">
      <c r="A15" s="135">
        <v>0.02</v>
      </c>
      <c r="B15" s="139" t="s">
        <v>188</v>
      </c>
      <c r="C15" s="8" t="s">
        <v>189</v>
      </c>
      <c r="D15" s="8" t="s">
        <v>190</v>
      </c>
      <c r="E15" s="8" t="s">
        <v>165</v>
      </c>
      <c r="F15" s="12">
        <v>200</v>
      </c>
      <c r="G15" s="12">
        <v>800</v>
      </c>
      <c r="H15" s="12">
        <v>1000</v>
      </c>
      <c r="I15" s="15">
        <v>800</v>
      </c>
      <c r="J15" s="12">
        <f>IF(I15&lt;=$F15,100,IF(I15&lt;=$G15,(80+20/($G15-$F15)*($G15-I15)),IF(I15&lt;=$H15,(60+20/($H15-$G15)*($H15-I15)),40)))*2%/2</f>
        <v>0.8</v>
      </c>
      <c r="K15" s="21">
        <f t="shared" si="0"/>
        <v>326.66666666666669</v>
      </c>
      <c r="L15" s="12">
        <f>IF(K15&lt;=$F15,100,IF(K15&lt;=$G15,(80+20/($G15-$F15)*($G15-K15)),IF(K15&lt;=$H15,(60+20/($H15-$G15)*($H15-K15)),40)))*2%/2</f>
        <v>0.95777777777777773</v>
      </c>
      <c r="M15" s="24" t="s">
        <v>191</v>
      </c>
      <c r="N15" s="2"/>
      <c r="O15" s="2"/>
      <c r="P15" s="2"/>
      <c r="Q15" s="2" t="s">
        <v>192</v>
      </c>
      <c r="S15" s="3">
        <v>340</v>
      </c>
      <c r="T15" s="3">
        <v>310</v>
      </c>
      <c r="U15" s="3">
        <v>330</v>
      </c>
      <c r="V15" s="6">
        <f t="shared" ref="V15:V16" si="1">(S15+T15+U15)/3</f>
        <v>326.66666666666669</v>
      </c>
    </row>
    <row r="16" spans="1:23" ht="34">
      <c r="A16" s="135"/>
      <c r="B16" s="139"/>
      <c r="C16" s="8" t="s">
        <v>193</v>
      </c>
      <c r="D16" s="8" t="s">
        <v>194</v>
      </c>
      <c r="E16" s="8" t="s">
        <v>165</v>
      </c>
      <c r="F16" s="12">
        <v>200</v>
      </c>
      <c r="G16" s="12">
        <v>800</v>
      </c>
      <c r="H16" s="12">
        <v>1000</v>
      </c>
      <c r="I16" s="15">
        <v>800</v>
      </c>
      <c r="J16" s="12">
        <f>IF(I16&lt;=$F16,100,IF(I16&lt;=$G16,(80+20/($G16-$F16)*($G16-I16)),IF(I16&lt;=$H16,(60+20/($H16-$G16)*($H16-I16)),40)))*2%/2</f>
        <v>0.8</v>
      </c>
      <c r="K16" s="21">
        <f t="shared" si="0"/>
        <v>330</v>
      </c>
      <c r="L16" s="12">
        <f>IF(K16&lt;=$F16,100,IF(K16&lt;=$G16,(80+20/($G16-$F16)*($G16-K16)),IF(K16&lt;=$H16,(60+20/($H16-$G16)*($H16-K16)),40)))*2%/2</f>
        <v>0.95666666666666678</v>
      </c>
      <c r="M16" s="24"/>
      <c r="N16" s="2"/>
      <c r="O16" s="2"/>
      <c r="P16" s="2"/>
      <c r="Q16" s="2"/>
      <c r="S16" s="3">
        <v>330</v>
      </c>
      <c r="T16" s="3">
        <v>320</v>
      </c>
      <c r="U16" s="3">
        <v>340</v>
      </c>
      <c r="V16" s="6">
        <f t="shared" si="1"/>
        <v>330</v>
      </c>
    </row>
    <row r="17" spans="1:23" ht="34">
      <c r="A17" s="136">
        <v>0.1</v>
      </c>
      <c r="B17" s="139" t="s">
        <v>195</v>
      </c>
      <c r="C17" s="8" t="s">
        <v>196</v>
      </c>
      <c r="D17" s="8" t="s">
        <v>197</v>
      </c>
      <c r="E17" s="8" t="s">
        <v>165</v>
      </c>
      <c r="F17" s="12">
        <v>1000</v>
      </c>
      <c r="G17" s="12">
        <v>2000</v>
      </c>
      <c r="H17" s="12">
        <v>3000</v>
      </c>
      <c r="I17" s="15">
        <v>1300</v>
      </c>
      <c r="J17" s="12">
        <f>IF(I17&lt;=$F17,100,IF(I17&lt;=$G17,(80+20/($G17-$F17)*($G17-I17)),IF(I17&lt;=$H17,(60+20/($H17-$G17)*($H17-I17)),40)))*10%/4</f>
        <v>2.35</v>
      </c>
      <c r="K17" s="21">
        <v>1636.6659999999999</v>
      </c>
      <c r="L17" s="12">
        <f>IF(K17&lt;=$F17,100,IF(K17&lt;=$G17,(80+20/($G17-$F17)*($G17-K17)),IF(K17&lt;=$H17,(60+20/($H17-$G17)*($H17-K17)),40)))*10%/4</f>
        <v>2.1816670000000005</v>
      </c>
      <c r="M17" s="24" t="s">
        <v>198</v>
      </c>
      <c r="N17" s="2"/>
      <c r="O17" s="2"/>
      <c r="P17" s="2"/>
      <c r="Q17" s="2" t="s">
        <v>199</v>
      </c>
    </row>
    <row r="18" spans="1:23" ht="34">
      <c r="A18" s="136"/>
      <c r="B18" s="139"/>
      <c r="C18" s="8" t="s">
        <v>200</v>
      </c>
      <c r="D18" s="8" t="s">
        <v>201</v>
      </c>
      <c r="E18" s="8" t="s">
        <v>165</v>
      </c>
      <c r="F18" s="12">
        <v>1000</v>
      </c>
      <c r="G18" s="12">
        <v>2000</v>
      </c>
      <c r="H18" s="12">
        <v>3000</v>
      </c>
      <c r="I18" s="15">
        <v>1300</v>
      </c>
      <c r="J18" s="12">
        <f>IF(I18&lt;=$F18,100,IF(I18&lt;=$G18,(80+20/($G18-$F18)*($G18-I18)),IF(I18&lt;=$H18,(60+20/($H18-$G18)*($H18-I18)),40)))*10%/4</f>
        <v>2.35</v>
      </c>
      <c r="K18" s="21">
        <v>2263.3330000000001</v>
      </c>
      <c r="L18" s="12">
        <f>IF(K18&lt;=$F18,100,IF(K18&lt;=$G18,(80+20/($G18-$F18)*($G18-K18)),IF(K18&lt;=$H18,(60+20/($H18-$G18)*($H18-K18)),40)))*10%/4</f>
        <v>1.8683335000000001</v>
      </c>
      <c r="M18" s="24"/>
      <c r="N18" s="2"/>
      <c r="O18" s="2"/>
      <c r="P18" s="2"/>
      <c r="Q18" s="2"/>
    </row>
    <row r="19" spans="1:23" ht="34">
      <c r="A19" s="136"/>
      <c r="B19" s="139"/>
      <c r="C19" s="8" t="s">
        <v>202</v>
      </c>
      <c r="D19" s="8" t="s">
        <v>203</v>
      </c>
      <c r="E19" s="8" t="s">
        <v>165</v>
      </c>
      <c r="F19" s="12">
        <v>1000</v>
      </c>
      <c r="G19" s="12">
        <v>2000</v>
      </c>
      <c r="H19" s="12">
        <v>3000</v>
      </c>
      <c r="I19" s="15">
        <v>2000</v>
      </c>
      <c r="J19" s="12">
        <f>IF(I19&lt;=$F19,100,IF(I19&lt;=$G19,(80+20/($G19-$F19)*($G19-I19)),IF(I19&lt;=$H19,(60+20/($H19-$G19)*($H19-I19)),40)))*10%/4</f>
        <v>2</v>
      </c>
      <c r="K19" s="21">
        <v>2556.6660000000002</v>
      </c>
      <c r="L19" s="12">
        <f>IF(K19&lt;=$F19,100,IF(K19&lt;=$G19,(80+20/($G19-$F19)*($G19-K19)),IF(K19&lt;=$H19,(60+20/($H19-$G19)*($H19-K19)),40)))*10%/4</f>
        <v>1.7216670000000001</v>
      </c>
      <c r="M19" s="24"/>
      <c r="N19" s="2"/>
      <c r="O19" s="2"/>
      <c r="P19" s="2"/>
      <c r="Q19" s="2"/>
    </row>
    <row r="20" spans="1:23" ht="34">
      <c r="A20" s="136"/>
      <c r="B20" s="139"/>
      <c r="C20" s="8" t="s">
        <v>204</v>
      </c>
      <c r="D20" s="8" t="s">
        <v>205</v>
      </c>
      <c r="E20" s="8" t="s">
        <v>165</v>
      </c>
      <c r="F20" s="12">
        <v>2000</v>
      </c>
      <c r="G20" s="12">
        <v>3000</v>
      </c>
      <c r="H20" s="12">
        <v>3000</v>
      </c>
      <c r="I20" s="15">
        <v>2500</v>
      </c>
      <c r="J20" s="12">
        <f>IF(I20&lt;=$F20,100,IF(I20&lt;=$G20,(80+20/($G20-$F20)*($G20-I20)),IF(I20&lt;=$H20,(60+20/($H20-$G20)*($H20-I20)),40)))*10%/4</f>
        <v>2.25</v>
      </c>
      <c r="K20" s="21">
        <v>2403.3330000000001</v>
      </c>
      <c r="L20" s="12">
        <f>IF(K20&lt;=$F20,100,IF(K20&lt;=$G20,(80+20/($G20-$F20)*($G20-K20)),IF(K20&lt;=$H20,(60+20/($H20-$G20)*($H20-K20)),40)))*10%/4</f>
        <v>2.2983335</v>
      </c>
      <c r="M20" s="24"/>
      <c r="N20" s="2"/>
      <c r="O20" s="2"/>
      <c r="P20" s="2"/>
      <c r="Q20" s="2"/>
    </row>
    <row r="21" spans="1:23" ht="34">
      <c r="A21" s="136">
        <v>0.2</v>
      </c>
      <c r="B21" s="139" t="s">
        <v>102</v>
      </c>
      <c r="C21" s="8" t="s">
        <v>206</v>
      </c>
      <c r="D21" s="8" t="s">
        <v>207</v>
      </c>
      <c r="E21" s="8" t="s">
        <v>157</v>
      </c>
      <c r="F21" s="12">
        <v>1</v>
      </c>
      <c r="G21" s="12">
        <v>3</v>
      </c>
      <c r="H21" s="12">
        <v>5</v>
      </c>
      <c r="I21" s="15">
        <v>1.5</v>
      </c>
      <c r="J21" s="12">
        <f t="shared" ref="J21:J31" si="2">IF(I21&lt;=$F21,100,IF(I21&lt;=$G21,(80+20/($G21-$F21)*($G21-I21)),IF(I21&lt;=$H21,(60+20/($H21-$G21)*($H21-I21)),40)))*20%/11</f>
        <v>1.7272727272727273</v>
      </c>
      <c r="K21" s="23">
        <v>2.71</v>
      </c>
      <c r="L21" s="12">
        <f t="shared" ref="L21:L31" si="3">IF(K21&lt;=$F21,100,IF(K21&lt;=$G21,(80+20/($G21-$F21)*($G21-K21)),IF(K21&lt;=$H21,(60+20/($H21-$G21)*($H21-K21)),40)))*20%/11</f>
        <v>1.5072727272727275</v>
      </c>
      <c r="M21" s="24" t="s">
        <v>208</v>
      </c>
      <c r="N21" s="2"/>
      <c r="O21" s="2"/>
      <c r="P21" s="2"/>
      <c r="Q21" s="2" t="s">
        <v>209</v>
      </c>
    </row>
    <row r="22" spans="1:23" ht="34">
      <c r="A22" s="136"/>
      <c r="B22" s="139"/>
      <c r="C22" s="8" t="s">
        <v>206</v>
      </c>
      <c r="D22" s="8" t="s">
        <v>210</v>
      </c>
      <c r="E22" s="8" t="s">
        <v>157</v>
      </c>
      <c r="F22" s="12">
        <v>1</v>
      </c>
      <c r="G22" s="12">
        <v>3</v>
      </c>
      <c r="H22" s="12">
        <v>5</v>
      </c>
      <c r="I22" s="15">
        <v>2</v>
      </c>
      <c r="J22" s="12">
        <f t="shared" si="2"/>
        <v>1.6363636363636365</v>
      </c>
      <c r="K22" s="23">
        <v>3.05</v>
      </c>
      <c r="L22" s="12">
        <f t="shared" si="3"/>
        <v>1.4454545454545455</v>
      </c>
      <c r="M22" s="24"/>
      <c r="N22" s="2"/>
      <c r="O22" s="2"/>
      <c r="P22" s="2"/>
      <c r="Q22" s="2"/>
    </row>
    <row r="23" spans="1:23" s="2" customFormat="1" ht="34">
      <c r="A23" s="136"/>
      <c r="B23" s="139"/>
      <c r="C23" s="8" t="s">
        <v>206</v>
      </c>
      <c r="D23" s="8" t="s">
        <v>211</v>
      </c>
      <c r="E23" s="8" t="s">
        <v>157</v>
      </c>
      <c r="F23" s="12">
        <v>3</v>
      </c>
      <c r="G23" s="12">
        <v>5</v>
      </c>
      <c r="H23" s="12">
        <v>8</v>
      </c>
      <c r="I23" s="15">
        <v>2.2999999999999998</v>
      </c>
      <c r="J23" s="12">
        <f t="shared" si="2"/>
        <v>1.8181818181818181</v>
      </c>
      <c r="K23" s="23">
        <v>3.45</v>
      </c>
      <c r="L23" s="12">
        <f t="shared" si="3"/>
        <v>1.7363636363636366</v>
      </c>
      <c r="M23" s="24" t="s">
        <v>212</v>
      </c>
      <c r="Q23" s="2" t="s">
        <v>213</v>
      </c>
      <c r="V23" s="6"/>
      <c r="W23" s="3"/>
    </row>
    <row r="24" spans="1:23" s="2" customFormat="1" ht="34">
      <c r="A24" s="136"/>
      <c r="B24" s="139"/>
      <c r="C24" s="8" t="s">
        <v>206</v>
      </c>
      <c r="D24" s="8" t="s">
        <v>214</v>
      </c>
      <c r="E24" s="8" t="s">
        <v>157</v>
      </c>
      <c r="F24" s="12">
        <v>3</v>
      </c>
      <c r="G24" s="12">
        <v>5</v>
      </c>
      <c r="H24" s="12">
        <v>8</v>
      </c>
      <c r="I24" s="15">
        <v>3</v>
      </c>
      <c r="J24" s="12">
        <f t="shared" si="2"/>
        <v>1.8181818181818181</v>
      </c>
      <c r="K24" s="12">
        <v>3.99</v>
      </c>
      <c r="L24" s="12">
        <f t="shared" si="3"/>
        <v>1.6381818181818182</v>
      </c>
      <c r="M24" s="24" t="s">
        <v>212</v>
      </c>
      <c r="Q24" s="2" t="s">
        <v>213</v>
      </c>
      <c r="V24" s="6"/>
      <c r="W24" s="3"/>
    </row>
    <row r="25" spans="1:23" ht="34">
      <c r="A25" s="136"/>
      <c r="B25" s="139"/>
      <c r="C25" s="8" t="s">
        <v>206</v>
      </c>
      <c r="D25" s="8" t="s">
        <v>215</v>
      </c>
      <c r="E25" s="8" t="s">
        <v>157</v>
      </c>
      <c r="F25" s="12">
        <v>5</v>
      </c>
      <c r="G25" s="12">
        <v>8</v>
      </c>
      <c r="H25" s="12">
        <v>10</v>
      </c>
      <c r="I25" s="15">
        <v>4</v>
      </c>
      <c r="J25" s="12">
        <f t="shared" si="2"/>
        <v>1.8181818181818181</v>
      </c>
      <c r="K25" s="12">
        <v>4.67</v>
      </c>
      <c r="L25" s="12">
        <f t="shared" si="3"/>
        <v>1.8181818181818181</v>
      </c>
      <c r="M25" s="24" t="s">
        <v>212</v>
      </c>
      <c r="N25" s="2"/>
      <c r="O25" s="2"/>
      <c r="P25" s="2"/>
      <c r="Q25" s="2" t="s">
        <v>213</v>
      </c>
    </row>
    <row r="26" spans="1:23" ht="51">
      <c r="A26" s="136"/>
      <c r="B26" s="139"/>
      <c r="C26" s="8" t="s">
        <v>216</v>
      </c>
      <c r="D26" s="8" t="s">
        <v>217</v>
      </c>
      <c r="E26" s="8" t="s">
        <v>157</v>
      </c>
      <c r="F26" s="12">
        <v>3</v>
      </c>
      <c r="G26" s="12">
        <v>5</v>
      </c>
      <c r="H26" s="12">
        <v>8</v>
      </c>
      <c r="I26" s="15">
        <v>3</v>
      </c>
      <c r="J26" s="12">
        <f t="shared" si="2"/>
        <v>1.8181818181818181</v>
      </c>
      <c r="K26" s="12">
        <v>3.46</v>
      </c>
      <c r="L26" s="12">
        <f t="shared" si="3"/>
        <v>1.7345454545454546</v>
      </c>
      <c r="M26" s="24" t="s">
        <v>212</v>
      </c>
      <c r="N26" s="2"/>
      <c r="O26" s="2"/>
      <c r="P26" s="2"/>
      <c r="Q26" s="2" t="s">
        <v>213</v>
      </c>
    </row>
    <row r="27" spans="1:23" ht="68">
      <c r="A27" s="136"/>
      <c r="B27" s="139"/>
      <c r="C27" s="8" t="s">
        <v>218</v>
      </c>
      <c r="D27" s="8" t="s">
        <v>219</v>
      </c>
      <c r="E27" s="8" t="s">
        <v>157</v>
      </c>
      <c r="F27" s="12">
        <v>2</v>
      </c>
      <c r="G27" s="12">
        <v>3</v>
      </c>
      <c r="H27" s="12">
        <v>5</v>
      </c>
      <c r="I27" s="15">
        <v>1.8</v>
      </c>
      <c r="J27" s="12">
        <f t="shared" si="2"/>
        <v>1.8181818181818181</v>
      </c>
      <c r="K27" s="12">
        <v>4.7</v>
      </c>
      <c r="L27" s="12">
        <f t="shared" si="3"/>
        <v>1.1454545454545455</v>
      </c>
      <c r="M27" s="24" t="s">
        <v>212</v>
      </c>
      <c r="N27" s="2"/>
      <c r="O27" s="2"/>
      <c r="P27" s="2"/>
      <c r="Q27" s="2"/>
    </row>
    <row r="28" spans="1:23" ht="68">
      <c r="A28" s="136"/>
      <c r="B28" s="139"/>
      <c r="C28" s="8" t="s">
        <v>218</v>
      </c>
      <c r="D28" s="8" t="s">
        <v>220</v>
      </c>
      <c r="E28" s="8" t="s">
        <v>157</v>
      </c>
      <c r="F28" s="12">
        <v>3</v>
      </c>
      <c r="G28" s="12">
        <v>5</v>
      </c>
      <c r="H28" s="12">
        <v>8</v>
      </c>
      <c r="I28" s="15">
        <v>2.2999999999999998</v>
      </c>
      <c r="J28" s="12">
        <f t="shared" si="2"/>
        <v>1.8181818181818181</v>
      </c>
      <c r="K28" s="12">
        <v>4.92</v>
      </c>
      <c r="L28" s="12">
        <f t="shared" si="3"/>
        <v>1.469090909090909</v>
      </c>
      <c r="M28" s="24" t="s">
        <v>212</v>
      </c>
      <c r="N28" s="2"/>
      <c r="O28" s="2"/>
      <c r="P28" s="2"/>
      <c r="Q28" s="2" t="s">
        <v>213</v>
      </c>
    </row>
    <row r="29" spans="1:23" ht="68">
      <c r="A29" s="136"/>
      <c r="B29" s="139"/>
      <c r="C29" s="8" t="s">
        <v>218</v>
      </c>
      <c r="D29" s="8" t="s">
        <v>221</v>
      </c>
      <c r="E29" s="8" t="s">
        <v>157</v>
      </c>
      <c r="F29" s="12">
        <v>3</v>
      </c>
      <c r="G29" s="12">
        <v>5</v>
      </c>
      <c r="H29" s="12">
        <v>8</v>
      </c>
      <c r="I29" s="15">
        <v>2.5</v>
      </c>
      <c r="J29" s="12">
        <f t="shared" si="2"/>
        <v>1.8181818181818181</v>
      </c>
      <c r="K29" s="12">
        <v>4.3600000000000003</v>
      </c>
      <c r="L29" s="12">
        <f t="shared" si="3"/>
        <v>1.5709090909090906</v>
      </c>
      <c r="M29" s="24" t="s">
        <v>212</v>
      </c>
      <c r="N29" s="2"/>
      <c r="O29" s="2"/>
      <c r="P29" s="2"/>
      <c r="Q29" s="2" t="s">
        <v>213</v>
      </c>
    </row>
    <row r="30" spans="1:23" ht="68">
      <c r="A30" s="136"/>
      <c r="B30" s="139"/>
      <c r="C30" s="8" t="s">
        <v>218</v>
      </c>
      <c r="D30" s="8" t="s">
        <v>222</v>
      </c>
      <c r="E30" s="8" t="s">
        <v>157</v>
      </c>
      <c r="F30" s="12">
        <v>5</v>
      </c>
      <c r="G30" s="12">
        <v>8</v>
      </c>
      <c r="H30" s="12">
        <v>10</v>
      </c>
      <c r="I30" s="15">
        <v>3.3</v>
      </c>
      <c r="J30" s="12">
        <f t="shared" si="2"/>
        <v>1.8181818181818181</v>
      </c>
      <c r="K30" s="12">
        <v>4.95</v>
      </c>
      <c r="L30" s="12">
        <f t="shared" si="3"/>
        <v>1.8181818181818181</v>
      </c>
      <c r="M30" s="24" t="s">
        <v>212</v>
      </c>
      <c r="N30" s="2"/>
      <c r="O30" s="2"/>
      <c r="P30" s="2"/>
      <c r="Q30" s="2" t="s">
        <v>213</v>
      </c>
    </row>
    <row r="31" spans="1:23" ht="68">
      <c r="A31" s="136"/>
      <c r="B31" s="139"/>
      <c r="C31" s="8" t="s">
        <v>218</v>
      </c>
      <c r="D31" s="8" t="s">
        <v>223</v>
      </c>
      <c r="E31" s="8" t="s">
        <v>157</v>
      </c>
      <c r="F31" s="12">
        <v>6</v>
      </c>
      <c r="G31" s="12">
        <v>10</v>
      </c>
      <c r="H31" s="12">
        <v>12</v>
      </c>
      <c r="I31" s="15">
        <v>4.3</v>
      </c>
      <c r="J31" s="12">
        <f t="shared" si="2"/>
        <v>1.8181818181818181</v>
      </c>
      <c r="K31" s="12">
        <v>5.19</v>
      </c>
      <c r="L31" s="12">
        <f t="shared" si="3"/>
        <v>1.8181818181818181</v>
      </c>
      <c r="M31" s="24"/>
      <c r="N31" s="2"/>
      <c r="O31" s="2"/>
      <c r="P31" s="2"/>
      <c r="Q31" s="2"/>
    </row>
    <row r="32" spans="1:23" ht="34">
      <c r="A32" s="136">
        <v>0.2</v>
      </c>
      <c r="B32" s="139" t="s">
        <v>224</v>
      </c>
      <c r="C32" s="8" t="s">
        <v>225</v>
      </c>
      <c r="D32" s="8" t="s">
        <v>226</v>
      </c>
      <c r="E32" s="8" t="s">
        <v>157</v>
      </c>
      <c r="F32" s="12">
        <v>2</v>
      </c>
      <c r="G32" s="12">
        <v>3</v>
      </c>
      <c r="H32" s="12">
        <v>3</v>
      </c>
      <c r="I32" s="15">
        <v>3</v>
      </c>
      <c r="J32" s="12">
        <f>IF(I32&lt;=$F32,100,IF(I32&lt;=$G32,(80+20/($G32-$F32)*($G32-I32)),IF(I32&lt;=$H32,(60+20/($H32-$G32)*($H32-I32)),40)))*20%/5</f>
        <v>3.2</v>
      </c>
      <c r="K32" s="18">
        <f>V32</f>
        <v>1.2133333333333332</v>
      </c>
      <c r="L32" s="12">
        <f>IF(K32&lt;=$F32,100,IF(K32&lt;=$G32,(80+20/($G32-$F32)*($G32-K32)),IF(K32&lt;=$H32,(60+20/($H32-$G32)*($H32-K32)),40)))*20%/5</f>
        <v>4</v>
      </c>
      <c r="M32" s="24" t="s">
        <v>212</v>
      </c>
      <c r="N32" s="2"/>
      <c r="O32" s="2"/>
      <c r="P32" s="2"/>
      <c r="Q32" s="2" t="s">
        <v>213</v>
      </c>
      <c r="S32" s="30">
        <v>1.41</v>
      </c>
      <c r="T32" s="30">
        <v>0.98</v>
      </c>
      <c r="U32" s="30">
        <v>1.25</v>
      </c>
      <c r="V32" s="32">
        <f>(S32+T32+U32)/3</f>
        <v>1.2133333333333332</v>
      </c>
    </row>
    <row r="33" spans="1:22" ht="34">
      <c r="A33" s="137"/>
      <c r="B33" s="139"/>
      <c r="C33" s="8" t="s">
        <v>227</v>
      </c>
      <c r="D33" s="8" t="s">
        <v>228</v>
      </c>
      <c r="E33" s="8" t="s">
        <v>157</v>
      </c>
      <c r="F33" s="12">
        <v>2</v>
      </c>
      <c r="G33" s="12">
        <v>3</v>
      </c>
      <c r="H33" s="12">
        <v>5</v>
      </c>
      <c r="I33" s="15">
        <v>3</v>
      </c>
      <c r="J33" s="12">
        <f>IF(I33&lt;=$F33,100,IF(I33&lt;=$G33,(80+20/($G33-$F33)*($G33-I33)),IF(I33&lt;=$H33,(60+20/($H33-$G33)*($H33-I33)),40)))*20%/5</f>
        <v>3.2</v>
      </c>
      <c r="K33" s="18">
        <f t="shared" ref="K33:K43" si="4">V33</f>
        <v>1.0533333333333335</v>
      </c>
      <c r="L33" s="12">
        <f>IF(K33&lt;=$F33,100,IF(K33&lt;=$G33,(80+20/($G33-$F33)*($G33-K33)),IF(K33&lt;=$H33,(60+20/($H33-$G33)*($H33-K33)),40)))*20%/5</f>
        <v>4</v>
      </c>
      <c r="M33" s="24" t="s">
        <v>212</v>
      </c>
      <c r="N33" s="2"/>
      <c r="O33" s="2"/>
      <c r="P33" s="2"/>
      <c r="Q33" s="2" t="s">
        <v>213</v>
      </c>
      <c r="S33" s="30">
        <v>1.0900000000000001</v>
      </c>
      <c r="T33" s="30">
        <v>1.08</v>
      </c>
      <c r="U33" s="30">
        <v>0.99</v>
      </c>
      <c r="V33" s="32">
        <f t="shared" ref="V33:V43" si="5">(S33+T33+U33)/3</f>
        <v>1.0533333333333335</v>
      </c>
    </row>
    <row r="34" spans="1:22" ht="34">
      <c r="A34" s="137"/>
      <c r="B34" s="139"/>
      <c r="C34" s="8" t="s">
        <v>229</v>
      </c>
      <c r="D34" s="8" t="s">
        <v>230</v>
      </c>
      <c r="E34" s="8" t="s">
        <v>157</v>
      </c>
      <c r="F34" s="12">
        <v>2</v>
      </c>
      <c r="G34" s="12">
        <v>3</v>
      </c>
      <c r="H34" s="12">
        <v>5</v>
      </c>
      <c r="I34" s="15">
        <v>3</v>
      </c>
      <c r="J34" s="12">
        <f>IF(I34&lt;=$F34,100,IF(I34&lt;=$G34,(80+20/($G34-$F34)*($G34-I34)),IF(I34&lt;=$H34,(60+20/($H34-$G34)*($H34-I34)),40)))*20%/5</f>
        <v>3.2</v>
      </c>
      <c r="K34" s="18">
        <f t="shared" si="4"/>
        <v>1.5133333333333334</v>
      </c>
      <c r="L34" s="12">
        <f>IF(K34&lt;=$F34,100,IF(K34&lt;=$G34,(80+20/($G34-$F34)*($G34-K34)),IF(K34&lt;=$H34,(60+20/($H34-$G34)*($H34-K34)),40)))*20%/5</f>
        <v>4</v>
      </c>
      <c r="M34" s="24"/>
      <c r="N34" s="2"/>
      <c r="O34" s="2"/>
      <c r="P34" s="2"/>
      <c r="Q34" s="2"/>
      <c r="S34" s="30">
        <v>2.1</v>
      </c>
      <c r="T34" s="30">
        <v>1.35</v>
      </c>
      <c r="U34" s="30">
        <v>1.0900000000000001</v>
      </c>
      <c r="V34" s="32">
        <f t="shared" si="5"/>
        <v>1.5133333333333334</v>
      </c>
    </row>
    <row r="35" spans="1:22" ht="34">
      <c r="A35" s="137"/>
      <c r="B35" s="139"/>
      <c r="C35" s="8" t="s">
        <v>227</v>
      </c>
      <c r="D35" s="8" t="s">
        <v>231</v>
      </c>
      <c r="E35" s="8" t="s">
        <v>157</v>
      </c>
      <c r="F35" s="12">
        <v>2</v>
      </c>
      <c r="G35" s="12">
        <v>3</v>
      </c>
      <c r="H35" s="12">
        <v>6</v>
      </c>
      <c r="I35" s="15">
        <v>3</v>
      </c>
      <c r="J35" s="12">
        <f>IF(I35&lt;=$F35,100,IF(I35&lt;=$G35,(80+20/($G35-$F35)*($G35-I35)),IF(I35&lt;=$H35,(60+20/($H35-$G35)*($H35-I35)),40)))*20%/5</f>
        <v>3.2</v>
      </c>
      <c r="K35" s="18">
        <f t="shared" si="4"/>
        <v>2.1799999999999997</v>
      </c>
      <c r="L35" s="12">
        <f>IF(K35&lt;=$F35,100,IF(K35&lt;=$G35,(80+20/($G35-$F35)*($G35-K35)),IF(K35&lt;=$H35,(60+20/($H35-$G35)*($H35-K35)),40)))*20%/5</f>
        <v>3.8560000000000003</v>
      </c>
      <c r="M35" s="24" t="s">
        <v>212</v>
      </c>
      <c r="N35" s="2"/>
      <c r="O35" s="2"/>
      <c r="P35" s="2"/>
      <c r="Q35" s="2" t="s">
        <v>213</v>
      </c>
      <c r="S35" s="30">
        <v>1.63</v>
      </c>
      <c r="T35" s="30">
        <v>2.3199999999999998</v>
      </c>
      <c r="U35" s="30">
        <v>2.59</v>
      </c>
      <c r="V35" s="32">
        <f t="shared" si="5"/>
        <v>2.1799999999999997</v>
      </c>
    </row>
    <row r="36" spans="1:22" ht="34">
      <c r="A36" s="137"/>
      <c r="B36" s="139"/>
      <c r="C36" s="8" t="s">
        <v>232</v>
      </c>
      <c r="D36" s="8" t="s">
        <v>233</v>
      </c>
      <c r="E36" s="8" t="s">
        <v>157</v>
      </c>
      <c r="F36" s="12"/>
      <c r="G36" s="12"/>
      <c r="H36" s="12"/>
      <c r="I36" s="15">
        <v>3</v>
      </c>
      <c r="J36" s="12"/>
      <c r="K36" s="18">
        <f t="shared" si="4"/>
        <v>2.0833333333333335</v>
      </c>
      <c r="L36" s="22"/>
      <c r="M36" s="24"/>
      <c r="N36" s="2"/>
      <c r="O36" s="2"/>
      <c r="P36" s="2"/>
      <c r="Q36" s="2"/>
      <c r="S36" s="30">
        <v>1.82</v>
      </c>
      <c r="T36" s="30">
        <v>2.12</v>
      </c>
      <c r="U36" s="30">
        <v>2.31</v>
      </c>
      <c r="V36" s="32">
        <f t="shared" si="5"/>
        <v>2.0833333333333335</v>
      </c>
    </row>
    <row r="37" spans="1:22" ht="34">
      <c r="A37" s="137"/>
      <c r="B37" s="139"/>
      <c r="C37" s="8" t="s">
        <v>229</v>
      </c>
      <c r="D37" s="8" t="s">
        <v>234</v>
      </c>
      <c r="E37" s="8" t="s">
        <v>157</v>
      </c>
      <c r="F37" s="12"/>
      <c r="G37" s="12"/>
      <c r="H37" s="12"/>
      <c r="I37" s="15">
        <v>3</v>
      </c>
      <c r="J37" s="12"/>
      <c r="K37" s="18">
        <f t="shared" si="4"/>
        <v>0.82666666666666666</v>
      </c>
      <c r="L37" s="22"/>
      <c r="M37" s="24"/>
      <c r="N37" s="2"/>
      <c r="O37" s="2"/>
      <c r="P37" s="2"/>
      <c r="Q37" s="2"/>
      <c r="S37" s="30">
        <v>0.57999999999999996</v>
      </c>
      <c r="T37" s="30">
        <v>0.92</v>
      </c>
      <c r="U37" s="30">
        <v>0.98</v>
      </c>
      <c r="V37" s="32">
        <f t="shared" si="5"/>
        <v>0.82666666666666666</v>
      </c>
    </row>
    <row r="38" spans="1:22" ht="34">
      <c r="A38" s="137"/>
      <c r="B38" s="139"/>
      <c r="C38" s="8" t="s">
        <v>225</v>
      </c>
      <c r="D38" s="8" t="s">
        <v>235</v>
      </c>
      <c r="E38" s="8" t="s">
        <v>157</v>
      </c>
      <c r="F38" s="12"/>
      <c r="G38" s="12"/>
      <c r="H38" s="12"/>
      <c r="I38" s="15">
        <v>3</v>
      </c>
      <c r="J38" s="12"/>
      <c r="K38" s="18">
        <f t="shared" si="4"/>
        <v>2.6266666666666669</v>
      </c>
      <c r="L38" s="22"/>
      <c r="M38" s="24"/>
      <c r="N38" s="2"/>
      <c r="O38" s="2"/>
      <c r="P38" s="2"/>
      <c r="Q38" s="2"/>
      <c r="S38" s="30">
        <v>2.76</v>
      </c>
      <c r="T38" s="30">
        <v>2.23</v>
      </c>
      <c r="U38" s="30">
        <v>2.89</v>
      </c>
      <c r="V38" s="32">
        <f t="shared" si="5"/>
        <v>2.6266666666666669</v>
      </c>
    </row>
    <row r="39" spans="1:22" ht="34">
      <c r="A39" s="137"/>
      <c r="B39" s="139"/>
      <c r="C39" s="8" t="s">
        <v>227</v>
      </c>
      <c r="D39" s="8" t="s">
        <v>236</v>
      </c>
      <c r="E39" s="8" t="s">
        <v>157</v>
      </c>
      <c r="F39" s="12"/>
      <c r="G39" s="12"/>
      <c r="H39" s="12"/>
      <c r="I39" s="15">
        <v>3</v>
      </c>
      <c r="J39" s="12"/>
      <c r="K39" s="18">
        <f t="shared" si="4"/>
        <v>1.3233333333333333</v>
      </c>
      <c r="L39" s="22"/>
      <c r="M39" s="24"/>
      <c r="N39" s="2"/>
      <c r="O39" s="2"/>
      <c r="P39" s="2"/>
      <c r="Q39" s="2"/>
      <c r="S39" s="30">
        <v>0.91</v>
      </c>
      <c r="T39" s="30">
        <v>1.63</v>
      </c>
      <c r="U39" s="30">
        <v>1.43</v>
      </c>
      <c r="V39" s="32">
        <f t="shared" si="5"/>
        <v>1.3233333333333333</v>
      </c>
    </row>
    <row r="40" spans="1:22" ht="34">
      <c r="A40" s="137"/>
      <c r="B40" s="139"/>
      <c r="C40" s="8" t="s">
        <v>232</v>
      </c>
      <c r="D40" s="8" t="s">
        <v>237</v>
      </c>
      <c r="E40" s="8" t="s">
        <v>157</v>
      </c>
      <c r="F40" s="12"/>
      <c r="G40" s="12"/>
      <c r="H40" s="12"/>
      <c r="I40" s="15">
        <v>3</v>
      </c>
      <c r="J40" s="12"/>
      <c r="K40" s="18">
        <f t="shared" si="4"/>
        <v>1.8099999999999998</v>
      </c>
      <c r="L40" s="22"/>
      <c r="M40" s="24"/>
      <c r="N40" s="2"/>
      <c r="O40" s="2"/>
      <c r="P40" s="2"/>
      <c r="Q40" s="2"/>
      <c r="S40" s="30">
        <v>1.87</v>
      </c>
      <c r="T40" s="30">
        <v>1.81</v>
      </c>
      <c r="U40" s="30">
        <v>1.75</v>
      </c>
      <c r="V40" s="32">
        <f t="shared" si="5"/>
        <v>1.8099999999999998</v>
      </c>
    </row>
    <row r="41" spans="1:22" ht="34">
      <c r="A41" s="137"/>
      <c r="B41" s="139"/>
      <c r="C41" s="8" t="s">
        <v>225</v>
      </c>
      <c r="D41" s="8" t="s">
        <v>238</v>
      </c>
      <c r="E41" s="8" t="s">
        <v>157</v>
      </c>
      <c r="F41" s="12"/>
      <c r="G41" s="12"/>
      <c r="H41" s="12"/>
      <c r="I41" s="15">
        <v>3</v>
      </c>
      <c r="J41" s="12"/>
      <c r="K41" s="18">
        <f t="shared" si="4"/>
        <v>1.2933333333333332</v>
      </c>
      <c r="L41" s="22"/>
      <c r="M41" s="24"/>
      <c r="N41" s="2"/>
      <c r="O41" s="2"/>
      <c r="P41" s="2"/>
      <c r="Q41" s="2"/>
      <c r="S41" s="30">
        <v>1.24</v>
      </c>
      <c r="T41" s="30">
        <v>0.69</v>
      </c>
      <c r="U41" s="30">
        <v>1.95</v>
      </c>
      <c r="V41" s="32">
        <f t="shared" si="5"/>
        <v>1.2933333333333332</v>
      </c>
    </row>
    <row r="42" spans="1:22" ht="34">
      <c r="A42" s="137"/>
      <c r="B42" s="139"/>
      <c r="C42" s="8" t="s">
        <v>232</v>
      </c>
      <c r="D42" s="8" t="s">
        <v>239</v>
      </c>
      <c r="E42" s="8" t="s">
        <v>157</v>
      </c>
      <c r="F42" s="12"/>
      <c r="G42" s="12"/>
      <c r="H42" s="12"/>
      <c r="I42" s="15">
        <v>3</v>
      </c>
      <c r="J42" s="12"/>
      <c r="K42" s="18">
        <f t="shared" si="4"/>
        <v>1.2666666666666666</v>
      </c>
      <c r="L42" s="22"/>
      <c r="M42" s="24"/>
      <c r="N42" s="2"/>
      <c r="O42" s="2"/>
      <c r="P42" s="2"/>
      <c r="Q42" s="2"/>
      <c r="S42" s="30">
        <v>0.81</v>
      </c>
      <c r="T42" s="30">
        <v>1.41</v>
      </c>
      <c r="U42" s="30">
        <v>1.58</v>
      </c>
      <c r="V42" s="32">
        <f t="shared" si="5"/>
        <v>1.2666666666666666</v>
      </c>
    </row>
    <row r="43" spans="1:22" ht="34">
      <c r="A43" s="137"/>
      <c r="B43" s="139"/>
      <c r="C43" s="8" t="s">
        <v>229</v>
      </c>
      <c r="D43" s="8" t="s">
        <v>240</v>
      </c>
      <c r="E43" s="8" t="s">
        <v>157</v>
      </c>
      <c r="F43" s="12">
        <v>3</v>
      </c>
      <c r="G43" s="12">
        <v>5</v>
      </c>
      <c r="H43" s="12">
        <v>8</v>
      </c>
      <c r="I43" s="15">
        <v>3</v>
      </c>
      <c r="J43" s="12">
        <f>IF(I43&lt;=$F43,100,IF(I43&lt;=$G43,(80+20/($G43-$F43)*($G43-I43)),IF(I43&lt;=$H43,(60+20/($H43-$G43)*($H43-I43)),40)))*20%/5</f>
        <v>4</v>
      </c>
      <c r="K43" s="18">
        <f t="shared" si="4"/>
        <v>1.37</v>
      </c>
      <c r="L43" s="12">
        <f>IF(K43&lt;=$F43,100,IF(K43&lt;=$G43,(80+20/($G43-$F43)*($G43-K43)),IF(K43&lt;=$H43,(60+20/($H43-$G43)*($H43-K43)),40)))*20%/5</f>
        <v>4</v>
      </c>
      <c r="M43" s="24" t="s">
        <v>212</v>
      </c>
      <c r="N43" s="2"/>
      <c r="O43" s="2"/>
      <c r="P43" s="2"/>
      <c r="Q43" s="2" t="s">
        <v>213</v>
      </c>
      <c r="S43" s="30">
        <v>0.98</v>
      </c>
      <c r="T43" s="30">
        <v>1.51</v>
      </c>
      <c r="U43" s="30">
        <v>1.62</v>
      </c>
      <c r="V43" s="32">
        <f t="shared" si="5"/>
        <v>1.37</v>
      </c>
    </row>
    <row r="44" spans="1:22" ht="51">
      <c r="A44" s="9">
        <v>0.1</v>
      </c>
      <c r="B44" s="7" t="s">
        <v>241</v>
      </c>
      <c r="C44" s="8"/>
      <c r="D44" s="10" t="s">
        <v>242</v>
      </c>
      <c r="E44" s="8" t="s">
        <v>243</v>
      </c>
      <c r="F44" s="12">
        <v>0</v>
      </c>
      <c r="G44" s="12">
        <v>1</v>
      </c>
      <c r="H44" s="12">
        <v>3</v>
      </c>
      <c r="I44" s="15">
        <v>1</v>
      </c>
      <c r="J44" s="12">
        <f>IF(I44&lt;=$F44,100,IF(I44&lt;=$G44,(80+20/($G44-$F44)*($G44-I44)),IF(I44&lt;=$H44,(60+20/($H44-$G44)*($H44-I44)),40)))*10%/1</f>
        <v>8</v>
      </c>
      <c r="K44" s="12">
        <v>0.04</v>
      </c>
      <c r="L44" s="12">
        <f>IF(K44&lt;=$F44,100,IF(K44&lt;=$G44,(80+20/($G44-$F44)*($G44-K44)),IF(K44&lt;=$H44,(60+20/($H44-$G44)*($H44-K44)),40)))*10%/1</f>
        <v>9.9200000000000017</v>
      </c>
      <c r="M44" s="24"/>
      <c r="N44" s="2"/>
      <c r="O44" s="2"/>
      <c r="P44" s="2"/>
      <c r="Q44" s="2" t="s">
        <v>244</v>
      </c>
      <c r="S44" s="30"/>
      <c r="T44" s="30"/>
      <c r="U44" s="30"/>
    </row>
    <row r="45" spans="1:22">
      <c r="A45" s="9" t="s">
        <v>245</v>
      </c>
      <c r="B45" s="7"/>
      <c r="C45" s="8"/>
      <c r="D45" s="8"/>
      <c r="E45" s="8"/>
      <c r="F45" s="12"/>
      <c r="G45" s="12"/>
      <c r="H45" s="12"/>
      <c r="I45" s="15"/>
      <c r="J45" s="12">
        <f>SUM(J2:J44)</f>
        <v>85.977272727272748</v>
      </c>
      <c r="K45" s="12"/>
      <c r="L45" s="12">
        <f>SUM(L2:L44)</f>
        <v>91.114930292929287</v>
      </c>
      <c r="M45" s="24"/>
      <c r="N45" s="2"/>
      <c r="O45" s="2"/>
      <c r="P45" s="2"/>
      <c r="Q45" s="2"/>
    </row>
    <row r="46" spans="1:22" ht="34">
      <c r="A46" s="138" t="s">
        <v>246</v>
      </c>
      <c r="B46" s="7"/>
      <c r="C46" s="8"/>
      <c r="D46" s="8" t="s">
        <v>247</v>
      </c>
      <c r="E46" s="8" t="s">
        <v>248</v>
      </c>
      <c r="F46" s="8" t="s">
        <v>249</v>
      </c>
      <c r="G46" s="8" t="s">
        <v>250</v>
      </c>
      <c r="H46" s="8" t="s">
        <v>251</v>
      </c>
      <c r="I46" s="15"/>
      <c r="M46" s="24" t="s">
        <v>252</v>
      </c>
      <c r="N46" s="2"/>
      <c r="O46" s="2"/>
      <c r="P46" s="2"/>
      <c r="Q46" s="140" t="s">
        <v>253</v>
      </c>
    </row>
    <row r="47" spans="1:22" ht="17">
      <c r="A47" s="138"/>
      <c r="B47" s="7"/>
      <c r="C47" s="8"/>
      <c r="D47" s="8" t="s">
        <v>254</v>
      </c>
      <c r="E47" s="8" t="s">
        <v>248</v>
      </c>
      <c r="F47" s="8" t="s">
        <v>250</v>
      </c>
      <c r="G47" s="8" t="s">
        <v>251</v>
      </c>
      <c r="H47" s="8" t="s">
        <v>255</v>
      </c>
      <c r="I47" s="12"/>
      <c r="J47" s="12"/>
      <c r="K47" s="12"/>
      <c r="L47" s="12"/>
      <c r="M47" s="24"/>
      <c r="N47" s="2"/>
      <c r="O47" s="2"/>
      <c r="P47" s="2"/>
      <c r="Q47" s="140"/>
    </row>
  </sheetData>
  <sheetProtection formatCells="0" insertHyperlinks="0" autoFilter="0"/>
  <mergeCells count="21">
    <mergeCell ref="Q46:Q47"/>
    <mergeCell ref="B17:B20"/>
    <mergeCell ref="B21:B31"/>
    <mergeCell ref="B32:B43"/>
    <mergeCell ref="C6:C9"/>
    <mergeCell ref="C10:C11"/>
    <mergeCell ref="B4:B5"/>
    <mergeCell ref="B6:B9"/>
    <mergeCell ref="B10:B11"/>
    <mergeCell ref="B12:B14"/>
    <mergeCell ref="B15:B16"/>
    <mergeCell ref="A15:A16"/>
    <mergeCell ref="A17:A20"/>
    <mergeCell ref="A21:A31"/>
    <mergeCell ref="A32:A43"/>
    <mergeCell ref="A46:A47"/>
    <mergeCell ref="A2:A3"/>
    <mergeCell ref="A4:A5"/>
    <mergeCell ref="A6:A9"/>
    <mergeCell ref="A10:A11"/>
    <mergeCell ref="A12:A14"/>
  </mergeCells>
  <phoneticPr fontId="2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1"/>
  <sheetViews>
    <sheetView workbookViewId="0">
      <selection sqref="A1:L90"/>
    </sheetView>
  </sheetViews>
  <sheetFormatPr baseColWidth="10" defaultColWidth="11" defaultRowHeight="16"/>
  <cols>
    <col min="1" max="1" width="5.6640625" customWidth="1"/>
    <col min="2" max="2" width="144.1640625" customWidth="1"/>
  </cols>
  <sheetData>
    <row r="1" spans="1:13">
      <c r="A1" s="142" t="s">
        <v>470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"/>
    </row>
    <row r="2" spans="1:13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"/>
    </row>
    <row r="3" spans="1:13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"/>
    </row>
    <row r="4" spans="1:13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"/>
    </row>
    <row r="5" spans="1:13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"/>
    </row>
    <row r="6" spans="1:13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"/>
    </row>
    <row r="7" spans="1:13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"/>
    </row>
    <row r="8" spans="1:13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"/>
    </row>
    <row r="9" spans="1:13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"/>
    </row>
    <row r="10" spans="1:13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"/>
    </row>
    <row r="11" spans="1:13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"/>
    </row>
    <row r="12" spans="1:13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"/>
    </row>
    <row r="13" spans="1:13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"/>
    </row>
    <row r="14" spans="1:13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"/>
    </row>
    <row r="15" spans="1:13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"/>
    </row>
    <row r="16" spans="1:13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"/>
    </row>
    <row r="17" spans="1:13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"/>
    </row>
    <row r="18" spans="1:13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"/>
    </row>
    <row r="19" spans="1:13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"/>
    </row>
    <row r="20" spans="1:13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"/>
    </row>
    <row r="21" spans="1:13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"/>
    </row>
    <row r="22" spans="1:13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"/>
    </row>
    <row r="23" spans="1:13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"/>
    </row>
    <row r="24" spans="1:13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"/>
    </row>
    <row r="25" spans="1:13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"/>
    </row>
    <row r="26" spans="1:13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"/>
    </row>
    <row r="27" spans="1:13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"/>
    </row>
    <row r="28" spans="1:13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"/>
    </row>
    <row r="29" spans="1:13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"/>
    </row>
    <row r="30" spans="1:13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"/>
    </row>
    <row r="31" spans="1:13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"/>
    </row>
    <row r="32" spans="1:13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"/>
    </row>
    <row r="33" spans="1:13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"/>
    </row>
    <row r="34" spans="1:13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"/>
    </row>
    <row r="35" spans="1:13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"/>
    </row>
    <row r="36" spans="1:13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"/>
    </row>
    <row r="37" spans="1:13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"/>
    </row>
    <row r="38" spans="1:13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"/>
    </row>
    <row r="39" spans="1:13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"/>
    </row>
    <row r="40" spans="1:13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"/>
    </row>
    <row r="41" spans="1:13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"/>
    </row>
    <row r="42" spans="1:13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"/>
    </row>
    <row r="43" spans="1:13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"/>
    </row>
    <row r="44" spans="1:13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"/>
    </row>
    <row r="45" spans="1:13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"/>
    </row>
    <row r="46" spans="1:13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"/>
    </row>
    <row r="47" spans="1:13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"/>
    </row>
    <row r="48" spans="1:13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"/>
    </row>
    <row r="49" spans="1:13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"/>
    </row>
    <row r="50" spans="1:13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"/>
    </row>
    <row r="51" spans="1:13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"/>
    </row>
    <row r="52" spans="1:13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"/>
    </row>
    <row r="53" spans="1:13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"/>
    </row>
    <row r="54" spans="1:13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"/>
    </row>
    <row r="55" spans="1:13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"/>
    </row>
    <row r="56" spans="1:13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"/>
    </row>
    <row r="57" spans="1:13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"/>
    </row>
    <row r="58" spans="1:13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"/>
    </row>
    <row r="59" spans="1:13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"/>
    </row>
    <row r="60" spans="1:13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"/>
    </row>
    <row r="61" spans="1:13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"/>
    </row>
    <row r="62" spans="1:13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"/>
    </row>
    <row r="63" spans="1:13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"/>
    </row>
    <row r="64" spans="1:13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"/>
    </row>
    <row r="65" spans="1:13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"/>
    </row>
    <row r="66" spans="1:13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"/>
    </row>
    <row r="67" spans="1:13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"/>
    </row>
    <row r="68" spans="1:13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"/>
    </row>
    <row r="69" spans="1:13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"/>
    </row>
    <row r="70" spans="1:13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"/>
    </row>
    <row r="71" spans="1:13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"/>
    </row>
    <row r="72" spans="1:13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"/>
    </row>
    <row r="73" spans="1:13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"/>
    </row>
    <row r="74" spans="1:13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"/>
    </row>
    <row r="75" spans="1:13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"/>
    </row>
    <row r="76" spans="1:13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"/>
    </row>
    <row r="77" spans="1:13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"/>
    </row>
    <row r="78" spans="1:13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"/>
    </row>
    <row r="79" spans="1:13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"/>
    </row>
    <row r="80" spans="1:13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"/>
    </row>
    <row r="81" spans="1:13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"/>
    </row>
    <row r="82" spans="1:13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"/>
    </row>
    <row r="83" spans="1:13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"/>
    </row>
    <row r="84" spans="1:13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"/>
    </row>
    <row r="85" spans="1:13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"/>
    </row>
    <row r="86" spans="1:13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"/>
    </row>
    <row r="87" spans="1:13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"/>
    </row>
    <row r="88" spans="1:13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"/>
    </row>
    <row r="89" spans="1:13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"/>
    </row>
    <row r="90" spans="1:13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"/>
    </row>
    <row r="91" spans="1:13">
      <c r="A91" s="89" t="s">
        <v>256</v>
      </c>
      <c r="B91" s="89" t="s">
        <v>257</v>
      </c>
      <c r="C91" s="89" t="s">
        <v>343</v>
      </c>
      <c r="D91" s="89" t="s">
        <v>258</v>
      </c>
      <c r="E91" s="89" t="s">
        <v>124</v>
      </c>
      <c r="F91" s="89" t="s">
        <v>344</v>
      </c>
      <c r="G91" s="89" t="s">
        <v>345</v>
      </c>
      <c r="H91" s="89" t="s">
        <v>378</v>
      </c>
      <c r="I91" s="85"/>
      <c r="J91" s="1"/>
      <c r="K91" s="1"/>
      <c r="L91" s="1"/>
      <c r="M91" s="1"/>
    </row>
    <row r="92" spans="1:13">
      <c r="A92" s="88" t="s">
        <v>379</v>
      </c>
      <c r="B92" s="88" t="s">
        <v>380</v>
      </c>
      <c r="C92" s="86" t="s">
        <v>282</v>
      </c>
      <c r="D92" s="86" t="s">
        <v>283</v>
      </c>
      <c r="E92" s="86" t="s">
        <v>381</v>
      </c>
      <c r="F92" s="86" t="s">
        <v>382</v>
      </c>
      <c r="G92" s="87">
        <v>45012.437106481484</v>
      </c>
      <c r="H92" s="87">
        <v>45027.653217592589</v>
      </c>
      <c r="I92" s="86"/>
    </row>
    <row r="93" spans="1:13">
      <c r="A93" s="88" t="s">
        <v>383</v>
      </c>
      <c r="B93" s="88" t="s">
        <v>384</v>
      </c>
      <c r="C93" s="86" t="s">
        <v>282</v>
      </c>
      <c r="D93" s="86" t="s">
        <v>283</v>
      </c>
      <c r="E93" s="86" t="s">
        <v>260</v>
      </c>
      <c r="F93" s="86" t="s">
        <v>316</v>
      </c>
      <c r="G93" s="87">
        <v>45009.822997685187</v>
      </c>
      <c r="H93" s="87">
        <v>45027.653541666667</v>
      </c>
      <c r="I93" s="86"/>
    </row>
    <row r="94" spans="1:13">
      <c r="A94" s="88" t="s">
        <v>385</v>
      </c>
      <c r="B94" s="88" t="s">
        <v>386</v>
      </c>
      <c r="C94" s="86" t="s">
        <v>282</v>
      </c>
      <c r="D94" s="86" t="s">
        <v>283</v>
      </c>
      <c r="E94" s="86" t="s">
        <v>260</v>
      </c>
      <c r="F94" s="86" t="s">
        <v>316</v>
      </c>
      <c r="G94" s="87">
        <v>45009.823761574073</v>
      </c>
      <c r="H94" s="87">
        <v>45027.653541666667</v>
      </c>
      <c r="I94" s="86"/>
    </row>
    <row r="95" spans="1:13">
      <c r="A95" s="88" t="s">
        <v>387</v>
      </c>
      <c r="B95" s="88" t="s">
        <v>388</v>
      </c>
      <c r="C95" s="86" t="s">
        <v>282</v>
      </c>
      <c r="D95" s="86" t="s">
        <v>283</v>
      </c>
      <c r="E95" s="86" t="s">
        <v>260</v>
      </c>
      <c r="F95" s="86" t="s">
        <v>288</v>
      </c>
      <c r="G95" s="87">
        <v>45012.989571759259</v>
      </c>
      <c r="H95" s="87">
        <v>45027.653229166666</v>
      </c>
      <c r="I95" s="86"/>
    </row>
    <row r="96" spans="1:13">
      <c r="A96" s="88" t="s">
        <v>326</v>
      </c>
      <c r="B96" s="88" t="s">
        <v>327</v>
      </c>
      <c r="C96" s="86" t="s">
        <v>282</v>
      </c>
      <c r="D96" s="86" t="s">
        <v>283</v>
      </c>
      <c r="E96" s="86" t="s">
        <v>260</v>
      </c>
      <c r="F96" s="86" t="s">
        <v>389</v>
      </c>
      <c r="G96" s="87">
        <v>45013.397916666669</v>
      </c>
      <c r="H96" s="87">
        <v>45027.653240740743</v>
      </c>
      <c r="I96" s="86"/>
    </row>
    <row r="97" spans="1:9">
      <c r="A97" s="88" t="s">
        <v>390</v>
      </c>
      <c r="B97" s="88" t="s">
        <v>391</v>
      </c>
      <c r="C97" s="86" t="s">
        <v>282</v>
      </c>
      <c r="D97" s="86" t="s">
        <v>283</v>
      </c>
      <c r="E97" s="86" t="s">
        <v>260</v>
      </c>
      <c r="F97" s="86" t="s">
        <v>325</v>
      </c>
      <c r="G97" s="87">
        <v>45013.845023148147</v>
      </c>
      <c r="H97" s="87">
        <v>45027.653252314813</v>
      </c>
      <c r="I97" s="86"/>
    </row>
    <row r="98" spans="1:9">
      <c r="A98" s="88" t="s">
        <v>392</v>
      </c>
      <c r="B98" s="88" t="s">
        <v>391</v>
      </c>
      <c r="C98" s="86" t="s">
        <v>282</v>
      </c>
      <c r="D98" s="86" t="s">
        <v>283</v>
      </c>
      <c r="E98" s="86" t="s">
        <v>260</v>
      </c>
      <c r="F98" s="86" t="s">
        <v>284</v>
      </c>
      <c r="G98" s="87">
        <v>45013.849456018521</v>
      </c>
      <c r="H98" s="87">
        <v>45027.653252314813</v>
      </c>
      <c r="I98" s="86"/>
    </row>
    <row r="99" spans="1:9">
      <c r="A99" s="88" t="s">
        <v>341</v>
      </c>
      <c r="B99" s="88" t="s">
        <v>342</v>
      </c>
      <c r="C99" s="86" t="s">
        <v>282</v>
      </c>
      <c r="D99" s="86" t="s">
        <v>283</v>
      </c>
      <c r="E99" s="86" t="s">
        <v>260</v>
      </c>
      <c r="F99" s="86" t="s">
        <v>330</v>
      </c>
      <c r="G99" s="87">
        <v>45014.941712962966</v>
      </c>
      <c r="H99" s="87">
        <v>45027.653263888889</v>
      </c>
      <c r="I99" s="86"/>
    </row>
    <row r="100" spans="1:9">
      <c r="A100" s="88" t="s">
        <v>393</v>
      </c>
      <c r="B100" s="88" t="s">
        <v>394</v>
      </c>
      <c r="C100" s="86" t="s">
        <v>282</v>
      </c>
      <c r="D100" s="86" t="s">
        <v>283</v>
      </c>
      <c r="E100" s="86" t="s">
        <v>260</v>
      </c>
      <c r="F100" s="86" t="s">
        <v>284</v>
      </c>
      <c r="G100" s="87">
        <v>45015.999363425923</v>
      </c>
      <c r="H100" s="87">
        <v>45027.653287037036</v>
      </c>
      <c r="I100" s="86"/>
    </row>
    <row r="101" spans="1:9">
      <c r="A101" s="88" t="s">
        <v>395</v>
      </c>
      <c r="B101" s="88" t="s">
        <v>396</v>
      </c>
      <c r="C101" s="86" t="s">
        <v>282</v>
      </c>
      <c r="D101" s="86" t="s">
        <v>283</v>
      </c>
      <c r="E101" s="86" t="s">
        <v>260</v>
      </c>
      <c r="F101" s="86" t="s">
        <v>330</v>
      </c>
      <c r="G101" s="87">
        <v>45016.859085648146</v>
      </c>
      <c r="H101" s="87">
        <v>45027.653298611112</v>
      </c>
      <c r="I101" s="86"/>
    </row>
    <row r="102" spans="1:9">
      <c r="A102" s="88" t="s">
        <v>397</v>
      </c>
      <c r="B102" s="88" t="s">
        <v>398</v>
      </c>
      <c r="C102" s="86" t="s">
        <v>282</v>
      </c>
      <c r="D102" s="86" t="s">
        <v>259</v>
      </c>
      <c r="E102" s="86" t="s">
        <v>260</v>
      </c>
      <c r="F102" s="86" t="s">
        <v>399</v>
      </c>
      <c r="G102" s="87">
        <v>45022.906828703701</v>
      </c>
      <c r="H102" s="87">
        <v>45030.070474537039</v>
      </c>
      <c r="I102" s="86"/>
    </row>
    <row r="103" spans="1:9">
      <c r="A103" s="88" t="s">
        <v>400</v>
      </c>
      <c r="B103" s="88" t="s">
        <v>401</v>
      </c>
      <c r="C103" s="86" t="s">
        <v>282</v>
      </c>
      <c r="D103" s="86" t="s">
        <v>283</v>
      </c>
      <c r="E103" s="86" t="s">
        <v>260</v>
      </c>
      <c r="F103" s="86" t="s">
        <v>309</v>
      </c>
      <c r="G103" s="87">
        <v>45022.866944444446</v>
      </c>
      <c r="H103" s="87">
        <v>45040.618379629632</v>
      </c>
      <c r="I103" s="86"/>
    </row>
    <row r="104" spans="1:9">
      <c r="A104" s="88" t="s">
        <v>323</v>
      </c>
      <c r="B104" s="88" t="s">
        <v>324</v>
      </c>
      <c r="C104" s="86" t="s">
        <v>282</v>
      </c>
      <c r="D104" s="86" t="s">
        <v>283</v>
      </c>
      <c r="E104" s="86" t="s">
        <v>260</v>
      </c>
      <c r="F104" s="86" t="s">
        <v>316</v>
      </c>
      <c r="G104" s="87">
        <v>45009.987627314818</v>
      </c>
      <c r="H104" s="87">
        <v>45027.65320601852</v>
      </c>
      <c r="I104" s="86"/>
    </row>
    <row r="105" spans="1:9">
      <c r="A105" s="88" t="s">
        <v>402</v>
      </c>
      <c r="B105" s="88" t="s">
        <v>403</v>
      </c>
      <c r="C105" s="86" t="s">
        <v>282</v>
      </c>
      <c r="D105" s="86" t="s">
        <v>283</v>
      </c>
      <c r="E105" s="86" t="s">
        <v>260</v>
      </c>
      <c r="F105" s="86" t="s">
        <v>284</v>
      </c>
      <c r="G105" s="87">
        <v>45009.98809027778</v>
      </c>
      <c r="H105" s="87">
        <v>45027.65320601852</v>
      </c>
      <c r="I105" s="86"/>
    </row>
    <row r="106" spans="1:9">
      <c r="A106" s="88" t="s">
        <v>337</v>
      </c>
      <c r="B106" s="88" t="s">
        <v>338</v>
      </c>
      <c r="C106" s="86" t="s">
        <v>282</v>
      </c>
      <c r="D106" s="86" t="s">
        <v>283</v>
      </c>
      <c r="E106" s="86" t="s">
        <v>260</v>
      </c>
      <c r="F106" s="86" t="s">
        <v>288</v>
      </c>
      <c r="G106" s="87">
        <v>45014.889560185184</v>
      </c>
      <c r="H106" s="87">
        <v>45027.653263888889</v>
      </c>
      <c r="I106" s="86"/>
    </row>
    <row r="107" spans="1:9">
      <c r="A107" s="88" t="s">
        <v>404</v>
      </c>
      <c r="B107" s="88" t="s">
        <v>405</v>
      </c>
      <c r="C107" s="86" t="s">
        <v>282</v>
      </c>
      <c r="D107" s="86" t="s">
        <v>283</v>
      </c>
      <c r="E107" s="86" t="s">
        <v>260</v>
      </c>
      <c r="F107" s="86" t="s">
        <v>284</v>
      </c>
      <c r="G107" s="87">
        <v>45014.939328703702</v>
      </c>
      <c r="H107" s="87">
        <v>45027.653263888889</v>
      </c>
      <c r="I107" s="86"/>
    </row>
    <row r="108" spans="1:9">
      <c r="A108" s="88" t="s">
        <v>406</v>
      </c>
      <c r="B108" s="88" t="s">
        <v>407</v>
      </c>
      <c r="C108" s="86" t="s">
        <v>282</v>
      </c>
      <c r="D108" s="86" t="s">
        <v>283</v>
      </c>
      <c r="E108" s="86" t="s">
        <v>260</v>
      </c>
      <c r="F108" s="86" t="s">
        <v>284</v>
      </c>
      <c r="G108" s="87">
        <v>45014.94</v>
      </c>
      <c r="H108" s="87">
        <v>45027.653263888889</v>
      </c>
      <c r="I108" s="86"/>
    </row>
    <row r="109" spans="1:9">
      <c r="A109" s="88" t="s">
        <v>339</v>
      </c>
      <c r="B109" s="88" t="s">
        <v>340</v>
      </c>
      <c r="C109" s="86" t="s">
        <v>282</v>
      </c>
      <c r="D109" s="86" t="s">
        <v>283</v>
      </c>
      <c r="E109" s="86" t="s">
        <v>260</v>
      </c>
      <c r="F109" s="86" t="s">
        <v>316</v>
      </c>
      <c r="G109" s="87">
        <v>45014.941180555557</v>
      </c>
      <c r="H109" s="87">
        <v>45027.653263888889</v>
      </c>
      <c r="I109" s="86"/>
    </row>
    <row r="110" spans="1:9">
      <c r="A110" s="88" t="s">
        <v>408</v>
      </c>
      <c r="B110" s="88" t="s">
        <v>409</v>
      </c>
      <c r="C110" s="86" t="s">
        <v>282</v>
      </c>
      <c r="D110" s="86" t="s">
        <v>283</v>
      </c>
      <c r="E110" s="86" t="s">
        <v>260</v>
      </c>
      <c r="F110" s="86" t="s">
        <v>288</v>
      </c>
      <c r="G110" s="87">
        <v>45015.878333333334</v>
      </c>
      <c r="H110" s="87">
        <v>45027.653275462966</v>
      </c>
      <c r="I110" s="86"/>
    </row>
    <row r="111" spans="1:9">
      <c r="A111" s="88" t="s">
        <v>410</v>
      </c>
      <c r="B111" s="88" t="s">
        <v>411</v>
      </c>
      <c r="C111" s="86" t="s">
        <v>282</v>
      </c>
      <c r="D111" s="86" t="s">
        <v>283</v>
      </c>
      <c r="E111" s="86" t="s">
        <v>260</v>
      </c>
      <c r="F111" s="86" t="s">
        <v>288</v>
      </c>
      <c r="G111" s="87">
        <v>45015.880636574075</v>
      </c>
      <c r="H111" s="87">
        <v>45027.653275462966</v>
      </c>
      <c r="I111" s="86"/>
    </row>
    <row r="112" spans="1:9">
      <c r="A112" s="88" t="s">
        <v>412</v>
      </c>
      <c r="B112" s="88" t="s">
        <v>413</v>
      </c>
      <c r="C112" s="86" t="s">
        <v>282</v>
      </c>
      <c r="D112" s="86" t="s">
        <v>283</v>
      </c>
      <c r="E112" s="86" t="s">
        <v>260</v>
      </c>
      <c r="F112" s="86" t="s">
        <v>330</v>
      </c>
      <c r="G112" s="87">
        <v>45009.820914351854</v>
      </c>
      <c r="H112" s="87">
        <v>45027.65353009259</v>
      </c>
      <c r="I112" s="86"/>
    </row>
    <row r="113" spans="1:9">
      <c r="A113" s="88" t="s">
        <v>414</v>
      </c>
      <c r="B113" s="88" t="s">
        <v>415</v>
      </c>
      <c r="C113" s="86" t="s">
        <v>282</v>
      </c>
      <c r="D113" s="86" t="s">
        <v>259</v>
      </c>
      <c r="E113" s="86" t="s">
        <v>260</v>
      </c>
      <c r="F113" s="86" t="s">
        <v>288</v>
      </c>
      <c r="G113" s="87">
        <v>45013.83766203704</v>
      </c>
      <c r="H113" s="87">
        <v>45040.868622685186</v>
      </c>
      <c r="I113" s="86"/>
    </row>
    <row r="114" spans="1:9">
      <c r="A114" s="88" t="s">
        <v>416</v>
      </c>
      <c r="B114" s="88" t="s">
        <v>417</v>
      </c>
      <c r="C114" s="86" t="s">
        <v>282</v>
      </c>
      <c r="D114" s="86" t="s">
        <v>283</v>
      </c>
      <c r="E114" s="86" t="s">
        <v>260</v>
      </c>
      <c r="F114" s="86" t="s">
        <v>418</v>
      </c>
      <c r="G114" s="87">
        <v>45016.859930555554</v>
      </c>
      <c r="H114" s="87">
        <v>45040.618680555555</v>
      </c>
      <c r="I114" s="86"/>
    </row>
    <row r="115" spans="1:9">
      <c r="A115" s="88" t="s">
        <v>328</v>
      </c>
      <c r="B115" s="88" t="s">
        <v>329</v>
      </c>
      <c r="C115" s="86" t="s">
        <v>282</v>
      </c>
      <c r="D115" s="86" t="s">
        <v>283</v>
      </c>
      <c r="E115" s="86" t="s">
        <v>260</v>
      </c>
      <c r="F115" s="86" t="s">
        <v>389</v>
      </c>
      <c r="G115" s="87">
        <v>45013.399201388886</v>
      </c>
      <c r="H115" s="87">
        <v>45040.619004629632</v>
      </c>
      <c r="I115" s="86"/>
    </row>
    <row r="116" spans="1:9">
      <c r="A116" s="88" t="s">
        <v>419</v>
      </c>
      <c r="B116" s="88" t="s">
        <v>420</v>
      </c>
      <c r="C116" s="86" t="s">
        <v>282</v>
      </c>
      <c r="D116" s="86" t="s">
        <v>283</v>
      </c>
      <c r="E116" s="86" t="s">
        <v>260</v>
      </c>
      <c r="F116" s="86" t="s">
        <v>297</v>
      </c>
      <c r="G116" s="87">
        <v>45009.993923611109</v>
      </c>
      <c r="H116" s="87">
        <v>45027.65320601852</v>
      </c>
      <c r="I116" s="86"/>
    </row>
    <row r="117" spans="1:9">
      <c r="A117" s="88" t="s">
        <v>421</v>
      </c>
      <c r="B117" s="88" t="s">
        <v>422</v>
      </c>
      <c r="C117" s="86" t="s">
        <v>282</v>
      </c>
      <c r="D117" s="86" t="s">
        <v>283</v>
      </c>
      <c r="E117" s="86" t="s">
        <v>260</v>
      </c>
      <c r="F117" s="86" t="s">
        <v>309</v>
      </c>
      <c r="G117" s="87">
        <v>45022.876400462963</v>
      </c>
      <c r="H117" s="87">
        <v>45040.618379629632</v>
      </c>
      <c r="I117" s="86"/>
    </row>
    <row r="118" spans="1:9">
      <c r="A118" s="88" t="s">
        <v>423</v>
      </c>
      <c r="B118" s="88" t="s">
        <v>424</v>
      </c>
      <c r="C118" s="86" t="s">
        <v>282</v>
      </c>
      <c r="D118" s="86" t="s">
        <v>283</v>
      </c>
      <c r="E118" s="86" t="s">
        <v>260</v>
      </c>
      <c r="F118" s="86" t="s">
        <v>325</v>
      </c>
      <c r="G118" s="87">
        <v>45023.442731481482</v>
      </c>
      <c r="H118" s="87">
        <v>45040.618391203701</v>
      </c>
      <c r="I118" s="86"/>
    </row>
    <row r="119" spans="1:9">
      <c r="A119" s="88" t="s">
        <v>425</v>
      </c>
      <c r="B119" s="88" t="s">
        <v>426</v>
      </c>
      <c r="C119" s="86" t="s">
        <v>282</v>
      </c>
      <c r="D119" s="86" t="s">
        <v>427</v>
      </c>
      <c r="E119" s="86" t="s">
        <v>260</v>
      </c>
      <c r="F119" s="86" t="s">
        <v>389</v>
      </c>
      <c r="G119" s="87">
        <v>45016.860659722224</v>
      </c>
      <c r="H119" s="87">
        <v>45040.808634259258</v>
      </c>
      <c r="I119" s="86"/>
    </row>
    <row r="120" spans="1:9">
      <c r="A120" s="88" t="s">
        <v>335</v>
      </c>
      <c r="B120" s="88" t="s">
        <v>336</v>
      </c>
      <c r="C120" s="86" t="s">
        <v>282</v>
      </c>
      <c r="D120" s="86" t="s">
        <v>283</v>
      </c>
      <c r="E120" s="86" t="s">
        <v>260</v>
      </c>
      <c r="F120" s="86" t="s">
        <v>389</v>
      </c>
      <c r="G120" s="87">
        <v>45014.888692129629</v>
      </c>
      <c r="H120" s="87">
        <v>45043.450428240743</v>
      </c>
      <c r="I120" s="86"/>
    </row>
    <row r="121" spans="1:9">
      <c r="A121" s="88" t="s">
        <v>428</v>
      </c>
      <c r="B121" s="88" t="s">
        <v>429</v>
      </c>
      <c r="C121" s="86" t="s">
        <v>282</v>
      </c>
      <c r="D121" s="86" t="s">
        <v>283</v>
      </c>
      <c r="E121" s="86" t="s">
        <v>260</v>
      </c>
      <c r="F121" s="86" t="s">
        <v>284</v>
      </c>
      <c r="G121" s="87">
        <v>45013.838148148148</v>
      </c>
      <c r="H121" s="87">
        <v>45027.653240740743</v>
      </c>
      <c r="I121" s="86"/>
    </row>
    <row r="122" spans="1:9">
      <c r="A122" s="88" t="s">
        <v>430</v>
      </c>
      <c r="B122" s="88" t="s">
        <v>431</v>
      </c>
      <c r="C122" s="86" t="s">
        <v>282</v>
      </c>
      <c r="D122" s="86" t="s">
        <v>283</v>
      </c>
      <c r="E122" s="86" t="s">
        <v>260</v>
      </c>
      <c r="F122" s="86" t="s">
        <v>284</v>
      </c>
      <c r="G122" s="87">
        <v>45015.997291666667</v>
      </c>
      <c r="H122" s="87">
        <v>45027.653287037036</v>
      </c>
      <c r="I122" s="86"/>
    </row>
    <row r="123" spans="1:9">
      <c r="A123" s="88" t="s">
        <v>432</v>
      </c>
      <c r="B123" s="88" t="s">
        <v>433</v>
      </c>
      <c r="C123" s="86" t="s">
        <v>282</v>
      </c>
      <c r="D123" s="86" t="s">
        <v>283</v>
      </c>
      <c r="E123" s="86" t="s">
        <v>260</v>
      </c>
      <c r="F123" s="86" t="s">
        <v>309</v>
      </c>
      <c r="G123" s="87">
        <v>45022.877060185187</v>
      </c>
      <c r="H123" s="87">
        <v>45040.618379629632</v>
      </c>
      <c r="I123" s="86"/>
    </row>
    <row r="124" spans="1:9">
      <c r="A124" s="88" t="s">
        <v>434</v>
      </c>
      <c r="B124" s="88" t="s">
        <v>435</v>
      </c>
      <c r="C124" s="86" t="s">
        <v>282</v>
      </c>
      <c r="D124" s="86" t="s">
        <v>283</v>
      </c>
      <c r="E124" s="86" t="s">
        <v>260</v>
      </c>
      <c r="F124" s="86" t="s">
        <v>389</v>
      </c>
      <c r="G124" s="87">
        <v>45022.902037037034</v>
      </c>
      <c r="H124" s="87">
        <v>45040.618379629632</v>
      </c>
      <c r="I124" s="86"/>
    </row>
    <row r="125" spans="1:9">
      <c r="A125" s="88" t="s">
        <v>436</v>
      </c>
      <c r="B125" s="88" t="s">
        <v>437</v>
      </c>
      <c r="C125" s="86" t="s">
        <v>282</v>
      </c>
      <c r="D125" s="86" t="s">
        <v>283</v>
      </c>
      <c r="E125" s="86" t="s">
        <v>260</v>
      </c>
      <c r="F125" s="86" t="s">
        <v>389</v>
      </c>
      <c r="G125" s="87">
        <v>45022.903310185182</v>
      </c>
      <c r="H125" s="87">
        <v>45040.618379629632</v>
      </c>
      <c r="I125" s="86"/>
    </row>
    <row r="126" spans="1:9">
      <c r="A126" s="88" t="s">
        <v>438</v>
      </c>
      <c r="B126" s="88" t="s">
        <v>439</v>
      </c>
      <c r="C126" s="86" t="s">
        <v>282</v>
      </c>
      <c r="D126" s="86" t="s">
        <v>283</v>
      </c>
      <c r="E126" s="86" t="s">
        <v>260</v>
      </c>
      <c r="F126" s="86" t="s">
        <v>418</v>
      </c>
      <c r="G126" s="87">
        <v>45022.905428240738</v>
      </c>
      <c r="H126" s="87">
        <v>45040.618391203701</v>
      </c>
      <c r="I126" s="86"/>
    </row>
    <row r="127" spans="1:9">
      <c r="A127" s="88" t="s">
        <v>440</v>
      </c>
      <c r="B127" s="88" t="s">
        <v>441</v>
      </c>
      <c r="C127" s="86" t="s">
        <v>282</v>
      </c>
      <c r="D127" s="86" t="s">
        <v>283</v>
      </c>
      <c r="E127" s="86" t="s">
        <v>260</v>
      </c>
      <c r="F127" s="86" t="s">
        <v>330</v>
      </c>
      <c r="G127" s="87">
        <v>45023.845960648148</v>
      </c>
      <c r="H127" s="87">
        <v>45040.618020833332</v>
      </c>
      <c r="I127" s="86"/>
    </row>
    <row r="128" spans="1:9">
      <c r="A128" s="88" t="s">
        <v>442</v>
      </c>
      <c r="B128" s="88" t="s">
        <v>443</v>
      </c>
      <c r="C128" s="86" t="s">
        <v>282</v>
      </c>
      <c r="D128" s="86" t="s">
        <v>283</v>
      </c>
      <c r="E128" s="86" t="s">
        <v>260</v>
      </c>
      <c r="F128" s="86" t="s">
        <v>389</v>
      </c>
      <c r="G128" s="87">
        <v>45023.845104166663</v>
      </c>
      <c r="H128" s="87">
        <v>45042.097662037035</v>
      </c>
      <c r="I128" s="86"/>
    </row>
    <row r="129" spans="1:9">
      <c r="A129" s="88" t="s">
        <v>331</v>
      </c>
      <c r="B129" s="88" t="s">
        <v>332</v>
      </c>
      <c r="C129" s="86" t="s">
        <v>282</v>
      </c>
      <c r="D129" s="86" t="s">
        <v>259</v>
      </c>
      <c r="E129" s="86" t="s">
        <v>260</v>
      </c>
      <c r="F129" s="86" t="s">
        <v>399</v>
      </c>
      <c r="G129" s="87">
        <v>45013.399942129632</v>
      </c>
      <c r="H129" s="87">
        <v>45042.810173611113</v>
      </c>
      <c r="I129" s="86"/>
    </row>
    <row r="130" spans="1:9">
      <c r="A130" s="88" t="s">
        <v>444</v>
      </c>
      <c r="B130" s="88" t="s">
        <v>445</v>
      </c>
      <c r="C130" s="86" t="s">
        <v>282</v>
      </c>
      <c r="D130" s="86" t="s">
        <v>259</v>
      </c>
      <c r="E130" s="86" t="s">
        <v>260</v>
      </c>
      <c r="F130" s="86" t="s">
        <v>325</v>
      </c>
      <c r="G130" s="87">
        <v>45022.902789351851</v>
      </c>
      <c r="H130" s="87">
        <v>45030.070462962962</v>
      </c>
      <c r="I130" s="86"/>
    </row>
    <row r="131" spans="1:9">
      <c r="A131" s="88" t="s">
        <v>446</v>
      </c>
      <c r="B131" s="88" t="s">
        <v>447</v>
      </c>
      <c r="C131" s="86" t="s">
        <v>282</v>
      </c>
      <c r="D131" s="86" t="s">
        <v>283</v>
      </c>
      <c r="E131" s="86" t="s">
        <v>260</v>
      </c>
      <c r="F131" s="86" t="s">
        <v>309</v>
      </c>
      <c r="G131" s="87">
        <v>45009.984907407408</v>
      </c>
      <c r="H131" s="87">
        <v>45027.65320601852</v>
      </c>
      <c r="I131" s="86"/>
    </row>
    <row r="132" spans="1:9">
      <c r="A132" s="88" t="s">
        <v>448</v>
      </c>
      <c r="B132" s="88" t="s">
        <v>449</v>
      </c>
      <c r="C132" s="86" t="s">
        <v>282</v>
      </c>
      <c r="D132" s="86" t="s">
        <v>283</v>
      </c>
      <c r="E132" s="86" t="s">
        <v>260</v>
      </c>
      <c r="F132" s="86" t="s">
        <v>309</v>
      </c>
      <c r="G132" s="87">
        <v>45015.87903935185</v>
      </c>
      <c r="H132" s="87">
        <v>45027.653275462966</v>
      </c>
      <c r="I132" s="86"/>
    </row>
    <row r="133" spans="1:9">
      <c r="A133" s="88" t="s">
        <v>450</v>
      </c>
      <c r="B133" s="88" t="s">
        <v>451</v>
      </c>
      <c r="C133" s="86" t="s">
        <v>282</v>
      </c>
      <c r="D133" s="86" t="s">
        <v>283</v>
      </c>
      <c r="E133" s="86" t="s">
        <v>260</v>
      </c>
      <c r="F133" s="86" t="s">
        <v>389</v>
      </c>
      <c r="G133" s="87">
        <v>45015.891863425924</v>
      </c>
      <c r="H133" s="87">
        <v>45027.653275462966</v>
      </c>
      <c r="I133" s="86"/>
    </row>
    <row r="134" spans="1:9">
      <c r="A134" s="88" t="s">
        <v>452</v>
      </c>
      <c r="B134" s="88" t="s">
        <v>453</v>
      </c>
      <c r="C134" s="86" t="s">
        <v>282</v>
      </c>
      <c r="D134" s="86" t="s">
        <v>283</v>
      </c>
      <c r="E134" s="86" t="s">
        <v>260</v>
      </c>
      <c r="F134" s="86" t="s">
        <v>288</v>
      </c>
      <c r="G134" s="87">
        <v>45016.704363425924</v>
      </c>
      <c r="H134" s="87">
        <v>45027.653287037036</v>
      </c>
      <c r="I134" s="86"/>
    </row>
    <row r="135" spans="1:9">
      <c r="A135" s="88" t="s">
        <v>454</v>
      </c>
      <c r="B135" s="88" t="s">
        <v>455</v>
      </c>
      <c r="C135" s="86" t="s">
        <v>282</v>
      </c>
      <c r="D135" s="86" t="s">
        <v>259</v>
      </c>
      <c r="E135" s="86" t="s">
        <v>260</v>
      </c>
      <c r="F135" s="86" t="s">
        <v>399</v>
      </c>
      <c r="G135" s="87">
        <v>45022.708692129629</v>
      </c>
      <c r="H135" s="87">
        <v>45035.734594907408</v>
      </c>
      <c r="I135" s="86"/>
    </row>
    <row r="136" spans="1:9">
      <c r="A136" s="88" t="s">
        <v>333</v>
      </c>
      <c r="B136" s="88" t="s">
        <v>334</v>
      </c>
      <c r="C136" s="86" t="s">
        <v>282</v>
      </c>
      <c r="D136" s="86" t="s">
        <v>283</v>
      </c>
      <c r="E136" s="86" t="s">
        <v>260</v>
      </c>
      <c r="F136" s="86" t="s">
        <v>389</v>
      </c>
      <c r="G136" s="87">
        <v>45014.887465277781</v>
      </c>
      <c r="H136" s="87">
        <v>45034.633240740739</v>
      </c>
      <c r="I136" s="86"/>
    </row>
    <row r="137" spans="1:9">
      <c r="A137" s="88" t="s">
        <v>456</v>
      </c>
      <c r="B137" s="88" t="s">
        <v>457</v>
      </c>
      <c r="C137" s="86" t="s">
        <v>282</v>
      </c>
      <c r="D137" s="86" t="s">
        <v>283</v>
      </c>
      <c r="E137" s="86" t="s">
        <v>260</v>
      </c>
      <c r="F137" s="86" t="s">
        <v>309</v>
      </c>
      <c r="G137" s="87">
        <v>45022.875567129631</v>
      </c>
      <c r="H137" s="87">
        <v>45040.618379629632</v>
      </c>
      <c r="I137" s="86"/>
    </row>
    <row r="138" spans="1:9">
      <c r="A138" s="88" t="s">
        <v>458</v>
      </c>
      <c r="B138" s="88" t="s">
        <v>459</v>
      </c>
      <c r="C138" s="86" t="s">
        <v>282</v>
      </c>
      <c r="D138" s="86" t="s">
        <v>283</v>
      </c>
      <c r="E138" s="86" t="s">
        <v>260</v>
      </c>
      <c r="F138" s="86" t="s">
        <v>389</v>
      </c>
      <c r="G138" s="87">
        <v>45022.901493055557</v>
      </c>
      <c r="H138" s="87">
        <v>45040.618379629632</v>
      </c>
      <c r="I138" s="86"/>
    </row>
    <row r="139" spans="1:9">
      <c r="A139" s="88" t="s">
        <v>460</v>
      </c>
      <c r="B139" s="88" t="s">
        <v>461</v>
      </c>
      <c r="C139" s="86" t="s">
        <v>282</v>
      </c>
      <c r="D139" s="86" t="s">
        <v>283</v>
      </c>
      <c r="E139" s="86" t="s">
        <v>260</v>
      </c>
      <c r="F139" s="86" t="s">
        <v>389</v>
      </c>
      <c r="G139" s="87">
        <v>45022.91065972222</v>
      </c>
      <c r="H139" s="87">
        <v>45040.618391203701</v>
      </c>
      <c r="I139" s="86"/>
    </row>
    <row r="140" spans="1:9">
      <c r="A140" s="88" t="s">
        <v>462</v>
      </c>
      <c r="B140" s="88" t="s">
        <v>463</v>
      </c>
      <c r="C140" s="86" t="s">
        <v>282</v>
      </c>
      <c r="D140" s="86" t="s">
        <v>283</v>
      </c>
      <c r="E140" s="86" t="s">
        <v>260</v>
      </c>
      <c r="F140" s="86" t="s">
        <v>399</v>
      </c>
      <c r="G140" s="87">
        <v>45023.44189814815</v>
      </c>
      <c r="H140" s="87">
        <v>45040.618391203701</v>
      </c>
      <c r="I140" s="86"/>
    </row>
    <row r="141" spans="1:9">
      <c r="A141" s="88" t="s">
        <v>464</v>
      </c>
      <c r="B141" s="88" t="s">
        <v>465</v>
      </c>
      <c r="C141" s="86" t="s">
        <v>282</v>
      </c>
      <c r="D141" s="86" t="s">
        <v>259</v>
      </c>
      <c r="E141" s="86" t="s">
        <v>260</v>
      </c>
      <c r="F141" s="86" t="s">
        <v>325</v>
      </c>
      <c r="G141" s="87">
        <v>45022.868310185186</v>
      </c>
      <c r="H141" s="87">
        <v>45042.451539351852</v>
      </c>
      <c r="I141" s="86"/>
    </row>
  </sheetData>
  <sheetProtection formatCells="0" insertHyperlinks="0" autoFilter="0"/>
  <mergeCells count="1">
    <mergeCell ref="A1:L90"/>
  </mergeCells>
  <phoneticPr fontId="21" type="noConversion"/>
  <hyperlinks>
    <hyperlink ref="A92" r:id="rId1" xr:uid="{00000000-0004-0000-0300-000000000000}"/>
    <hyperlink ref="B92" r:id="rId2" xr:uid="{00000000-0004-0000-0300-000001000000}"/>
    <hyperlink ref="A93" r:id="rId3" xr:uid="{00000000-0004-0000-0300-000002000000}"/>
    <hyperlink ref="B93" r:id="rId4" xr:uid="{00000000-0004-0000-0300-000003000000}"/>
    <hyperlink ref="A94" r:id="rId5" xr:uid="{00000000-0004-0000-0300-000004000000}"/>
    <hyperlink ref="B94" r:id="rId6" xr:uid="{00000000-0004-0000-0300-000005000000}"/>
    <hyperlink ref="A95" r:id="rId7" xr:uid="{00000000-0004-0000-0300-000006000000}"/>
    <hyperlink ref="B95" r:id="rId8" xr:uid="{00000000-0004-0000-0300-000007000000}"/>
    <hyperlink ref="A96" r:id="rId9" xr:uid="{00000000-0004-0000-0300-000008000000}"/>
    <hyperlink ref="B96" r:id="rId10" xr:uid="{00000000-0004-0000-0300-000009000000}"/>
    <hyperlink ref="A97" r:id="rId11" xr:uid="{00000000-0004-0000-0300-00000A000000}"/>
    <hyperlink ref="B97" r:id="rId12" xr:uid="{00000000-0004-0000-0300-00000B000000}"/>
    <hyperlink ref="A98" r:id="rId13" xr:uid="{00000000-0004-0000-0300-00000C000000}"/>
    <hyperlink ref="B98" r:id="rId14" xr:uid="{00000000-0004-0000-0300-00000D000000}"/>
    <hyperlink ref="A99" r:id="rId15" xr:uid="{00000000-0004-0000-0300-00000E000000}"/>
    <hyperlink ref="B99" r:id="rId16" xr:uid="{00000000-0004-0000-0300-00000F000000}"/>
    <hyperlink ref="A100" r:id="rId17" xr:uid="{00000000-0004-0000-0300-000010000000}"/>
    <hyperlink ref="B100" r:id="rId18" xr:uid="{00000000-0004-0000-0300-000011000000}"/>
    <hyperlink ref="A101" r:id="rId19" xr:uid="{00000000-0004-0000-0300-000012000000}"/>
    <hyperlink ref="B101" r:id="rId20" xr:uid="{00000000-0004-0000-0300-000013000000}"/>
    <hyperlink ref="A102" r:id="rId21" xr:uid="{00000000-0004-0000-0300-000014000000}"/>
    <hyperlink ref="B102" r:id="rId22" xr:uid="{00000000-0004-0000-0300-000015000000}"/>
    <hyperlink ref="A103" r:id="rId23" xr:uid="{00000000-0004-0000-0300-000016000000}"/>
    <hyperlink ref="B103" r:id="rId24" xr:uid="{00000000-0004-0000-0300-000017000000}"/>
    <hyperlink ref="A104" r:id="rId25" xr:uid="{00000000-0004-0000-0300-000018000000}"/>
    <hyperlink ref="B104" r:id="rId26" xr:uid="{00000000-0004-0000-0300-000019000000}"/>
    <hyperlink ref="A105" r:id="rId27" xr:uid="{00000000-0004-0000-0300-00001A000000}"/>
    <hyperlink ref="B105" r:id="rId28" xr:uid="{00000000-0004-0000-0300-00001B000000}"/>
    <hyperlink ref="A106" r:id="rId29" xr:uid="{00000000-0004-0000-0300-00001C000000}"/>
    <hyperlink ref="B106" r:id="rId30" xr:uid="{00000000-0004-0000-0300-00001D000000}"/>
    <hyperlink ref="A107" r:id="rId31" xr:uid="{00000000-0004-0000-0300-00001E000000}"/>
    <hyperlink ref="B107" r:id="rId32" xr:uid="{00000000-0004-0000-0300-00001F000000}"/>
    <hyperlink ref="A108" r:id="rId33" xr:uid="{00000000-0004-0000-0300-000020000000}"/>
    <hyperlink ref="B108" r:id="rId34" xr:uid="{00000000-0004-0000-0300-000021000000}"/>
    <hyperlink ref="A109" r:id="rId35" xr:uid="{00000000-0004-0000-0300-000022000000}"/>
    <hyperlink ref="B109" r:id="rId36" xr:uid="{00000000-0004-0000-0300-000023000000}"/>
    <hyperlink ref="A110" r:id="rId37" xr:uid="{00000000-0004-0000-0300-000024000000}"/>
    <hyperlink ref="B110" r:id="rId38" xr:uid="{00000000-0004-0000-0300-000025000000}"/>
    <hyperlink ref="A111" r:id="rId39" xr:uid="{00000000-0004-0000-0300-000026000000}"/>
    <hyperlink ref="B111" r:id="rId40" xr:uid="{00000000-0004-0000-0300-000027000000}"/>
    <hyperlink ref="A112" r:id="rId41" xr:uid="{00000000-0004-0000-0300-000028000000}"/>
    <hyperlink ref="B112" r:id="rId42" xr:uid="{00000000-0004-0000-0300-000029000000}"/>
    <hyperlink ref="A113" r:id="rId43" xr:uid="{00000000-0004-0000-0300-00002A000000}"/>
    <hyperlink ref="B113" r:id="rId44" xr:uid="{00000000-0004-0000-0300-00002B000000}"/>
    <hyperlink ref="A114" r:id="rId45" xr:uid="{00000000-0004-0000-0300-00002C000000}"/>
    <hyperlink ref="B114" r:id="rId46" xr:uid="{00000000-0004-0000-0300-00002D000000}"/>
    <hyperlink ref="A115" r:id="rId47" xr:uid="{00000000-0004-0000-0300-00002E000000}"/>
    <hyperlink ref="B115" r:id="rId48" xr:uid="{00000000-0004-0000-0300-00002F000000}"/>
    <hyperlink ref="A116" r:id="rId49" xr:uid="{00000000-0004-0000-0300-000030000000}"/>
    <hyperlink ref="B116" r:id="rId50" xr:uid="{00000000-0004-0000-0300-000031000000}"/>
    <hyperlink ref="A117" r:id="rId51" xr:uid="{00000000-0004-0000-0300-000032000000}"/>
    <hyperlink ref="B117" r:id="rId52" xr:uid="{00000000-0004-0000-0300-000033000000}"/>
    <hyperlink ref="A118" r:id="rId53" xr:uid="{00000000-0004-0000-0300-000034000000}"/>
    <hyperlink ref="B118" r:id="rId54" xr:uid="{00000000-0004-0000-0300-000035000000}"/>
    <hyperlink ref="A119" r:id="rId55" xr:uid="{00000000-0004-0000-0300-000036000000}"/>
    <hyperlink ref="B119" r:id="rId56" xr:uid="{00000000-0004-0000-0300-000037000000}"/>
    <hyperlink ref="A120" r:id="rId57" xr:uid="{00000000-0004-0000-0300-000038000000}"/>
    <hyperlink ref="B120" r:id="rId58" xr:uid="{00000000-0004-0000-0300-000039000000}"/>
    <hyperlink ref="A121" r:id="rId59" xr:uid="{00000000-0004-0000-0300-00003A000000}"/>
    <hyperlink ref="B121" r:id="rId60" xr:uid="{00000000-0004-0000-0300-00003B000000}"/>
    <hyperlink ref="A122" r:id="rId61" xr:uid="{00000000-0004-0000-0300-00003C000000}"/>
    <hyperlink ref="B122" r:id="rId62" xr:uid="{00000000-0004-0000-0300-00003D000000}"/>
    <hyperlink ref="A123" r:id="rId63" xr:uid="{00000000-0004-0000-0300-00003E000000}"/>
    <hyperlink ref="B123" r:id="rId64" xr:uid="{00000000-0004-0000-0300-00003F000000}"/>
    <hyperlink ref="A124" r:id="rId65" xr:uid="{00000000-0004-0000-0300-000040000000}"/>
    <hyperlink ref="B124" r:id="rId66" xr:uid="{00000000-0004-0000-0300-000041000000}"/>
    <hyperlink ref="A125" r:id="rId67" xr:uid="{00000000-0004-0000-0300-000042000000}"/>
    <hyperlink ref="B125" r:id="rId68" xr:uid="{00000000-0004-0000-0300-000043000000}"/>
    <hyperlink ref="A126" r:id="rId69" xr:uid="{00000000-0004-0000-0300-000044000000}"/>
    <hyperlink ref="B126" r:id="rId70" xr:uid="{00000000-0004-0000-0300-000045000000}"/>
    <hyperlink ref="A127" r:id="rId71" xr:uid="{00000000-0004-0000-0300-000046000000}"/>
    <hyperlink ref="B127" r:id="rId72" xr:uid="{00000000-0004-0000-0300-000047000000}"/>
    <hyperlink ref="A128" r:id="rId73" xr:uid="{00000000-0004-0000-0300-000048000000}"/>
    <hyperlink ref="B128" r:id="rId74" xr:uid="{00000000-0004-0000-0300-000049000000}"/>
    <hyperlink ref="A129" r:id="rId75" xr:uid="{00000000-0004-0000-0300-00004A000000}"/>
    <hyperlink ref="B129" r:id="rId76" xr:uid="{00000000-0004-0000-0300-00004B000000}"/>
    <hyperlink ref="A130" r:id="rId77" xr:uid="{00000000-0004-0000-0300-00004C000000}"/>
    <hyperlink ref="B130" r:id="rId78" xr:uid="{00000000-0004-0000-0300-00004D000000}"/>
    <hyperlink ref="A131" r:id="rId79" xr:uid="{00000000-0004-0000-0300-00004E000000}"/>
    <hyperlink ref="B131" r:id="rId80" xr:uid="{00000000-0004-0000-0300-00004F000000}"/>
    <hyperlink ref="A132" r:id="rId81" xr:uid="{00000000-0004-0000-0300-000050000000}"/>
    <hyperlink ref="B132" r:id="rId82" xr:uid="{00000000-0004-0000-0300-000051000000}"/>
    <hyperlink ref="A133" r:id="rId83" xr:uid="{00000000-0004-0000-0300-000052000000}"/>
    <hyperlink ref="B133" r:id="rId84" xr:uid="{00000000-0004-0000-0300-000053000000}"/>
    <hyperlink ref="A134" r:id="rId85" xr:uid="{00000000-0004-0000-0300-000054000000}"/>
    <hyperlink ref="B134" r:id="rId86" xr:uid="{00000000-0004-0000-0300-000055000000}"/>
    <hyperlink ref="A135" r:id="rId87" xr:uid="{00000000-0004-0000-0300-000056000000}"/>
    <hyperlink ref="B135" r:id="rId88" xr:uid="{00000000-0004-0000-0300-000057000000}"/>
    <hyperlink ref="A136" r:id="rId89" xr:uid="{00000000-0004-0000-0300-000058000000}"/>
    <hyperlink ref="B136" r:id="rId90" xr:uid="{00000000-0004-0000-0300-000059000000}"/>
    <hyperlink ref="A137" r:id="rId91" xr:uid="{00000000-0004-0000-0300-00005A000000}"/>
    <hyperlink ref="B137" r:id="rId92" xr:uid="{00000000-0004-0000-0300-00005B000000}"/>
    <hyperlink ref="A138" r:id="rId93" xr:uid="{00000000-0004-0000-0300-00005C000000}"/>
    <hyperlink ref="B138" r:id="rId94" xr:uid="{00000000-0004-0000-0300-00005D000000}"/>
    <hyperlink ref="A139" r:id="rId95" xr:uid="{00000000-0004-0000-0300-00005E000000}"/>
    <hyperlink ref="B139" r:id="rId96" xr:uid="{00000000-0004-0000-0300-00005F000000}"/>
    <hyperlink ref="A140" r:id="rId97" xr:uid="{00000000-0004-0000-0300-000060000000}"/>
    <hyperlink ref="B140" r:id="rId98" xr:uid="{00000000-0004-0000-0300-000061000000}"/>
    <hyperlink ref="A141" r:id="rId99" xr:uid="{00000000-0004-0000-0300-000062000000}"/>
    <hyperlink ref="B141" r:id="rId100" xr:uid="{00000000-0004-0000-0300-000063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7278155R04PRO测试报告</vt:lpstr>
      <vt:lpstr>遗留问题P0P1</vt:lpstr>
      <vt:lpstr>性能测试</vt:lpstr>
      <vt:lpstr>定位专项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2020-06-05T22:49:00Z</dcterms:created>
  <dcterms:modified xsi:type="dcterms:W3CDTF">2023-05-15T09:23:18Z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458CBF1ECBB35AF7BAF07A634AAB8EC7</vt:lpwstr>
  </property>
</Properties>
</file>