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200" activeTab="3"/>
  </bookViews>
  <sheets>
    <sheet name="483MCA R09 测试报告" sheetId="1" r:id="rId1"/>
    <sheet name="遗留p0p1问题" sheetId="3" r:id="rId2"/>
    <sheet name="地图性能测试" sheetId="4" r:id="rId3"/>
    <sheet name="定位路试专项" sheetId="6" r:id="rId4"/>
  </sheets>
  <definedNames>
    <definedName name="_xlnm._FilterDatabase" localSheetId="1" hidden="1">遗留p0p1问题!#REF!</definedName>
  </definedNames>
  <calcPr calcId="144525" concurrentCalc="0"/>
</workbook>
</file>

<file path=xl/sharedStrings.xml><?xml version="1.0" encoding="utf-8"?>
<sst xmlns="http://schemas.openxmlformats.org/spreadsheetml/2006/main" count="516" uniqueCount="334">
  <si>
    <t>一、测试报告总论</t>
  </si>
  <si>
    <t>1.测试概要</t>
  </si>
  <si>
    <t>提测内容</t>
  </si>
  <si>
    <t>bugfix 16个</t>
  </si>
  <si>
    <t>测试范围</t>
  </si>
  <si>
    <t>bugfix：16个bug验证通过
功能测试：核心功能（checklist case执行）测试
埋点测试：执行埋点功能case
性能测试：CPU/内存，响应时间，综合场景
稳定性测试：daily monkey，长距离导航轨迹压测
界面测试：基于UI视觉稿进行UI测试</t>
  </si>
  <si>
    <t>测试结论</t>
  </si>
  <si>
    <r>
      <t>本次测试结论为</t>
    </r>
    <r>
      <rPr>
        <b/>
        <sz val="10.5"/>
        <color rgb="FF00B050"/>
        <rFont val="微软雅黑"/>
        <charset val="134"/>
      </rPr>
      <t>有条件Pass</t>
    </r>
    <r>
      <rPr>
        <b/>
        <sz val="10.5"/>
        <rFont val="微软雅黑"/>
        <charset val="134"/>
      </rPr>
      <t>，</t>
    </r>
    <r>
      <rPr>
        <b/>
        <sz val="10.5"/>
        <color theme="1"/>
        <rFont val="微软雅黑"/>
        <charset val="134"/>
      </rPr>
      <t>【测试</t>
    </r>
    <r>
      <rPr>
        <b/>
        <sz val="10.5"/>
        <color rgb="FF000000"/>
        <rFont val="微软雅黑"/>
        <charset val="134"/>
      </rPr>
      <t>标准为无P0, P1BUG 数BUG&lt;5 ，整体修复率&gt;95%】
风险：
1.未解决bug数量较多
2.有3个稳定性问题未解决
3,实车漂移，偏航问题未解决</t>
    </r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</si>
  <si>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</si>
  <si>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</si>
  <si>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</si>
  <si>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</si>
  <si>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</si>
  <si>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</si>
  <si>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</si>
  <si>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</si>
  <si>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</si>
  <si>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</si>
  <si>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</si>
  <si>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遗留8个P1</t>
  </si>
  <si>
    <t>有条件Pass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</si>
  <si>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</si>
  <si>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</si>
  <si>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</si>
  <si>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</si>
  <si>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</si>
  <si>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</si>
  <si>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</si>
  <si>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</si>
  <si>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台架测试</t>
  </si>
  <si>
    <t xml:space="preserve">当前迭代无新增anr&amp;crash </t>
  </si>
  <si>
    <t>10*8小时</t>
  </si>
  <si>
    <t>UI 自动化</t>
  </si>
  <si>
    <t>600条*10次</t>
  </si>
  <si>
    <t>/</t>
  </si>
  <si>
    <t>路测</t>
  </si>
  <si>
    <t>10*200km(10*8小时)</t>
  </si>
  <si>
    <t>遗留crash&amp;anr</t>
  </si>
  <si>
    <t>无遗留anr&amp;crash</t>
  </si>
  <si>
    <t>内存泄露</t>
  </si>
  <si>
    <t>无内存泄漏</t>
  </si>
  <si>
    <t>内存泄漏case执行</t>
  </si>
  <si>
    <t>性能场景</t>
  </si>
  <si>
    <t>首页静置</t>
  </si>
  <si>
    <t>参考性能专项Sheet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</si>
  <si>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</si>
  <si>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</si>
  <si>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</si>
  <si>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</si>
  <si>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</si>
  <si>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</si>
  <si>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</si>
  <si>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</si>
  <si>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</si>
  <si>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</si>
  <si>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N/A</t>
  </si>
  <si>
    <t>参考定位专项测试</t>
  </si>
  <si>
    <t>车标异常次数</t>
  </si>
  <si>
    <t>百公里不超过一次</t>
  </si>
  <si>
    <t>百公里车标异常次数</t>
  </si>
  <si>
    <t>4.效果类标达成情况</t>
  </si>
  <si>
    <t>AR导航评测</t>
  </si>
  <si>
    <t>前车检测</t>
  </si>
  <si>
    <t>出错小于1次/20辆车</t>
  </si>
  <si>
    <t>公里数</t>
  </si>
  <si>
    <t>路测经过的车辆数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</si>
  <si>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</si>
  <si>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</si>
  <si>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</si>
  <si>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</si>
  <si>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</si>
  <si>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</si>
  <si>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</si>
  <si>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</si>
  <si>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</si>
  <si>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成功次数/经过的公交车道次数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</si>
  <si>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</si>
  <si>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</si>
  <si>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</si>
  <si>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</si>
  <si>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</si>
  <si>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</si>
  <si>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</si>
  <si>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</si>
  <si>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NA</t>
  </si>
  <si>
    <t>无高危漏洞</t>
  </si>
  <si>
    <r>
      <rPr>
        <b/>
        <sz val="10.5"/>
        <color theme="1"/>
        <rFont val="微软雅黑"/>
        <charset val="134"/>
      </rPr>
      <t>7.流程质量符合情况：</t>
    </r>
    <r>
      <rPr>
        <sz val="10.5"/>
        <color rgb="FF000000"/>
        <rFont val="微软雅黑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</si>
  <si>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</si>
  <si>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</si>
  <si>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</si>
  <si>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</si>
  <si>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</si>
  <si>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</si>
  <si>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</si>
  <si>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</si>
  <si>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</si>
  <si>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</si>
  <si>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项目风险</t>
  </si>
  <si>
    <t>风险：
部分偏航问题未解决</t>
  </si>
  <si>
    <t>严重问题</t>
  </si>
  <si>
    <t xml:space="preserve">遗留bug 详见遗留问题列表，遗留问题已和Ford完成确认，Must Scope中的问题已在R09版本修复组入
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</si>
  <si>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</si>
  <si>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</si>
  <si>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</si>
  <si>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</si>
  <si>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</si>
  <si>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</si>
  <si>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</si>
  <si>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</si>
  <si>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地图（P0P1case）</t>
  </si>
  <si>
    <t>显示与图区操作（含互联互动等以及各车型unique的地图操作）</t>
  </si>
  <si>
    <t>无P0，Jira 遗留 P1 bug&lt;5</t>
  </si>
  <si>
    <t>pass</t>
  </si>
  <si>
    <t>（查询）检索</t>
  </si>
  <si>
    <t>路径规划</t>
  </si>
  <si>
    <t>路径引导</t>
  </si>
  <si>
    <t>（移动）定位</t>
  </si>
  <si>
    <t>语音交互</t>
  </si>
  <si>
    <t>五、测试用例执行情况</t>
  </si>
  <si>
    <t>模块名称</t>
  </si>
  <si>
    <t>用例总数</t>
  </si>
  <si>
    <t>测试执行数</t>
  </si>
  <si>
    <t>执行通过数</t>
  </si>
  <si>
    <t>测试执行率</t>
  </si>
  <si>
    <t>测试通过率</t>
  </si>
  <si>
    <t>未测原因和分析</t>
  </si>
  <si>
    <t>充电相关功能阻塞</t>
  </si>
  <si>
    <t>六、测试环境及版本说明</t>
  </si>
  <si>
    <t>屏幕尺寸</t>
  </si>
  <si>
    <t>27寸</t>
  </si>
  <si>
    <t>ROM版本</t>
  </si>
  <si>
    <t>20230902_0967_KL27_R09.PRO_Debug</t>
  </si>
  <si>
    <t>MCU版本</t>
  </si>
  <si>
    <t>20221202_559_PRO</t>
  </si>
  <si>
    <t>地图版本</t>
  </si>
  <si>
    <t>v5.2-CX483MCA-R09.PRO-09.01-PL24_HF2</t>
  </si>
  <si>
    <r>
      <rPr>
        <b/>
        <sz val="12"/>
        <color rgb="FF000000"/>
        <rFont val="等线"/>
        <charset val="0"/>
        <scheme val="minor"/>
      </rPr>
      <t>事务类型</t>
    </r>
  </si>
  <si>
    <r>
      <rPr>
        <b/>
        <sz val="12"/>
        <color rgb="FF000000"/>
        <rFont val="等线"/>
        <charset val="0"/>
        <scheme val="minor"/>
      </rPr>
      <t>密钥</t>
    </r>
  </si>
  <si>
    <r>
      <rPr>
        <b/>
        <sz val="12"/>
        <color rgb="FF000000"/>
        <rFont val="等线"/>
        <charset val="0"/>
        <scheme val="minor"/>
      </rPr>
      <t>摘要</t>
    </r>
  </si>
  <si>
    <r>
      <rPr>
        <b/>
        <sz val="12"/>
        <color rgb="FF000000"/>
        <rFont val="等线"/>
        <charset val="0"/>
        <scheme val="minor"/>
      </rPr>
      <t>优先级</t>
    </r>
  </si>
  <si>
    <r>
      <rPr>
        <b/>
        <sz val="12"/>
        <color rgb="FF000000"/>
        <rFont val="等线"/>
        <charset val="0"/>
        <scheme val="minor"/>
      </rPr>
      <t>经办人</t>
    </r>
  </si>
  <si>
    <r>
      <rPr>
        <b/>
        <sz val="12"/>
        <color rgb="FF000000"/>
        <rFont val="等线"/>
        <charset val="0"/>
        <scheme val="minor"/>
      </rPr>
      <t>状态</t>
    </r>
  </si>
  <si>
    <r>
      <rPr>
        <b/>
        <sz val="12"/>
        <color rgb="FF000000"/>
        <rFont val="等线"/>
        <charset val="0"/>
        <scheme val="minor"/>
      </rPr>
      <t>修复版本</t>
    </r>
  </si>
  <si>
    <r>
      <rPr>
        <sz val="12"/>
        <color rgb="FF000000"/>
        <rFont val="等线"/>
        <charset val="0"/>
        <scheme val="minor"/>
      </rPr>
      <t>缺陷</t>
    </r>
  </si>
  <si>
    <t>AW2-24622</t>
  </si>
  <si>
    <r>
      <rPr>
        <sz val="12"/>
        <color rgb="FF000000"/>
        <rFont val="等线"/>
        <charset val="0"/>
        <scheme val="minor"/>
      </rPr>
      <t>Phase 4：【必现】【CX483MCA】【地图】R08.HF3版本Launcher显示到导航界面点击输入框出现下拉框时间出现回退(R08_1.5s，R08.HF3_4s)</t>
    </r>
  </si>
  <si>
    <r>
      <rPr>
        <sz val="12"/>
        <color rgb="FF000000"/>
        <rFont val="等线"/>
        <charset val="0"/>
        <scheme val="minor"/>
      </rPr>
      <t>P1</t>
    </r>
  </si>
  <si>
    <r>
      <rPr>
        <sz val="12"/>
        <color rgb="FF000000"/>
        <rFont val="等线"/>
        <charset val="0"/>
        <scheme val="minor"/>
      </rPr>
      <t>liuzhao-baidu</t>
    </r>
  </si>
  <si>
    <r>
      <rPr>
        <sz val="12"/>
        <color rgb="FF000000"/>
        <rFont val="等线"/>
        <charset val="0"/>
        <scheme val="minor"/>
      </rPr>
      <t>Integrating</t>
    </r>
  </si>
  <si>
    <r>
      <rPr>
        <sz val="12"/>
        <color rgb="FF000000"/>
        <rFont val="等线"/>
        <charset val="0"/>
        <scheme val="minor"/>
      </rPr>
      <t>KL27_R09.PRO</t>
    </r>
  </si>
  <si>
    <t>AW2-24621</t>
  </si>
  <si>
    <r>
      <rPr>
        <sz val="12"/>
        <color rgb="FF000000"/>
        <rFont val="等线"/>
        <charset val="0"/>
        <scheme val="minor"/>
      </rPr>
      <t>Phase 4：【必现】【CX483MCA】【地图】R08.HF3版本Launcher显示到地图启动时间较长(R08_11.5s，R08.HF3_14s，R09_14.8s)</t>
    </r>
  </si>
  <si>
    <r>
      <rPr>
        <sz val="12"/>
        <color rgb="FF000000"/>
        <rFont val="等线"/>
        <charset val="0"/>
        <scheme val="minor"/>
      </rPr>
      <t>　</t>
    </r>
  </si>
  <si>
    <t>AW2-24244</t>
  </si>
  <si>
    <r>
      <rPr>
        <sz val="12"/>
        <color rgb="FF000000"/>
        <rFont val="等线"/>
        <charset val="0"/>
        <scheme val="minor"/>
      </rPr>
      <t>[Phase4][Maps] 导航到达目的地判断逻辑问题，已在POI 对应的AOI区域内，还提示前往外部位置，熄火重启后 ，仍提示是否恢复上次导航路线？</t>
    </r>
  </si>
  <si>
    <r>
      <rPr>
        <sz val="12"/>
        <color rgb="FF000000"/>
        <rFont val="等线"/>
        <charset val="0"/>
        <scheme val="minor"/>
      </rPr>
      <t>LinYuzhang</t>
    </r>
  </si>
  <si>
    <r>
      <rPr>
        <sz val="12"/>
        <color rgb="FF000000"/>
        <rFont val="等线"/>
        <charset val="0"/>
        <scheme val="minor"/>
      </rPr>
      <t>LF15_R07.ENG1</t>
    </r>
  </si>
  <si>
    <t>AW2-19815</t>
  </si>
  <si>
    <r>
      <rPr>
        <sz val="12"/>
        <color rgb="FF000000"/>
        <rFont val="等线"/>
        <charset val="0"/>
        <scheme val="minor"/>
      </rPr>
      <t>【CX483MCA】【偶现】【Maps】 在隧道内发起导航，车标未绑定在正确道路上，且出现来回绑定的现象</t>
    </r>
  </si>
  <si>
    <t>AW2-19814</t>
  </si>
  <si>
    <r>
      <rPr>
        <sz val="12"/>
        <color rgb="FF000000"/>
        <rFont val="等线"/>
        <charset val="0"/>
        <scheme val="minor"/>
      </rPr>
      <t>【CX483MCA】【偶现】【Maps】 在地下停车场行驶，地图车标方向与车辆实际行驶方向不一致</t>
    </r>
  </si>
  <si>
    <t>AW2-19726</t>
  </si>
  <si>
    <r>
      <rPr>
        <sz val="12"/>
        <color rgb="FF000000"/>
        <rFont val="等线"/>
        <charset val="0"/>
        <scheme val="minor"/>
      </rPr>
      <t>【CX483MCA】【偶现】【Maps】 在夹江隧道内发生偏航长时间未能触发偏航，且按错误道路导航</t>
    </r>
  </si>
  <si>
    <r>
      <rPr>
        <sz val="12"/>
        <color rgb="FF000000"/>
        <rFont val="等线"/>
        <charset val="0"/>
        <scheme val="minor"/>
      </rPr>
      <t>KL27_R10.PRO</t>
    </r>
  </si>
  <si>
    <t>AW2-14538</t>
  </si>
  <si>
    <r>
      <rPr>
        <sz val="12"/>
        <color rgb="FF000000"/>
        <rFont val="等线"/>
        <charset val="0"/>
        <scheme val="minor"/>
      </rPr>
      <t>【实车】【483MCA】【地图】【偶现】进入地库，休眠重启后，发起导航驶出地库，车标长时间未绑路</t>
    </r>
  </si>
  <si>
    <t>AW2-13169</t>
  </si>
  <si>
    <r>
      <rPr>
        <sz val="12"/>
        <color rgb="FF000000"/>
        <rFont val="等线"/>
        <charset val="0"/>
        <scheme val="minor"/>
      </rPr>
      <t>[CX483MCA][偶现][百度地图]导航中，车辆行驶在隧道中，定位飘离路线</t>
    </r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</si>
  <si>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</si>
  <si>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</si>
  <si>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</si>
  <si>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</si>
  <si>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</si>
  <si>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</si>
  <si>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</si>
  <si>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</si>
  <si>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</si>
  <si>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</si>
  <si>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   483mca
 5.0量产版本(R08)测试结果</t>
  </si>
  <si>
    <t>483
 5.0量产版本(R08)分值</t>
  </si>
  <si>
    <t>福特备注</t>
  </si>
  <si>
    <t>Neza 2</t>
  </si>
  <si>
    <t>小鹏P7</t>
  </si>
  <si>
    <t>小鹏P5</t>
  </si>
  <si>
    <t>百度备注</t>
  </si>
  <si>
    <t>第一次响应时间</t>
  </si>
  <si>
    <t>第二次响应时间</t>
  </si>
  <si>
    <t>第三次响应时间</t>
  </si>
  <si>
    <t>平均响应时间</t>
  </si>
  <si>
    <t>版本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</si>
  <si>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</si>
  <si>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</si>
  <si>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Launcher显示1s内启动地图（底图出现）</t>
  </si>
  <si>
    <t>秒</t>
  </si>
  <si>
    <t>参考Neza 2（5.1s）等竞品车</t>
  </si>
  <si>
    <t>R09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</si>
  <si>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</si>
  <si>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</si>
  <si>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</si>
  <si>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</si>
  <si>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</si>
  <si>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</si>
  <si>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</si>
  <si>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</si>
  <si>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</si>
  <si>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</si>
  <si>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</si>
  <si>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1.txt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</si>
  <si>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</si>
  <si>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</si>
  <si>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</si>
  <si>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</si>
  <si>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</si>
  <si>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</si>
  <si>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</si>
  <si>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</si>
  <si>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</si>
  <si>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</si>
  <si>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</si>
  <si>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</si>
  <si>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</si>
  <si>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</si>
  <si>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</si>
  <si>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</si>
  <si>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</si>
  <si>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</si>
  <si>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</si>
  <si>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</si>
  <si>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</si>
  <si>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</si>
  <si>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</si>
  <si>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</si>
  <si>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</si>
  <si>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</si>
  <si>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</si>
  <si>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</si>
  <si>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</si>
  <si>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</si>
  <si>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</si>
  <si>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</si>
  <si>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</si>
  <si>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</si>
  <si>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</si>
  <si>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</si>
  <si>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</si>
  <si>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</si>
  <si>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</si>
  <si>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</si>
  <si>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</si>
  <si>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</si>
  <si>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</si>
  <si>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</si>
  <si>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</si>
  <si>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</si>
  <si>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</si>
  <si>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</si>
  <si>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</si>
  <si>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</si>
  <si>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</si>
  <si>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</si>
  <si>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</si>
  <si>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</si>
  <si>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</si>
  <si>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</si>
  <si>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</si>
  <si>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</si>
  <si>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</si>
  <si>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</si>
  <si>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</si>
  <si>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</si>
  <si>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</si>
  <si>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</si>
  <si>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</si>
  <si>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</si>
  <si>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</si>
  <si>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</si>
  <si>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</si>
  <si>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</si>
  <si>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</si>
  <si>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</si>
  <si>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</si>
  <si>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</si>
  <si>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</si>
  <si>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</si>
  <si>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100km</t>
  </si>
  <si>
    <t>总得分</t>
  </si>
  <si>
    <t>不计入性能评分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</si>
  <si>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</si>
  <si>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</si>
  <si>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</si>
  <si>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</si>
  <si>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</si>
  <si>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</si>
  <si>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不要求每个版本测试</t>
  </si>
  <si>
    <t>距离累计误差</t>
  </si>
  <si>
    <t>＜＝8%</t>
  </si>
  <si>
    <t>序号</t>
  </si>
  <si>
    <t>日期</t>
  </si>
  <si>
    <t>汇总</t>
  </si>
  <si>
    <t>LV784</t>
  </si>
  <si>
    <t>总计里程</t>
  </si>
  <si>
    <t>路试重点关注项</t>
  </si>
  <si>
    <t>详细要求</t>
  </si>
  <si>
    <t>出错次数</t>
  </si>
  <si>
    <t>bug号</t>
  </si>
  <si>
    <t>问题描述</t>
  </si>
  <si>
    <t>底图/道路/底图元素/路况/蚯蚓线等
 显示是否正常</t>
  </si>
  <si>
    <t>渲染正常不失真，元素不缺失，
路况（含电子眼和限速）和实际路况一致</t>
  </si>
  <si>
    <t xml:space="preserve">
FordPhase4Scrum-71223
FordPhase4Scrum-71317
</t>
  </si>
  <si>
    <t xml:space="preserve">
发起组队模拟导航，页面展示异常
邀请组队好友，没有出现口令
</t>
  </si>
  <si>
    <t>如 bug 较多，可在下方插入行填写</t>
  </si>
  <si>
    <t>定位更新及时性及准确性</t>
  </si>
  <si>
    <t>map5.0 支持全时惯导，任何时候车标都真实反应车型所在位置，并实时更新，
不得出现飘，卡顿/滞后/不更新等现象</t>
  </si>
  <si>
    <t>检索与查询</t>
  </si>
  <si>
    <t>网络良好的情况下，3s内完成，POI的结果和手机百度地图基本一致</t>
  </si>
  <si>
    <t>和偏好设置一致，智能推荐规划的路径符合大众认知的代价较小（包括时间成本和经济成本等）的方式</t>
  </si>
  <si>
    <t>百公里误偏航</t>
  </si>
  <si>
    <t>按导航规划的路线施行，不得出现，车标偏离蚯蚓线和出现偏航重算的情况</t>
  </si>
  <si>
    <t>地图内/launcher 地图卡片（如有）/仪表
TBT信息显示一致性</t>
  </si>
  <si>
    <t>导航时诱导的距离信息，引导箭头，路名等应显示一致，不得出现有偏差，卡住的现象
非巡航非导航，launcher地图车标始终朝上</t>
  </si>
  <si>
    <t>FordPhase4Scrum-76243</t>
  </si>
  <si>
    <t>首次打开地图，四指滑动至仪表，显示导航退出</t>
  </si>
  <si>
    <t>地图和仪表车速</t>
  </si>
  <si>
    <t>地图里的速度，和仪表速度表的车速应一致，车速稳定后误差+-1内</t>
  </si>
  <si>
    <t>导航TBT信息错误/卡死不更新</t>
  </si>
  <si>
    <t>导航的引导信息，包括图案/文字/语音，应在接近机动点前，提前进行展示和提示，
不得出现到了机动点才提示，并不能出现错误。</t>
  </si>
  <si>
    <t>路口放大图错误/延时</t>
  </si>
  <si>
    <t>语音引导错误/延迟</t>
  </si>
  <si>
    <t>“文字/图案/语音”  引导  是否一致</t>
  </si>
  <si>
    <t>导航的引导信息，包括图案/文字/语音，应在接近机动点前，提前进行展示和提示，
不得出现过了机动点才提示，并不能出现错误。并且三者相对应</t>
  </si>
  <si>
    <t>主动偏航</t>
  </si>
  <si>
    <t>未按导航的方向进行转向，需要在4s内识别出偏航，开始偏航重算，覆盖隧道，高架，快速路，市区郊区开阔路
导航进隧道，实际不进隧道
导航进分叉隧道，实际直行
导航隧道直行，实际进分叉隧道
导航下高架，实际不下高架
导航上高架实际不上高架
开阔路段 不按导航路线，随机转型行驶</t>
  </si>
  <si>
    <t>可靠性/稳定性</t>
  </si>
  <si>
    <t>长时间（其中连续3小时平均车速超过100km/h）运行无卡死，闪退，识别到误操作能够正常退出。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</si>
</sst>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0.000;[Red]0.000"/>
    <numFmt numFmtId="178" formatCode="0.00;[Red]0.00"/>
    <numFmt numFmtId="179" formatCode="0.00_ "/>
  </numFmts>
  <fonts count="46">
    <font>
      <sz val="12"/>
      <color theme="1"/>
      <name val="等线"/>
      <charset val="134"/>
      <scheme val="minor"/>
    </font>
    <font>
      <b/>
      <sz val="12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name val="等线"/>
      <charset val="134"/>
      <scheme val="minor"/>
    </font>
    <font>
      <sz val="12"/>
      <color rgb="FF000000"/>
      <name val="微软雅黑"/>
      <charset val="134"/>
    </font>
    <font>
      <sz val="9"/>
      <name val="等线"/>
      <charset val="134"/>
      <scheme val="minor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2"/>
      <color rgb="FF000000"/>
      <name val="等线"/>
      <charset val="0"/>
      <scheme val="minor"/>
    </font>
    <font>
      <sz val="12"/>
      <color rgb="FF000000"/>
      <name val="等线"/>
      <charset val="0"/>
      <scheme val="minor"/>
    </font>
    <font>
      <u/>
      <sz val="12"/>
      <color rgb="FF0563C1"/>
      <name val="等线"/>
      <charset val="134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b/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rgb="FF00B050"/>
      <name val="微软雅黑"/>
      <charset val="134"/>
    </font>
    <font>
      <sz val="10.5"/>
      <color rgb="FF00B05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.5"/>
      <color rgb="FF00B050"/>
      <name val="微软雅黑"/>
      <charset val="134"/>
    </font>
    <font>
      <b/>
      <sz val="10.5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9" borderId="1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0" borderId="21" applyNumberFormat="0" applyAlignment="0" applyProtection="0">
      <alignment vertical="center"/>
    </xf>
    <xf numFmtId="0" fontId="34" fillId="11" borderId="22" applyNumberFormat="0" applyAlignment="0" applyProtection="0">
      <alignment vertical="center"/>
    </xf>
    <xf numFmtId="0" fontId="35" fillId="11" borderId="21" applyNumberFormat="0" applyAlignment="0" applyProtection="0">
      <alignment vertical="center"/>
    </xf>
    <xf numFmtId="0" fontId="36" fillId="12" borderId="23" applyNumberFormat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" fillId="0" borderId="0">
      <alignment vertical="center"/>
    </xf>
  </cellStyleXfs>
  <cellXfs count="1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/>
    <xf numFmtId="0" fontId="0" fillId="0" borderId="1" xfId="0" applyFont="1" applyFill="1" applyBorder="1" applyAlignment="1"/>
    <xf numFmtId="0" fontId="0" fillId="3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 vertical="center"/>
    </xf>
    <xf numFmtId="177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177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/>
    <xf numFmtId="0" fontId="8" fillId="3" borderId="1" xfId="0" applyFont="1" applyFill="1" applyBorder="1" applyAlignment="1">
      <alignment wrapText="1"/>
    </xf>
    <xf numFmtId="0" fontId="0" fillId="5" borderId="1" xfId="0" applyFont="1" applyFill="1" applyBorder="1" applyAlignment="1">
      <alignment horizontal="center" vertical="center"/>
    </xf>
    <xf numFmtId="0" fontId="9" fillId="0" borderId="1" xfId="5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9" fillId="0" borderId="1" xfId="49" applyFont="1" applyFill="1" applyBorder="1" applyAlignment="1">
      <alignment horizontal="right" vertical="center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left" vertical="center"/>
    </xf>
    <xf numFmtId="177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horizontal="right" vertical="center"/>
    </xf>
    <xf numFmtId="0" fontId="9" fillId="0" borderId="1" xfId="5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NumberFormat="1" applyFont="1" applyFill="1" applyBorder="1" applyAlignment="1">
      <alignment horizontal="right" vertical="center"/>
    </xf>
    <xf numFmtId="179" fontId="0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177" fontId="10" fillId="0" borderId="1" xfId="0" applyNumberFormat="1" applyFont="1" applyFill="1" applyBorder="1" applyAlignment="1">
      <alignment horizontal="left"/>
    </xf>
    <xf numFmtId="179" fontId="11" fillId="0" borderId="1" xfId="0" applyNumberFormat="1" applyFont="1" applyFill="1" applyBorder="1" applyAlignment="1">
      <alignment horizontal="left" wrapText="1"/>
    </xf>
    <xf numFmtId="0" fontId="3" fillId="0" borderId="0" xfId="0" applyFont="1" applyFill="1" applyAlignment="1">
      <alignment vertical="center"/>
    </xf>
    <xf numFmtId="0" fontId="12" fillId="0" borderId="5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49" fontId="13" fillId="0" borderId="7" xfId="0" applyNumberFormat="1" applyFont="1" applyFill="1" applyBorder="1" applyAlignment="1">
      <alignment horizontal="left" vertical="top" wrapText="1"/>
    </xf>
    <xf numFmtId="49" fontId="14" fillId="0" borderId="8" xfId="0" applyNumberFormat="1" applyFont="1" applyFill="1" applyBorder="1" applyAlignment="1">
      <alignment horizontal="left" vertical="top" wrapText="1"/>
    </xf>
    <xf numFmtId="0" fontId="13" fillId="0" borderId="8" xfId="0" applyFont="1" applyFill="1" applyBorder="1" applyAlignment="1">
      <alignment vertical="top" wrapText="1"/>
    </xf>
    <xf numFmtId="49" fontId="13" fillId="0" borderId="8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15" fillId="6" borderId="1" xfId="0" applyFont="1" applyFill="1" applyBorder="1" applyAlignment="1">
      <alignment horizontal="justify" vertical="center" wrapText="1"/>
    </xf>
    <xf numFmtId="0" fontId="15" fillId="7" borderId="1" xfId="0" applyFont="1" applyFill="1" applyBorder="1" applyAlignment="1">
      <alignment horizontal="justify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justify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9" fontId="17" fillId="0" borderId="1" xfId="0" applyNumberFormat="1" applyFont="1" applyBorder="1" applyAlignment="1">
      <alignment horizontal="justify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19" fillId="0" borderId="0" xfId="0" applyFont="1">
      <alignment vertical="center"/>
    </xf>
    <xf numFmtId="0" fontId="17" fillId="0" borderId="1" xfId="0" applyFont="1" applyBorder="1" applyAlignment="1">
      <alignment vertical="center" wrapText="1"/>
    </xf>
    <xf numFmtId="0" fontId="16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16" fillId="7" borderId="1" xfId="0" applyFont="1" applyFill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justify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10" fontId="17" fillId="0" borderId="1" xfId="0" applyNumberFormat="1" applyFont="1" applyBorder="1" applyAlignment="1">
      <alignment horizontal="justify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9" fontId="18" fillId="0" borderId="1" xfId="0" applyNumberFormat="1" applyFont="1" applyBorder="1">
      <alignment vertical="center"/>
    </xf>
    <xf numFmtId="0" fontId="24" fillId="0" borderId="9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9" fontId="20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20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17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0" fillId="8" borderId="1" xfId="0" applyFont="1" applyFill="1" applyBorder="1" applyAlignment="1">
      <alignment horizontal="left" vertical="center"/>
    </xf>
    <xf numFmtId="0" fontId="20" fillId="8" borderId="1" xfId="0" applyFont="1" applyFill="1" applyBorder="1" applyAlignment="1">
      <alignment horizontal="center" vertical="center"/>
    </xf>
    <xf numFmtId="10" fontId="20" fillId="8" borderId="1" xfId="0" applyNumberFormat="1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10" fontId="20" fillId="8" borderId="1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8" fillId="0" borderId="9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10" fontId="18" fillId="0" borderId="1" xfId="0" applyNumberFormat="1" applyFont="1" applyBorder="1" applyAlignment="1">
      <alignment horizontal="left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4 2" xfId="50"/>
    <cellStyle name="Normal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3</xdr:col>
      <xdr:colOff>734695</xdr:colOff>
      <xdr:row>53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4200" y="23187660"/>
          <a:ext cx="6589395" cy="708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12700</xdr:colOff>
      <xdr:row>19</xdr:row>
      <xdr:rowOff>85725</xdr:rowOff>
    </xdr:from>
    <xdr:to>
      <xdr:col>5</xdr:col>
      <xdr:colOff>2155825</xdr:colOff>
      <xdr:row>54</xdr:row>
      <xdr:rowOff>162560</xdr:rowOff>
    </xdr:to>
    <xdr:sp>
      <xdr:nvSpPr>
        <xdr:cNvPr id="2" name="TextBox 1"/>
        <xdr:cNvSpPr txBox="1"/>
      </xdr:nvSpPr>
      <xdr:spPr>
        <a:xfrm>
          <a:off x="12700" y="15648305"/>
          <a:ext cx="13789025" cy="7900035"/>
        </a:xfrm>
        <a:prstGeom prst="rect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本次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CX483 MCA</a:t>
          </a:r>
          <a:r>
            <a:rPr lang="zh-CN" altLang="en-US" sz="1100" b="0" baseline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南京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城市地图专项路测结论为：</a:t>
          </a:r>
          <a:r>
            <a:rPr 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pass</a:t>
          </a:r>
          <a:endParaRPr lang="en-US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详细测试情况如下：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总里程数：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1040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 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公里，总时长：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33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小时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路测过程中出现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次定位问题（</a:t>
          </a:r>
          <a:r>
            <a:rPr 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P1 </a:t>
          </a:r>
          <a:r>
            <a:rPr lang="zh-CN" altLang="en-US" sz="1100" b="0" baseline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 </a:t>
          </a:r>
          <a:r>
            <a:rPr lang="en-US" altLang="zh-CN" sz="1100" b="0" baseline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个）；误偏航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次；</a:t>
          </a:r>
          <a:endParaRPr lang="zh-CN" altLang="en-US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具体表现如下：其中高架桥上发生误偏航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次、高架下发生误偏航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次、隧道发生车标漂移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次、隧道误偏航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1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次、高速误偏航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次，普通道路误偏航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次，出现车标漂移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次、停车场（含地下无网络场景）定位错误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次、主动偏航绑路错误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次、定位滞后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次，底图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/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道路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/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底图元素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/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显示异常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次，实时路况更新不及时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次，稳定性问题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次，路口放大图延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次，路况放大图错误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次，仪表车速和导航车速不一致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次，语音引导错误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/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延迟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次，导航</a:t>
          </a:r>
          <a:r>
            <a:rPr 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TBT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信息错误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1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次</a:t>
          </a:r>
          <a:endParaRPr lang="zh-CN" altLang="en-US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覆盖道路场景：城市主干道、国道、城市快速路、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4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公里以上长隧道、连续隧道、隧道分岔路、市区复杂路口主干道、桥梁、高架枢纽、停车场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&amp;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地下停车场、主辅路、景区、江边路、坡路、转盘</a:t>
          </a:r>
          <a:endParaRPr lang="zh-CN" altLang="en-US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根据试验车实际情况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、山路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路网覆盖率：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100%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路线：</a:t>
          </a:r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8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17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日：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福特汽车研究所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西安门隧道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横江大道快速路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紫创路隧道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夹江隧道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宁宣高速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福特汽车研究所</a:t>
          </a:r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r>
            <a:rPr lang="zh-CN" altLang="en-US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覆盖道路：城市主干道、城市快速路、连续隧道、隧道分岔路、市区复杂路口主干道、桥梁、高架枢纽、主辅路、江边路、坡路、转盘、内部路、大型交通枢纽出入口、乡村道路、高架涵洞、绕城高速</a:t>
          </a:r>
          <a:endParaRPr lang="zh-CN" altLang="en-US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高架：内环东线，内环北线，</a:t>
          </a:r>
          <a:endParaRPr lang="zh-CN" altLang="en-US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隧道：夹江隧道，通济门隧道，西安门隧道，九华山隧道，紫创路隧道，行知路隧道，团结路隧道，扬子江隧道，模范马路隧道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8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月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18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日：福特汽车研究所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九龙湖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内环东线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西安门隧道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浦滨路隧道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红山路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八卦洲街道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沪蓉高速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福特汽车研究所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覆盖道路：城市主干道、城市快速路、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4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公里以上长隧道、连续隧道、隧道分岔路、市区复杂路口主干道、高架枢纽、主辅路、江边路、坡路、转盘、停车场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&amp;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地下停车场</a:t>
          </a:r>
          <a:endParaRPr lang="zh-CN" altLang="en-US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、大型交通枢纽出入口、高架涵洞、绕城高速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隧道：西安门隧道，通济门隧道，九华山隧道，玄武湖隧道，模范马路隧道，扬子江隧道，红山路隧道，和燕路隧道，吉祥庵隧道，燕子矶长江隧道，玉兰路隧道</a:t>
          </a:r>
          <a:endParaRPr lang="zh-CN" altLang="en-US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高架：内环东线，内环北线，新庄立交，栖霞大道，花神庙枢纽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8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月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21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日 ：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光一科技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宁宣高速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沪蓉高速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顾家百货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南京南站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扬子江隧道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紫创路隧道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光一科技</a:t>
          </a:r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r>
            <a:rPr lang="zh-CN" altLang="en-US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覆盖道路：城市主干道、城市快速路、</a:t>
          </a:r>
          <a:r>
            <a:rPr lang="en-US" altLang="zh-CN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4</a:t>
          </a:r>
          <a:r>
            <a:rPr lang="zh-CN" altLang="en-US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公里以上长隧道、连续隧道、隧道分岔路、市区复杂路口主干道、桥梁、高架枢纽、主辅路、坡路、转盘</a:t>
          </a:r>
          <a:endParaRPr lang="zh-CN" altLang="en-US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、内部路、大型交通枢纽出入口、高架涵洞、绕城高速</a:t>
          </a:r>
          <a:endParaRPr lang="zh-CN" altLang="en-US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隧道：双龙街隧道，集庆门隧道，清凉门隧道，水西门隧道，清凉山通道，草场门隧道，扬子江隧道，浦滨路隧道，万寿路隧道，行知路隧道，紫创路隧道，团结路隧道，夹江隧道</a:t>
          </a:r>
          <a:endParaRPr lang="zh-CN" altLang="en-US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高架：卡子门大街高架，双桥门立交，内环南线，赛虹桥立交，江北大道快速路</a:t>
          </a:r>
          <a:endParaRPr lang="zh-CN" altLang="en-US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sym typeface="+mn-ea"/>
          </a:endParaRP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8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22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日：福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光一科技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宁宣高速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湖滨天地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西安门隧道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浦滨路隧道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横江大道快速路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夹江隧道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江苏软件园</a:t>
          </a:r>
          <a:r>
            <a:rPr lang="en-US" altLang="zh-CN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-</a:t>
          </a: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光一科技</a:t>
          </a:r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覆盖道路：城市主干道、城市快速路、</a:t>
          </a:r>
          <a:r>
            <a:rPr lang="en-US" altLang="zh-CN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4</a:t>
          </a:r>
          <a:r>
            <a:rPr lang="zh-CN" altLang="en-US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公里以上长隧道、连续隧道、隧道分岔路、市区复杂路口主干道、桥梁、高架枢纽、停车场</a:t>
          </a:r>
          <a:r>
            <a:rPr lang="en-US" altLang="zh-CN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&amp;</a:t>
          </a:r>
          <a:r>
            <a:rPr lang="zh-CN" altLang="en-US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地下停车场、主辅路、坡路、转盘</a:t>
          </a:r>
          <a:endParaRPr lang="zh-CN" altLang="en-US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内部路、大型交通枢纽出入口、高架涵洞、绕城高速</a:t>
          </a:r>
          <a:endParaRPr lang="zh-CN" altLang="en-US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高架：双龙大道，卡子门大街高架，内环东线，内环北线</a:t>
          </a:r>
          <a:endParaRPr lang="zh-CN" altLang="en-US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sym typeface="+mn-ea"/>
            </a:rPr>
            <a:t>隧道：通济门隧道，西安门隧道，九华山隧道，玄武湖隧道，模范马路隧道，扬子江隧道，天铺路隧道，团结路隧道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8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23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日 ：福特汽车研究所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银杏湖大道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南京南站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宁宣高速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八卦洲街道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新庄立交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福特汽车研究所</a:t>
          </a:r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覆盖道路：城市主干道、国道、城市快速路、连续隧道、隧道分岔路、高架枢纽、停车场</a:t>
          </a:r>
          <a:r>
            <a:rPr lang="en-US" altLang="zh-CN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&amp;</a:t>
          </a:r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地下停车场、主辅路、江边路、坡路、转盘</a:t>
          </a:r>
          <a:endParaRPr lang="zh-CN" altLang="en-US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宋体" panose="02010600030101010101" pitchFamily="7" charset="-122"/>
              <a:ea typeface="宋体" panose="02010600030101010101" pitchFamily="7" charset="-122"/>
            </a:rPr>
            <a:t>高楼密集路段、大型交通枢纽出入口、乡村道路、高架涵洞、绕城高速</a:t>
          </a:r>
          <a:endParaRPr lang="en-US" altLang="zh-CN" sz="1100" b="0">
            <a:solidFill>
              <a:schemeClr val="bg1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隧道：玉兰路隧道，通济门隧道，西安门隧道，九华山隧道，红山路隧道，和燕路隧道，吉祥庵隧道，燕子矶长江隧道</a:t>
          </a:r>
          <a:endParaRPr lang="zh-CN" altLang="en-US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高架：花神庙枢纽，卡子门大街高架，内环东线，内环北线，新庄立交，红山快速路</a:t>
          </a:r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="0" i="0" u="none" strike="noStrike">
            <a:solidFill>
              <a:schemeClr val="bg1"/>
            </a:solidFill>
            <a:effectLst/>
            <a:latin typeface="宋体" panose="02010600030101010101" pitchFamily="7" charset="-122"/>
            <a:ea typeface="宋体" panose="02010600030101010101" pitchFamily="7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-jira-basic.atlassian.net/browse/AW2-13169" TargetMode="External"/><Relationship Id="rId7" Type="http://schemas.openxmlformats.org/officeDocument/2006/relationships/hyperlink" Target="https://ford-jira-basic.atlassian.net/browse/AW2-14538" TargetMode="External"/><Relationship Id="rId6" Type="http://schemas.openxmlformats.org/officeDocument/2006/relationships/hyperlink" Target="https://ford-jira-basic.atlassian.net/browse/AW2-19726" TargetMode="External"/><Relationship Id="rId5" Type="http://schemas.openxmlformats.org/officeDocument/2006/relationships/hyperlink" Target="https://ford-jira-basic.atlassian.net/browse/AW2-19814" TargetMode="External"/><Relationship Id="rId4" Type="http://schemas.openxmlformats.org/officeDocument/2006/relationships/hyperlink" Target="https://ford-jira-basic.atlassian.net/browse/AW2-19815" TargetMode="External"/><Relationship Id="rId3" Type="http://schemas.openxmlformats.org/officeDocument/2006/relationships/hyperlink" Target="https://ford-jira-basic.atlassian.net/browse/AW2-24244" TargetMode="External"/><Relationship Id="rId2" Type="http://schemas.openxmlformats.org/officeDocument/2006/relationships/hyperlink" Target="https://ford-jira-basic.atlassian.net/browse/AW2-24621" TargetMode="External"/><Relationship Id="rId1" Type="http://schemas.openxmlformats.org/officeDocument/2006/relationships/hyperlink" Target="https://ford-jira-basic.atlassian.net/browse/AW2-2462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6"/>
  <sheetViews>
    <sheetView topLeftCell="A68" workbookViewId="0">
      <selection activeCell="E78" sqref="E78"/>
    </sheetView>
  </sheetViews>
  <sheetFormatPr defaultColWidth="11" defaultRowHeight="17.6" outlineLevelCol="7"/>
  <cols>
    <col min="1" max="1" width="15" customWidth="1"/>
    <col min="2" max="2" width="25.6666666666667" customWidth="1"/>
    <col min="3" max="3" width="24.8333333333333" customWidth="1"/>
    <col min="4" max="4" width="26.6666666666667" customWidth="1"/>
    <col min="5" max="5" width="22.3333333333333" customWidth="1"/>
    <col min="6" max="6" width="16" customWidth="1"/>
    <col min="7" max="7" width="22.6666666666667" customWidth="1"/>
    <col min="8" max="8" width="13" customWidth="1"/>
  </cols>
  <sheetData>
    <row r="1" spans="1:8">
      <c r="A1" s="65" t="s">
        <v>0</v>
      </c>
      <c r="B1" s="65"/>
      <c r="C1" s="65"/>
      <c r="D1" s="65"/>
      <c r="E1" s="65"/>
      <c r="F1" s="65"/>
      <c r="G1" s="65"/>
      <c r="H1" s="65"/>
    </row>
    <row r="2" ht="16" customHeight="1" spans="1:8">
      <c r="A2" s="66" t="s">
        <v>1</v>
      </c>
      <c r="B2" s="66"/>
      <c r="C2" s="66"/>
      <c r="D2" s="66"/>
      <c r="E2" s="66"/>
      <c r="F2" s="66"/>
      <c r="G2" s="66"/>
      <c r="H2" s="66"/>
    </row>
    <row r="3" ht="26" customHeight="1" spans="1:8">
      <c r="A3" s="67" t="s">
        <v>2</v>
      </c>
      <c r="B3" s="68" t="s">
        <v>3</v>
      </c>
      <c r="C3" s="68"/>
      <c r="D3" s="68"/>
      <c r="E3" s="68"/>
      <c r="F3" s="68"/>
      <c r="G3" s="68"/>
      <c r="H3" s="68"/>
    </row>
    <row r="4" ht="125" customHeight="1" spans="1:8">
      <c r="A4" s="67" t="s">
        <v>4</v>
      </c>
      <c r="B4" s="68" t="s">
        <v>5</v>
      </c>
      <c r="C4" s="68"/>
      <c r="D4" s="68"/>
      <c r="E4" s="68"/>
      <c r="F4" s="68"/>
      <c r="G4" s="68"/>
      <c r="H4" s="68"/>
    </row>
    <row r="5" ht="157" customHeight="1" spans="1:8">
      <c r="A5" s="67" t="s">
        <v>6</v>
      </c>
      <c r="B5" s="69" t="s">
        <v>7</v>
      </c>
      <c r="C5" s="68"/>
      <c r="D5" s="68"/>
      <c r="E5" s="68"/>
      <c r="F5" s="68"/>
      <c r="G5" s="68"/>
      <c r="H5" s="68"/>
    </row>
    <row r="6" ht="16" customHeight="1" spans="1:8">
      <c r="A6" s="70"/>
      <c r="B6" s="70"/>
      <c r="C6" s="70"/>
      <c r="D6" s="70"/>
      <c r="E6" s="70"/>
      <c r="F6" s="70"/>
      <c r="G6" s="70"/>
      <c r="H6" s="70"/>
    </row>
    <row r="7" spans="1:8">
      <c r="A7" s="71" t="s">
        <v>8</v>
      </c>
      <c r="B7" s="71"/>
      <c r="C7" s="71"/>
      <c r="D7" s="71"/>
      <c r="E7" s="71"/>
      <c r="F7" s="71"/>
      <c r="G7" s="71"/>
      <c r="H7" s="71"/>
    </row>
    <row r="8" spans="1:8">
      <c r="A8" s="67" t="s">
        <v>9</v>
      </c>
      <c r="B8" s="72" t="s">
        <v>10</v>
      </c>
      <c r="C8" s="73"/>
      <c r="D8" s="67" t="s">
        <v>11</v>
      </c>
      <c r="E8" s="67" t="s">
        <v>12</v>
      </c>
      <c r="F8" s="70" t="s">
        <v>6</v>
      </c>
      <c r="G8" s="72" t="s">
        <v>13</v>
      </c>
      <c r="H8" s="73"/>
    </row>
    <row r="9" spans="1:8">
      <c r="A9" s="74" t="s">
        <v>14</v>
      </c>
      <c r="B9" s="75" t="s">
        <v>15</v>
      </c>
      <c r="C9" s="76"/>
      <c r="D9" s="77">
        <v>1</v>
      </c>
      <c r="E9" s="77">
        <v>1</v>
      </c>
      <c r="F9" s="95" t="s">
        <v>16</v>
      </c>
      <c r="G9" s="96"/>
      <c r="H9" s="97"/>
    </row>
    <row r="10" ht="18" customHeight="1" spans="1:8">
      <c r="A10" s="74" t="s">
        <v>17</v>
      </c>
      <c r="B10" s="75" t="s">
        <v>18</v>
      </c>
      <c r="C10" s="76"/>
      <c r="D10" s="77">
        <v>1</v>
      </c>
      <c r="E10" s="77" t="s">
        <v>19</v>
      </c>
      <c r="F10" s="98" t="s">
        <v>20</v>
      </c>
      <c r="G10" s="99"/>
      <c r="H10" s="100"/>
    </row>
    <row r="11" spans="1:8">
      <c r="A11" s="74"/>
      <c r="B11" s="75" t="s">
        <v>21</v>
      </c>
      <c r="C11" s="76"/>
      <c r="D11" s="74" t="s">
        <v>22</v>
      </c>
      <c r="E11" s="101">
        <v>0.857</v>
      </c>
      <c r="F11" s="98" t="s">
        <v>20</v>
      </c>
      <c r="G11" s="102"/>
      <c r="H11" s="103"/>
    </row>
    <row r="12" ht="22" customHeight="1" spans="1:8">
      <c r="A12" s="74"/>
      <c r="B12" s="74"/>
      <c r="C12" s="74"/>
      <c r="D12" s="74"/>
      <c r="E12" s="74"/>
      <c r="F12" s="74"/>
      <c r="G12" s="74"/>
      <c r="H12" s="74"/>
    </row>
    <row r="13" ht="14.25" customHeight="1" spans="1:8">
      <c r="A13" s="66" t="s">
        <v>23</v>
      </c>
      <c r="B13" s="66"/>
      <c r="C13" s="66"/>
      <c r="D13" s="66"/>
      <c r="E13" s="66"/>
      <c r="F13" s="66"/>
      <c r="G13" s="66"/>
      <c r="H13" s="66"/>
    </row>
    <row r="14" spans="1:8">
      <c r="A14" s="67" t="s">
        <v>24</v>
      </c>
      <c r="B14" s="67" t="s">
        <v>10</v>
      </c>
      <c r="C14" s="74" t="s">
        <v>11</v>
      </c>
      <c r="D14" s="78" t="s">
        <v>4</v>
      </c>
      <c r="E14" s="74" t="s">
        <v>12</v>
      </c>
      <c r="F14" s="70" t="s">
        <v>6</v>
      </c>
      <c r="G14" s="72" t="s">
        <v>13</v>
      </c>
      <c r="H14" s="73"/>
    </row>
    <row r="15" ht="32" spans="1:8">
      <c r="A15" s="79" t="s">
        <v>25</v>
      </c>
      <c r="B15" s="79" t="s">
        <v>26</v>
      </c>
      <c r="C15" s="74" t="s">
        <v>27</v>
      </c>
      <c r="D15" s="79" t="s">
        <v>28</v>
      </c>
      <c r="E15" s="79"/>
      <c r="F15" s="95" t="s">
        <v>16</v>
      </c>
      <c r="G15" s="96"/>
      <c r="H15" s="97"/>
    </row>
    <row r="16" ht="24" customHeight="1" spans="1:8">
      <c r="A16" s="79"/>
      <c r="B16" s="80" t="s">
        <v>29</v>
      </c>
      <c r="C16" s="81" t="s">
        <v>30</v>
      </c>
      <c r="D16" s="79" t="s">
        <v>31</v>
      </c>
      <c r="E16" s="79"/>
      <c r="F16" s="95" t="s">
        <v>16</v>
      </c>
      <c r="G16" s="99"/>
      <c r="H16" s="100"/>
    </row>
    <row r="17" spans="1:8">
      <c r="A17" s="79"/>
      <c r="B17" s="82"/>
      <c r="C17" s="81" t="s">
        <v>32</v>
      </c>
      <c r="D17" s="79" t="s">
        <v>33</v>
      </c>
      <c r="E17" s="79"/>
      <c r="F17" s="84" t="s">
        <v>34</v>
      </c>
      <c r="G17" s="99"/>
      <c r="H17" s="100"/>
    </row>
    <row r="18" spans="1:8">
      <c r="A18" s="79"/>
      <c r="B18" s="79" t="s">
        <v>35</v>
      </c>
      <c r="C18" s="81" t="s">
        <v>30</v>
      </c>
      <c r="D18" s="79" t="s">
        <v>36</v>
      </c>
      <c r="E18" s="79"/>
      <c r="F18" s="84" t="s">
        <v>34</v>
      </c>
      <c r="G18" s="99"/>
      <c r="H18" s="100"/>
    </row>
    <row r="19" spans="1:8">
      <c r="A19" s="79"/>
      <c r="B19" s="79" t="s">
        <v>37</v>
      </c>
      <c r="C19" s="81" t="s">
        <v>38</v>
      </c>
      <c r="D19" s="79" t="s">
        <v>34</v>
      </c>
      <c r="E19" s="79"/>
      <c r="F19" s="95" t="s">
        <v>16</v>
      </c>
      <c r="G19" s="99"/>
      <c r="H19" s="100"/>
    </row>
    <row r="20" spans="1:8">
      <c r="A20" s="79"/>
      <c r="B20" s="79" t="s">
        <v>39</v>
      </c>
      <c r="C20" s="74" t="s">
        <v>40</v>
      </c>
      <c r="D20" s="79" t="s">
        <v>41</v>
      </c>
      <c r="E20" s="79"/>
      <c r="F20" s="95" t="s">
        <v>16</v>
      </c>
      <c r="G20" s="99"/>
      <c r="H20" s="100"/>
    </row>
    <row r="21" ht="16" customHeight="1" spans="1:8">
      <c r="A21" s="83" t="s">
        <v>42</v>
      </c>
      <c r="B21" s="84" t="s">
        <v>43</v>
      </c>
      <c r="C21" s="84"/>
      <c r="D21" s="85"/>
      <c r="E21" s="104"/>
      <c r="F21" s="105" t="s">
        <v>44</v>
      </c>
      <c r="G21" s="99"/>
      <c r="H21" s="100"/>
    </row>
    <row r="22" spans="1:8">
      <c r="A22" s="83"/>
      <c r="B22" s="84"/>
      <c r="C22" s="84"/>
      <c r="D22" s="86"/>
      <c r="E22" s="106"/>
      <c r="F22" s="107"/>
      <c r="G22" s="99"/>
      <c r="H22" s="100"/>
    </row>
    <row r="23" ht="16" customHeight="1" spans="1:8">
      <c r="A23" s="83"/>
      <c r="B23" s="84" t="s">
        <v>45</v>
      </c>
      <c r="C23" s="84"/>
      <c r="D23" s="85"/>
      <c r="E23" s="106"/>
      <c r="F23" s="107"/>
      <c r="G23" s="99"/>
      <c r="H23" s="100"/>
    </row>
    <row r="24" spans="1:8">
      <c r="A24" s="83"/>
      <c r="B24" s="84"/>
      <c r="C24" s="84"/>
      <c r="D24" s="86"/>
      <c r="E24" s="106"/>
      <c r="F24" s="107"/>
      <c r="G24" s="99"/>
      <c r="H24" s="100"/>
    </row>
    <row r="25" ht="16" customHeight="1" spans="1:8">
      <c r="A25" s="83"/>
      <c r="B25" s="79" t="s">
        <v>46</v>
      </c>
      <c r="C25" s="79"/>
      <c r="D25" s="85"/>
      <c r="E25" s="106"/>
      <c r="F25" s="107"/>
      <c r="G25" s="99"/>
      <c r="H25" s="100"/>
    </row>
    <row r="26" spans="1:8">
      <c r="A26" s="83"/>
      <c r="B26" s="79"/>
      <c r="C26" s="79"/>
      <c r="D26" s="86"/>
      <c r="E26" s="106"/>
      <c r="F26" s="107"/>
      <c r="G26" s="99"/>
      <c r="H26" s="100"/>
    </row>
    <row r="27" ht="16" customHeight="1" spans="1:8">
      <c r="A27" s="83"/>
      <c r="B27" s="79" t="s">
        <v>47</v>
      </c>
      <c r="C27" s="79"/>
      <c r="D27" s="85"/>
      <c r="E27" s="106"/>
      <c r="F27" s="107"/>
      <c r="G27" s="99"/>
      <c r="H27" s="100"/>
    </row>
    <row r="28" spans="1:8">
      <c r="A28" s="83"/>
      <c r="B28" s="79"/>
      <c r="C28" s="79"/>
      <c r="D28" s="86"/>
      <c r="E28" s="106"/>
      <c r="F28" s="107"/>
      <c r="G28" s="99"/>
      <c r="H28" s="100"/>
    </row>
    <row r="29" ht="16" customHeight="1" spans="1:8">
      <c r="A29" s="83"/>
      <c r="B29" s="79"/>
      <c r="C29" s="79"/>
      <c r="D29" s="85"/>
      <c r="E29" s="106"/>
      <c r="F29" s="107"/>
      <c r="G29" s="99"/>
      <c r="H29" s="100"/>
    </row>
    <row r="30" spans="1:8">
      <c r="A30" s="83"/>
      <c r="B30" s="79"/>
      <c r="C30" s="79"/>
      <c r="D30" s="86"/>
      <c r="E30" s="106"/>
      <c r="F30" s="108"/>
      <c r="G30" s="102"/>
      <c r="H30" s="103"/>
    </row>
    <row r="31" spans="1:8">
      <c r="A31" s="79"/>
      <c r="B31" s="79"/>
      <c r="C31" s="79"/>
      <c r="D31" s="79"/>
      <c r="E31" s="79"/>
      <c r="F31" s="79"/>
      <c r="G31" s="79"/>
      <c r="H31" s="79"/>
    </row>
    <row r="32" ht="14.25" customHeight="1" spans="1:8">
      <c r="A32" s="66" t="s">
        <v>48</v>
      </c>
      <c r="B32" s="66"/>
      <c r="C32" s="66"/>
      <c r="D32" s="66"/>
      <c r="E32" s="66"/>
      <c r="F32" s="66"/>
      <c r="G32" s="66"/>
      <c r="H32" s="66"/>
    </row>
    <row r="33" spans="1:8">
      <c r="A33" s="70" t="s">
        <v>49</v>
      </c>
      <c r="B33" s="67" t="s">
        <v>10</v>
      </c>
      <c r="C33" s="67" t="s">
        <v>11</v>
      </c>
      <c r="D33" s="87" t="s">
        <v>4</v>
      </c>
      <c r="E33" s="67" t="s">
        <v>12</v>
      </c>
      <c r="F33" s="70" t="s">
        <v>6</v>
      </c>
      <c r="G33" s="72" t="s">
        <v>13</v>
      </c>
      <c r="H33" s="73"/>
    </row>
    <row r="34" s="64" customFormat="1" spans="1:8">
      <c r="A34" s="79" t="s">
        <v>50</v>
      </c>
      <c r="B34" s="81" t="s">
        <v>51</v>
      </c>
      <c r="C34" s="81" t="s">
        <v>52</v>
      </c>
      <c r="D34" s="81" t="s">
        <v>53</v>
      </c>
      <c r="E34" s="81" t="s">
        <v>54</v>
      </c>
      <c r="F34" s="109" t="s">
        <v>55</v>
      </c>
      <c r="G34" s="96" t="s">
        <v>56</v>
      </c>
      <c r="H34" s="97"/>
    </row>
    <row r="35" s="64" customFormat="1" spans="1:8">
      <c r="A35" s="79"/>
      <c r="B35" s="81" t="s">
        <v>57</v>
      </c>
      <c r="C35" s="81" t="s">
        <v>58</v>
      </c>
      <c r="D35" s="81" t="s">
        <v>53</v>
      </c>
      <c r="E35" s="81" t="s">
        <v>59</v>
      </c>
      <c r="F35" s="109" t="s">
        <v>55</v>
      </c>
      <c r="G35" s="99"/>
      <c r="H35" s="100"/>
    </row>
    <row r="36" spans="1:8">
      <c r="A36" s="79"/>
      <c r="B36" s="79"/>
      <c r="C36" s="81"/>
      <c r="D36" s="74"/>
      <c r="E36" s="81"/>
      <c r="F36" s="84"/>
      <c r="G36" s="99"/>
      <c r="H36" s="100"/>
    </row>
    <row r="37" spans="1:8">
      <c r="A37" s="79"/>
      <c r="B37" s="79"/>
      <c r="C37" s="79"/>
      <c r="D37" s="74"/>
      <c r="E37" s="79"/>
      <c r="F37" s="84"/>
      <c r="G37" s="99"/>
      <c r="H37" s="100"/>
    </row>
    <row r="38" spans="1:8">
      <c r="A38" s="79"/>
      <c r="B38" s="79"/>
      <c r="C38" s="79"/>
      <c r="D38" s="74"/>
      <c r="E38" s="79"/>
      <c r="F38" s="84"/>
      <c r="G38" s="99"/>
      <c r="H38" s="100"/>
    </row>
    <row r="39" spans="1:8">
      <c r="A39" s="79"/>
      <c r="B39" s="79"/>
      <c r="C39" s="79"/>
      <c r="D39" s="74"/>
      <c r="E39" s="79"/>
      <c r="F39" s="84"/>
      <c r="G39" s="99"/>
      <c r="H39" s="100"/>
    </row>
    <row r="40" ht="14.25" customHeight="1" spans="1:8">
      <c r="A40" s="66" t="s">
        <v>60</v>
      </c>
      <c r="B40" s="66"/>
      <c r="C40" s="66"/>
      <c r="D40" s="66"/>
      <c r="E40" s="66"/>
      <c r="F40" s="66"/>
      <c r="G40" s="66"/>
      <c r="H40" s="66"/>
    </row>
    <row r="41" spans="1:8">
      <c r="A41" s="70" t="s">
        <v>49</v>
      </c>
      <c r="B41" s="67" t="s">
        <v>10</v>
      </c>
      <c r="C41" s="67" t="s">
        <v>11</v>
      </c>
      <c r="D41" s="87" t="s">
        <v>4</v>
      </c>
      <c r="E41" s="67" t="s">
        <v>12</v>
      </c>
      <c r="F41" s="70" t="s">
        <v>6</v>
      </c>
      <c r="G41" s="72" t="s">
        <v>13</v>
      </c>
      <c r="H41" s="73"/>
    </row>
    <row r="42" s="64" customFormat="1" spans="1:8">
      <c r="A42" s="79" t="s">
        <v>61</v>
      </c>
      <c r="B42" s="81" t="s">
        <v>62</v>
      </c>
      <c r="C42" s="81" t="s">
        <v>63</v>
      </c>
      <c r="D42" s="81" t="s">
        <v>64</v>
      </c>
      <c r="E42" s="81" t="s">
        <v>65</v>
      </c>
      <c r="F42" s="109" t="s">
        <v>55</v>
      </c>
      <c r="G42" s="96" t="s">
        <v>55</v>
      </c>
      <c r="H42" s="97"/>
    </row>
    <row r="43" s="64" customFormat="1" spans="1:8">
      <c r="A43" s="79"/>
      <c r="B43" s="81" t="s">
        <v>66</v>
      </c>
      <c r="C43" s="81" t="s">
        <v>67</v>
      </c>
      <c r="D43" s="81" t="s">
        <v>64</v>
      </c>
      <c r="E43" s="81" t="s">
        <v>68</v>
      </c>
      <c r="F43" s="109" t="s">
        <v>55</v>
      </c>
      <c r="G43" s="99"/>
      <c r="H43" s="100"/>
    </row>
    <row r="44" s="64" customFormat="1" spans="1:8">
      <c r="A44" s="79"/>
      <c r="B44" s="81" t="s">
        <v>69</v>
      </c>
      <c r="C44" s="81" t="s">
        <v>70</v>
      </c>
      <c r="D44" s="81" t="s">
        <v>71</v>
      </c>
      <c r="E44" s="81" t="s">
        <v>72</v>
      </c>
      <c r="F44" s="109" t="s">
        <v>55</v>
      </c>
      <c r="G44" s="99"/>
      <c r="H44" s="100"/>
    </row>
    <row r="45" ht="32" spans="1:8">
      <c r="A45" s="79"/>
      <c r="B45" s="88" t="s">
        <v>73</v>
      </c>
      <c r="C45" s="88" t="s">
        <v>70</v>
      </c>
      <c r="D45" s="88" t="s">
        <v>74</v>
      </c>
      <c r="E45" s="81" t="s">
        <v>75</v>
      </c>
      <c r="F45" s="109" t="s">
        <v>55</v>
      </c>
      <c r="G45" s="99"/>
      <c r="H45" s="100"/>
    </row>
    <row r="46" spans="1:8">
      <c r="A46" s="79"/>
      <c r="B46" s="79"/>
      <c r="C46" s="79"/>
      <c r="D46" s="74"/>
      <c r="E46" s="79"/>
      <c r="F46" s="84"/>
      <c r="G46" s="99"/>
      <c r="H46" s="100"/>
    </row>
    <row r="47" spans="1:8">
      <c r="A47" s="79"/>
      <c r="B47" s="79"/>
      <c r="C47" s="79"/>
      <c r="D47" s="79"/>
      <c r="E47" s="79"/>
      <c r="F47" s="79"/>
      <c r="G47" s="79"/>
      <c r="H47" s="79"/>
    </row>
    <row r="48" ht="15" customHeight="1" spans="1:8">
      <c r="A48" s="66" t="s">
        <v>76</v>
      </c>
      <c r="B48" s="66"/>
      <c r="C48" s="66"/>
      <c r="D48" s="66"/>
      <c r="E48" s="66"/>
      <c r="F48" s="66"/>
      <c r="G48" s="66"/>
      <c r="H48" s="66"/>
    </row>
    <row r="49" spans="1:8">
      <c r="A49" s="89" t="s">
        <v>77</v>
      </c>
      <c r="B49" s="89" t="s">
        <v>78</v>
      </c>
      <c r="C49" s="89"/>
      <c r="D49" s="89" t="s">
        <v>79</v>
      </c>
      <c r="E49" s="89" t="s">
        <v>11</v>
      </c>
      <c r="F49" s="89" t="s">
        <v>12</v>
      </c>
      <c r="G49" s="89" t="s">
        <v>6</v>
      </c>
      <c r="H49" s="89" t="s">
        <v>80</v>
      </c>
    </row>
    <row r="50" ht="16" customHeight="1" spans="1:8">
      <c r="A50" s="90" t="s">
        <v>81</v>
      </c>
      <c r="B50" s="90">
        <v>1893</v>
      </c>
      <c r="C50" s="90"/>
      <c r="D50" s="90">
        <v>1893</v>
      </c>
      <c r="E50" s="110">
        <v>1</v>
      </c>
      <c r="F50" s="110">
        <v>1</v>
      </c>
      <c r="G50" s="95" t="s">
        <v>16</v>
      </c>
      <c r="H50" s="90"/>
    </row>
    <row r="51" spans="1:8">
      <c r="A51" s="79"/>
      <c r="B51" s="79"/>
      <c r="C51" s="79"/>
      <c r="D51" s="79"/>
      <c r="E51" s="79"/>
      <c r="F51" s="79"/>
      <c r="G51" s="79"/>
      <c r="H51" s="79"/>
    </row>
    <row r="52" spans="1:8">
      <c r="A52" s="91" t="s">
        <v>82</v>
      </c>
      <c r="B52" s="91"/>
      <c r="C52" s="91"/>
      <c r="D52" s="91"/>
      <c r="E52" s="91"/>
      <c r="F52" s="91"/>
      <c r="G52" s="91"/>
      <c r="H52" s="91"/>
    </row>
    <row r="53" spans="1:8">
      <c r="A53" s="92" t="s">
        <v>77</v>
      </c>
      <c r="B53" s="92" t="s">
        <v>83</v>
      </c>
      <c r="C53" s="92"/>
      <c r="D53" s="92" t="s">
        <v>11</v>
      </c>
      <c r="E53" s="92" t="s">
        <v>6</v>
      </c>
      <c r="F53" s="111" t="s">
        <v>13</v>
      </c>
      <c r="G53" s="112"/>
      <c r="H53" s="113"/>
    </row>
    <row r="54" ht="16" customHeight="1" spans="1:8">
      <c r="A54" s="93" t="s">
        <v>81</v>
      </c>
      <c r="B54" s="90" t="s">
        <v>84</v>
      </c>
      <c r="C54" s="90"/>
      <c r="D54" s="90" t="s">
        <v>85</v>
      </c>
      <c r="E54" s="90" t="s">
        <v>84</v>
      </c>
      <c r="F54" s="114" t="s">
        <v>84</v>
      </c>
      <c r="G54" s="115"/>
      <c r="H54" s="116"/>
    </row>
    <row r="55" spans="1:8">
      <c r="A55" s="83"/>
      <c r="B55" s="83"/>
      <c r="C55" s="83"/>
      <c r="D55" s="83"/>
      <c r="E55" s="83"/>
      <c r="F55" s="83"/>
      <c r="G55" s="83"/>
      <c r="H55" s="83"/>
    </row>
    <row r="56" spans="1:8">
      <c r="A56" s="66" t="s">
        <v>86</v>
      </c>
      <c r="B56" s="66"/>
      <c r="C56" s="66"/>
      <c r="D56" s="66"/>
      <c r="E56" s="66"/>
      <c r="F56" s="66"/>
      <c r="G56" s="66"/>
      <c r="H56" s="66"/>
    </row>
    <row r="57" spans="1:8">
      <c r="A57" s="89" t="s">
        <v>87</v>
      </c>
      <c r="B57" s="89" t="s">
        <v>88</v>
      </c>
      <c r="C57" s="89"/>
      <c r="D57" s="94"/>
      <c r="E57" s="94"/>
      <c r="F57" s="94"/>
      <c r="G57" s="94"/>
      <c r="H57" s="94"/>
    </row>
    <row r="58" spans="1:8">
      <c r="A58" s="90" t="s">
        <v>89</v>
      </c>
      <c r="B58" s="90" t="s">
        <v>16</v>
      </c>
      <c r="C58" s="90"/>
      <c r="D58" s="94"/>
      <c r="E58" s="94"/>
      <c r="F58" s="94"/>
      <c r="G58" s="94"/>
      <c r="H58" s="94"/>
    </row>
    <row r="59" spans="1:8">
      <c r="A59" s="90" t="s">
        <v>90</v>
      </c>
      <c r="B59" s="90" t="s">
        <v>16</v>
      </c>
      <c r="C59" s="90"/>
      <c r="D59" s="94"/>
      <c r="E59" s="94"/>
      <c r="F59" s="94"/>
      <c r="G59" s="94"/>
      <c r="H59" s="94"/>
    </row>
    <row r="60" spans="1:8">
      <c r="A60" s="90" t="s">
        <v>91</v>
      </c>
      <c r="B60" s="90" t="s">
        <v>16</v>
      </c>
      <c r="C60" s="90"/>
      <c r="D60" s="94"/>
      <c r="E60" s="94"/>
      <c r="F60" s="94"/>
      <c r="G60" s="94"/>
      <c r="H60" s="94"/>
    </row>
    <row r="61" spans="1:8">
      <c r="A61" s="90" t="s">
        <v>92</v>
      </c>
      <c r="B61" s="90" t="s">
        <v>16</v>
      </c>
      <c r="C61" s="90"/>
      <c r="D61" s="94"/>
      <c r="E61" s="94"/>
      <c r="F61" s="94"/>
      <c r="G61" s="94"/>
      <c r="H61" s="94"/>
    </row>
    <row r="62" spans="1:8">
      <c r="A62" s="90" t="s">
        <v>93</v>
      </c>
      <c r="B62" s="90" t="s">
        <v>16</v>
      </c>
      <c r="C62" s="90"/>
      <c r="D62" s="94"/>
      <c r="E62" s="94"/>
      <c r="F62" s="94"/>
      <c r="G62" s="94"/>
      <c r="H62" s="94"/>
    </row>
    <row r="63" spans="1:8">
      <c r="A63" s="90" t="s">
        <v>94</v>
      </c>
      <c r="B63" s="90" t="s">
        <v>16</v>
      </c>
      <c r="C63" s="90"/>
      <c r="D63" s="94"/>
      <c r="E63" s="94"/>
      <c r="F63" s="94"/>
      <c r="G63" s="94"/>
      <c r="H63" s="94"/>
    </row>
    <row r="64" spans="1:8">
      <c r="A64" s="74"/>
      <c r="B64" s="74"/>
      <c r="C64" s="74"/>
      <c r="D64" s="74"/>
      <c r="E64" s="74"/>
      <c r="F64" s="74"/>
      <c r="G64" s="74"/>
      <c r="H64" s="74"/>
    </row>
    <row r="65" spans="1:8">
      <c r="A65" s="65" t="s">
        <v>95</v>
      </c>
      <c r="B65" s="65"/>
      <c r="C65" s="65"/>
      <c r="D65" s="65"/>
      <c r="E65" s="65"/>
      <c r="F65" s="65"/>
      <c r="G65" s="65"/>
      <c r="H65" s="65"/>
    </row>
    <row r="66" ht="17" customHeight="1" spans="1:8">
      <c r="A66" s="65" t="s">
        <v>96</v>
      </c>
      <c r="B66" s="65"/>
      <c r="C66" s="65"/>
      <c r="D66" s="65"/>
      <c r="E66" s="65"/>
      <c r="F66" s="65"/>
      <c r="G66" s="65"/>
      <c r="H66" s="65"/>
    </row>
    <row r="67" spans="1:8">
      <c r="A67" s="66" t="s">
        <v>97</v>
      </c>
      <c r="B67" s="66"/>
      <c r="C67" s="66"/>
      <c r="D67" s="66"/>
      <c r="E67" s="66"/>
      <c r="F67" s="66"/>
      <c r="G67" s="66"/>
      <c r="H67" s="66"/>
    </row>
    <row r="68" ht="75" customHeight="1" spans="1:8">
      <c r="A68" s="74" t="s">
        <v>98</v>
      </c>
      <c r="B68" s="74"/>
      <c r="C68" s="74"/>
      <c r="D68" s="74"/>
      <c r="E68" s="74"/>
      <c r="F68" s="74"/>
      <c r="G68" s="74"/>
      <c r="H68" s="74"/>
    </row>
    <row r="69" spans="1:8">
      <c r="A69" s="66" t="s">
        <v>99</v>
      </c>
      <c r="B69" s="66"/>
      <c r="C69" s="66"/>
      <c r="D69" s="66"/>
      <c r="E69" s="66"/>
      <c r="F69" s="66"/>
      <c r="G69" s="66"/>
      <c r="H69" s="66"/>
    </row>
    <row r="70" ht="121" customHeight="1" spans="1:8">
      <c r="A70" s="74" t="s">
        <v>100</v>
      </c>
      <c r="B70" s="74"/>
      <c r="C70" s="74"/>
      <c r="D70" s="74"/>
      <c r="E70" s="74"/>
      <c r="F70" s="74"/>
      <c r="G70" s="74"/>
      <c r="H70" s="74"/>
    </row>
    <row r="71" spans="1:8">
      <c r="A71" s="65" t="s">
        <v>101</v>
      </c>
      <c r="B71" s="65"/>
      <c r="C71" s="65"/>
      <c r="D71" s="65"/>
      <c r="E71" s="65"/>
      <c r="F71" s="65"/>
      <c r="G71" s="65"/>
      <c r="H71" s="65"/>
    </row>
    <row r="72" ht="17" customHeight="1" spans="1:8">
      <c r="A72" s="70" t="s">
        <v>102</v>
      </c>
      <c r="B72" s="67" t="s">
        <v>103</v>
      </c>
      <c r="C72" s="92" t="s">
        <v>104</v>
      </c>
      <c r="D72" s="67" t="s">
        <v>105</v>
      </c>
      <c r="E72" s="67" t="s">
        <v>106</v>
      </c>
      <c r="F72" s="67" t="s">
        <v>107</v>
      </c>
      <c r="G72" s="126" t="s">
        <v>108</v>
      </c>
      <c r="H72" s="127" t="s">
        <v>13</v>
      </c>
    </row>
    <row r="73" ht="53" spans="1:8">
      <c r="A73" s="79" t="s">
        <v>109</v>
      </c>
      <c r="B73" s="117" t="s">
        <v>110</v>
      </c>
      <c r="C73" s="118">
        <v>0.99</v>
      </c>
      <c r="D73" s="119" t="s">
        <v>111</v>
      </c>
      <c r="E73" s="128">
        <v>0</v>
      </c>
      <c r="F73" s="129" t="s">
        <v>112</v>
      </c>
      <c r="G73" s="130">
        <v>0.9945</v>
      </c>
      <c r="H73" s="131"/>
    </row>
    <row r="74" ht="21" customHeight="1" spans="1:8">
      <c r="A74" s="79"/>
      <c r="B74" s="94" t="s">
        <v>113</v>
      </c>
      <c r="C74" s="120">
        <v>0.99</v>
      </c>
      <c r="D74" s="94"/>
      <c r="E74" s="128">
        <v>2</v>
      </c>
      <c r="F74" s="129" t="s">
        <v>112</v>
      </c>
      <c r="G74" s="132">
        <v>0.9932</v>
      </c>
      <c r="H74" s="133"/>
    </row>
    <row r="75" ht="17" customHeight="1" spans="1:8">
      <c r="A75" s="79"/>
      <c r="B75" s="94" t="s">
        <v>114</v>
      </c>
      <c r="C75" s="120">
        <v>0.99</v>
      </c>
      <c r="D75" s="94"/>
      <c r="E75" s="128">
        <v>1</v>
      </c>
      <c r="F75" s="129" t="s">
        <v>112</v>
      </c>
      <c r="G75" s="130">
        <v>0.9931</v>
      </c>
      <c r="H75" s="133"/>
    </row>
    <row r="76" ht="17" customHeight="1" spans="1:8">
      <c r="A76" s="79"/>
      <c r="B76" s="117" t="s">
        <v>115</v>
      </c>
      <c r="C76" s="118">
        <v>0.99</v>
      </c>
      <c r="D76" s="94"/>
      <c r="E76" s="128">
        <v>0</v>
      </c>
      <c r="F76" s="129" t="s">
        <v>112</v>
      </c>
      <c r="G76" s="130">
        <v>0.9922</v>
      </c>
      <c r="H76" s="133"/>
    </row>
    <row r="77" ht="17" customHeight="1" spans="1:8">
      <c r="A77" s="79"/>
      <c r="B77" s="117" t="s">
        <v>116</v>
      </c>
      <c r="C77" s="118">
        <v>0.99</v>
      </c>
      <c r="D77" s="94"/>
      <c r="E77" s="128">
        <v>5</v>
      </c>
      <c r="F77" s="129" t="s">
        <v>112</v>
      </c>
      <c r="G77" s="130">
        <v>0.9935</v>
      </c>
      <c r="H77" s="133"/>
    </row>
    <row r="78" ht="17" customHeight="1" spans="1:8">
      <c r="A78" s="79"/>
      <c r="B78" s="117" t="s">
        <v>117</v>
      </c>
      <c r="C78" s="118">
        <v>1</v>
      </c>
      <c r="D78" s="94"/>
      <c r="E78" s="128">
        <v>0</v>
      </c>
      <c r="F78" s="129" t="s">
        <v>112</v>
      </c>
      <c r="G78" s="130">
        <v>0.9927</v>
      </c>
      <c r="H78" s="133"/>
    </row>
    <row r="79" ht="16" customHeight="1" spans="1:8">
      <c r="A79" s="65" t="s">
        <v>118</v>
      </c>
      <c r="B79" s="65"/>
      <c r="C79" s="65"/>
      <c r="D79" s="65"/>
      <c r="E79" s="65"/>
      <c r="F79" s="65"/>
      <c r="G79" s="65"/>
      <c r="H79" s="65"/>
    </row>
    <row r="80" ht="17" customHeight="1" spans="1:8">
      <c r="A80" s="90" t="s">
        <v>119</v>
      </c>
      <c r="B80" s="90" t="s">
        <v>120</v>
      </c>
      <c r="C80" s="90" t="s">
        <v>121</v>
      </c>
      <c r="D80" s="90" t="s">
        <v>122</v>
      </c>
      <c r="E80" s="90" t="s">
        <v>123</v>
      </c>
      <c r="F80" s="90" t="s">
        <v>124</v>
      </c>
      <c r="G80" s="134" t="s">
        <v>125</v>
      </c>
      <c r="H80" s="135"/>
    </row>
    <row r="81" s="64" customFormat="1" ht="17" customHeight="1" spans="1:8">
      <c r="A81" s="121" t="s">
        <v>81</v>
      </c>
      <c r="B81" s="121">
        <v>1639</v>
      </c>
      <c r="C81" s="121">
        <v>1635</v>
      </c>
      <c r="D81" s="121">
        <v>1624</v>
      </c>
      <c r="E81" s="136">
        <f>C81/B81</f>
        <v>0.997559487492373</v>
      </c>
      <c r="F81" s="136">
        <f>D81/C81</f>
        <v>0.993272171253823</v>
      </c>
      <c r="G81" s="134" t="s">
        <v>126</v>
      </c>
      <c r="H81" s="135"/>
    </row>
    <row r="82" spans="1:8">
      <c r="A82" s="79"/>
      <c r="B82" s="79"/>
      <c r="C82" s="79"/>
      <c r="D82" s="79"/>
      <c r="E82" s="79"/>
      <c r="F82" s="79"/>
      <c r="G82" s="79"/>
      <c r="H82" s="79"/>
    </row>
    <row r="83" ht="17" customHeight="1" spans="1:8">
      <c r="A83" s="65" t="s">
        <v>127</v>
      </c>
      <c r="B83" s="65"/>
      <c r="C83" s="65"/>
      <c r="D83" s="65"/>
      <c r="E83" s="65"/>
      <c r="F83" s="65"/>
      <c r="G83" s="65"/>
      <c r="H83" s="65"/>
    </row>
    <row r="84" spans="1:8">
      <c r="A84" s="88" t="s">
        <v>128</v>
      </c>
      <c r="B84" s="79" t="s">
        <v>129</v>
      </c>
      <c r="C84" s="79"/>
      <c r="D84" s="79"/>
      <c r="E84" s="79"/>
      <c r="F84" s="79"/>
      <c r="G84" s="79"/>
      <c r="H84" s="79"/>
    </row>
    <row r="85" spans="1:8">
      <c r="A85" s="88" t="s">
        <v>130</v>
      </c>
      <c r="B85" s="75" t="s">
        <v>131</v>
      </c>
      <c r="C85" s="122"/>
      <c r="D85" s="122"/>
      <c r="E85" s="122"/>
      <c r="F85" s="122"/>
      <c r="G85" s="122"/>
      <c r="H85" s="76"/>
    </row>
    <row r="86" spans="1:8">
      <c r="A86" s="88" t="s">
        <v>132</v>
      </c>
      <c r="B86" s="75" t="s">
        <v>133</v>
      </c>
      <c r="C86" s="122"/>
      <c r="D86" s="122"/>
      <c r="E86" s="122"/>
      <c r="F86" s="122"/>
      <c r="G86" s="122"/>
      <c r="H86" s="76"/>
    </row>
    <row r="87" spans="1:8">
      <c r="A87" s="88" t="s">
        <v>134</v>
      </c>
      <c r="B87" s="75" t="s">
        <v>135</v>
      </c>
      <c r="C87" s="122"/>
      <c r="D87" s="122"/>
      <c r="E87" s="122"/>
      <c r="F87" s="122"/>
      <c r="G87" s="122"/>
      <c r="H87" s="76"/>
    </row>
    <row r="88" spans="1:5">
      <c r="A88" s="123"/>
      <c r="B88" s="123"/>
      <c r="C88" s="123"/>
      <c r="D88" s="123"/>
      <c r="E88" s="123"/>
    </row>
    <row r="89" spans="1:5">
      <c r="A89" s="124"/>
      <c r="B89" s="124"/>
      <c r="C89" s="124"/>
      <c r="D89" s="124"/>
      <c r="E89" s="124"/>
    </row>
    <row r="90" spans="1:5">
      <c r="A90" s="123"/>
      <c r="B90" s="123"/>
      <c r="C90" s="123"/>
      <c r="D90" s="123"/>
      <c r="E90" s="123"/>
    </row>
    <row r="91" spans="1:5">
      <c r="A91" s="125"/>
      <c r="B91" s="125"/>
      <c r="C91" s="125"/>
      <c r="D91" s="125"/>
      <c r="E91" s="125"/>
    </row>
    <row r="106" ht="28" customHeight="1"/>
  </sheetData>
  <sheetProtection formatCells="0" insertHyperlinks="0" autoFilter="0"/>
  <mergeCells count="68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B10:C10"/>
    <mergeCell ref="B11:C11"/>
    <mergeCell ref="A12:H12"/>
    <mergeCell ref="A13:H13"/>
    <mergeCell ref="G14:H14"/>
    <mergeCell ref="A31:H31"/>
    <mergeCell ref="A32:H32"/>
    <mergeCell ref="G33:H33"/>
    <mergeCell ref="A40:H40"/>
    <mergeCell ref="G41:H41"/>
    <mergeCell ref="A47:H47"/>
    <mergeCell ref="A48:H48"/>
    <mergeCell ref="A51:H51"/>
    <mergeCell ref="A52:H52"/>
    <mergeCell ref="F53:H53"/>
    <mergeCell ref="F54:H54"/>
    <mergeCell ref="A55:H55"/>
    <mergeCell ref="A56:H56"/>
    <mergeCell ref="A64:H64"/>
    <mergeCell ref="A65:H65"/>
    <mergeCell ref="A66:H66"/>
    <mergeCell ref="A67:H67"/>
    <mergeCell ref="A68:H68"/>
    <mergeCell ref="A69:H69"/>
    <mergeCell ref="A70:H70"/>
    <mergeCell ref="A71:H71"/>
    <mergeCell ref="A79:H79"/>
    <mergeCell ref="A82:H82"/>
    <mergeCell ref="A83:H83"/>
    <mergeCell ref="B84:H84"/>
    <mergeCell ref="B85:H85"/>
    <mergeCell ref="B86:H86"/>
    <mergeCell ref="B87:H87"/>
    <mergeCell ref="A10:A11"/>
    <mergeCell ref="A15:A20"/>
    <mergeCell ref="A21:A30"/>
    <mergeCell ref="A34:A38"/>
    <mergeCell ref="A42:A46"/>
    <mergeCell ref="A73:A78"/>
    <mergeCell ref="B16:B17"/>
    <mergeCell ref="B21:B22"/>
    <mergeCell ref="B23:B24"/>
    <mergeCell ref="B25:B26"/>
    <mergeCell ref="B27:B28"/>
    <mergeCell ref="B29:B30"/>
    <mergeCell ref="D21:D22"/>
    <mergeCell ref="D23:D24"/>
    <mergeCell ref="D25:D26"/>
    <mergeCell ref="D27:D28"/>
    <mergeCell ref="D29:D30"/>
    <mergeCell ref="D73:D78"/>
    <mergeCell ref="F21:F30"/>
    <mergeCell ref="H73:H78"/>
    <mergeCell ref="G34:H38"/>
    <mergeCell ref="G15:H30"/>
    <mergeCell ref="G42:H46"/>
    <mergeCell ref="D57:H63"/>
    <mergeCell ref="G9:H1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C5" sqref="C5"/>
    </sheetView>
  </sheetViews>
  <sheetFormatPr defaultColWidth="8" defaultRowHeight="17.6" outlineLevelCol="6"/>
  <cols>
    <col min="1" max="1" width="6.83333333333333" style="57" customWidth="1"/>
    <col min="2" max="2" width="23.75" style="57" customWidth="1"/>
    <col min="3" max="3" width="22.6333333333333" style="57" customWidth="1"/>
    <col min="4" max="4" width="16.1083333333333" style="57" customWidth="1"/>
    <col min="5" max="5" width="17.9166666666667" style="57" customWidth="1"/>
    <col min="6" max="6" width="16.1" style="57" customWidth="1"/>
    <col min="7" max="7" width="16.2416666666667" style="57" customWidth="1"/>
    <col min="8" max="16381" width="8" style="57"/>
  </cols>
  <sheetData>
    <row r="1" s="57" customFormat="1" ht="36" spans="1:7">
      <c r="A1" s="58" t="s">
        <v>136</v>
      </c>
      <c r="B1" s="59" t="s">
        <v>137</v>
      </c>
      <c r="C1" s="59" t="s">
        <v>138</v>
      </c>
      <c r="D1" s="59" t="s">
        <v>139</v>
      </c>
      <c r="E1" s="59" t="s">
        <v>140</v>
      </c>
      <c r="F1" s="59" t="s">
        <v>141</v>
      </c>
      <c r="G1" s="59" t="s">
        <v>142</v>
      </c>
    </row>
    <row r="2" s="57" customFormat="1" ht="124" spans="1:7">
      <c r="A2" s="60" t="s">
        <v>143</v>
      </c>
      <c r="B2" s="61" t="s">
        <v>144</v>
      </c>
      <c r="C2" s="62" t="s">
        <v>145</v>
      </c>
      <c r="D2" s="62" t="s">
        <v>146</v>
      </c>
      <c r="E2" s="62" t="s">
        <v>147</v>
      </c>
      <c r="F2" s="63" t="s">
        <v>148</v>
      </c>
      <c r="G2" s="62" t="s">
        <v>149</v>
      </c>
    </row>
    <row r="3" s="57" customFormat="1" ht="124" spans="1:7">
      <c r="A3" s="60" t="s">
        <v>143</v>
      </c>
      <c r="B3" s="61" t="s">
        <v>150</v>
      </c>
      <c r="C3" s="62" t="s">
        <v>151</v>
      </c>
      <c r="D3" s="62" t="s">
        <v>146</v>
      </c>
      <c r="E3" s="62" t="s">
        <v>147</v>
      </c>
      <c r="F3" s="63" t="s">
        <v>148</v>
      </c>
      <c r="G3" s="62" t="s">
        <v>152</v>
      </c>
    </row>
    <row r="4" s="57" customFormat="1" ht="124" spans="1:7">
      <c r="A4" s="60" t="s">
        <v>143</v>
      </c>
      <c r="B4" s="61" t="s">
        <v>153</v>
      </c>
      <c r="C4" s="62" t="s">
        <v>154</v>
      </c>
      <c r="D4" s="62" t="s">
        <v>146</v>
      </c>
      <c r="E4" s="62" t="s">
        <v>155</v>
      </c>
      <c r="F4" s="63" t="s">
        <v>148</v>
      </c>
      <c r="G4" s="62" t="s">
        <v>156</v>
      </c>
    </row>
    <row r="5" s="57" customFormat="1" ht="88" spans="1:7">
      <c r="A5" s="60" t="s">
        <v>143</v>
      </c>
      <c r="B5" s="61" t="s">
        <v>157</v>
      </c>
      <c r="C5" s="62" t="s">
        <v>158</v>
      </c>
      <c r="D5" s="62" t="s">
        <v>146</v>
      </c>
      <c r="E5" s="62" t="s">
        <v>155</v>
      </c>
      <c r="F5" s="63" t="s">
        <v>148</v>
      </c>
      <c r="G5" s="62" t="s">
        <v>152</v>
      </c>
    </row>
    <row r="6" s="57" customFormat="1" ht="88" spans="1:7">
      <c r="A6" s="60" t="s">
        <v>143</v>
      </c>
      <c r="B6" s="61" t="s">
        <v>159</v>
      </c>
      <c r="C6" s="62" t="s">
        <v>160</v>
      </c>
      <c r="D6" s="62" t="s">
        <v>146</v>
      </c>
      <c r="E6" s="62" t="s">
        <v>155</v>
      </c>
      <c r="F6" s="63" t="s">
        <v>148</v>
      </c>
      <c r="G6" s="62" t="s">
        <v>152</v>
      </c>
    </row>
    <row r="7" s="57" customFormat="1" ht="88" spans="1:7">
      <c r="A7" s="60" t="s">
        <v>143</v>
      </c>
      <c r="B7" s="61" t="s">
        <v>161</v>
      </c>
      <c r="C7" s="62" t="s">
        <v>162</v>
      </c>
      <c r="D7" s="62" t="s">
        <v>146</v>
      </c>
      <c r="E7" s="62" t="s">
        <v>147</v>
      </c>
      <c r="F7" s="63" t="s">
        <v>148</v>
      </c>
      <c r="G7" s="62" t="s">
        <v>163</v>
      </c>
    </row>
    <row r="8" s="57" customFormat="1" ht="88" spans="1:7">
      <c r="A8" s="60" t="s">
        <v>143</v>
      </c>
      <c r="B8" s="61" t="s">
        <v>164</v>
      </c>
      <c r="C8" s="62" t="s">
        <v>165</v>
      </c>
      <c r="D8" s="62" t="s">
        <v>146</v>
      </c>
      <c r="E8" s="62" t="s">
        <v>155</v>
      </c>
      <c r="F8" s="63" t="s">
        <v>148</v>
      </c>
      <c r="G8" s="62" t="s">
        <v>152</v>
      </c>
    </row>
    <row r="9" s="57" customFormat="1" ht="71" spans="1:7">
      <c r="A9" s="60" t="s">
        <v>143</v>
      </c>
      <c r="B9" s="61" t="s">
        <v>166</v>
      </c>
      <c r="C9" s="62" t="s">
        <v>167</v>
      </c>
      <c r="D9" s="62" t="s">
        <v>146</v>
      </c>
      <c r="E9" s="62" t="s">
        <v>155</v>
      </c>
      <c r="F9" s="63" t="s">
        <v>148</v>
      </c>
      <c r="G9" s="62" t="s">
        <v>152</v>
      </c>
    </row>
  </sheetData>
  <sheetProtection formatCells="0" insertHyperlinks="0" autoFilter="0"/>
  <hyperlinks>
    <hyperlink ref="B2" r:id="rId1" display="AW2-24622" tooltip="https://ford-jira-basic.atlassian.net/browse/AW2-24622"/>
    <hyperlink ref="B3" r:id="rId2" display="AW2-24621" tooltip="https://ford-jira-basic.atlassian.net/browse/AW2-24621"/>
    <hyperlink ref="B4" r:id="rId3" display="AW2-24244" tooltip="https://ford-jira-basic.atlassian.net/browse/AW2-24244"/>
    <hyperlink ref="B5" r:id="rId4" display="AW2-19815" tooltip="https://ford-jira-basic.atlassian.net/browse/AW2-19815"/>
    <hyperlink ref="B6" r:id="rId5" display="AW2-19814" tooltip="https://ford-jira-basic.atlassian.net/browse/AW2-19814"/>
    <hyperlink ref="B7" r:id="rId6" display="AW2-19726" tooltip="https://ford-jira-basic.atlassian.net/browse/AW2-19726"/>
    <hyperlink ref="B8" r:id="rId7" display="AW2-14538" tooltip="https://ford-jira-basic.atlassian.net/browse/AW2-14538"/>
    <hyperlink ref="B9" r:id="rId8" display="AW2-13169" tooltip="https://ford-jira-basic.atlassian.net/browse/AW2-13169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8"/>
  <sheetViews>
    <sheetView topLeftCell="A38" workbookViewId="0">
      <selection activeCell="V50" sqref="V50"/>
    </sheetView>
  </sheetViews>
  <sheetFormatPr defaultColWidth="8.83333333333333" defaultRowHeight="17.6"/>
  <cols>
    <col min="1" max="1" width="7.66666666666667" style="18" customWidth="1"/>
    <col min="2" max="2" width="22" style="18" customWidth="1"/>
    <col min="3" max="3" width="54.8333333333333" style="18" customWidth="1"/>
    <col min="4" max="4" width="32.3333333333333" style="18" customWidth="1"/>
    <col min="5" max="5" width="7.16666666666667" style="18" customWidth="1"/>
    <col min="6" max="6" width="9.66666666666667" style="18" hidden="1" customWidth="1"/>
    <col min="7" max="7" width="8.16666666666667" style="18" hidden="1" customWidth="1"/>
    <col min="8" max="8" width="9.33333333333333" style="18" hidden="1" customWidth="1"/>
    <col min="9" max="9" width="8" style="19" hidden="1" customWidth="1"/>
    <col min="10" max="10" width="7.16666666666667" style="19" hidden="1" customWidth="1"/>
    <col min="11" max="11" width="10" style="20" hidden="1" customWidth="1"/>
    <col min="12" max="12" width="21.5" style="20" hidden="1" customWidth="1"/>
    <col min="13" max="13" width="50.5" style="18" hidden="1" customWidth="1"/>
    <col min="14" max="15" width="8.83333333333333" style="18" hidden="1" customWidth="1"/>
    <col min="16" max="16" width="0.166666666666667" style="18" hidden="1" customWidth="1"/>
    <col min="17" max="17" width="60.6666666666667" style="18" hidden="1" customWidth="1"/>
    <col min="18" max="18" width="8.83333333333333" style="18" hidden="1" customWidth="1"/>
    <col min="19" max="21" width="14.4416666666667" style="21" customWidth="1"/>
    <col min="22" max="22" width="14.4416666666667" style="22" customWidth="1"/>
    <col min="23" max="23" width="12.5" style="23" customWidth="1"/>
    <col min="24" max="16384" width="8.83333333333333" style="18"/>
  </cols>
  <sheetData>
    <row r="1" ht="61" spans="1:23">
      <c r="A1" s="17" t="s">
        <v>168</v>
      </c>
      <c r="B1" s="24" t="s">
        <v>169</v>
      </c>
      <c r="C1" s="25" t="s">
        <v>170</v>
      </c>
      <c r="D1" s="25" t="s">
        <v>171</v>
      </c>
      <c r="E1" s="25" t="s">
        <v>172</v>
      </c>
      <c r="F1" s="25" t="s">
        <v>173</v>
      </c>
      <c r="G1" s="30" t="s">
        <v>174</v>
      </c>
      <c r="H1" s="30" t="s">
        <v>175</v>
      </c>
      <c r="I1" s="34" t="s">
        <v>176</v>
      </c>
      <c r="J1" s="31" t="s">
        <v>177</v>
      </c>
      <c r="K1" s="35" t="s">
        <v>178</v>
      </c>
      <c r="L1" s="35" t="s">
        <v>179</v>
      </c>
      <c r="M1" s="38" t="s">
        <v>180</v>
      </c>
      <c r="N1" s="17" t="s">
        <v>181</v>
      </c>
      <c r="O1" s="17" t="s">
        <v>182</v>
      </c>
      <c r="P1" s="17" t="s">
        <v>183</v>
      </c>
      <c r="Q1" s="17" t="s">
        <v>184</v>
      </c>
      <c r="S1" s="40" t="s">
        <v>185</v>
      </c>
      <c r="T1" s="40" t="s">
        <v>186</v>
      </c>
      <c r="U1" s="40" t="s">
        <v>187</v>
      </c>
      <c r="V1" s="46" t="s">
        <v>188</v>
      </c>
      <c r="W1" s="47" t="s">
        <v>189</v>
      </c>
    </row>
    <row r="2" ht="61" spans="1:27">
      <c r="A2" s="26">
        <v>0.2</v>
      </c>
      <c r="B2" s="24" t="s">
        <v>190</v>
      </c>
      <c r="C2" s="25" t="s">
        <v>191</v>
      </c>
      <c r="D2" s="25" t="s">
        <v>192</v>
      </c>
      <c r="E2" s="25" t="s">
        <v>193</v>
      </c>
      <c r="F2" s="31">
        <v>5</v>
      </c>
      <c r="G2" s="31">
        <v>8</v>
      </c>
      <c r="H2" s="31">
        <v>12</v>
      </c>
      <c r="I2" s="34">
        <v>8</v>
      </c>
      <c r="J2" s="31">
        <f>IF(I2&lt;=$F2,100,IF(I2&lt;=$G2,(80+20/($G2-$F2)*($G2-I2)),IF(I2&lt;=$H2,(60+20/($H2-$G2)*($H2-I2)),40)))*20%/2</f>
        <v>8</v>
      </c>
      <c r="K2" s="36">
        <f t="shared" ref="K2:K9" si="0">(H2+I2+J2)/3</f>
        <v>9.33333333333333</v>
      </c>
      <c r="L2" s="31">
        <f>IF(K2&lt;=$F2,100,IF(K2&lt;=$G2,(80+20/($G2-$F2)*($G2-K2)),IF(K2&lt;=$H2,(60+20/($H2-$G2)*($H2-K2)),40)))*20%/2</f>
        <v>7.33333333333333</v>
      </c>
      <c r="M2" s="38" t="s">
        <v>194</v>
      </c>
      <c r="N2" s="17">
        <v>5.1</v>
      </c>
      <c r="O2" s="17">
        <v>0</v>
      </c>
      <c r="P2" s="17"/>
      <c r="Q2" s="17"/>
      <c r="S2" s="41">
        <v>12.34</v>
      </c>
      <c r="T2" s="21">
        <v>11.89</v>
      </c>
      <c r="U2" s="41">
        <v>15.45</v>
      </c>
      <c r="V2" s="48">
        <f t="shared" ref="V2:V44" si="1">(S2+T2+U2)/3</f>
        <v>13.2266666666667</v>
      </c>
      <c r="W2" s="23" t="s">
        <v>195</v>
      </c>
      <c r="X2" s="49"/>
      <c r="Z2" s="49"/>
      <c r="AA2" s="36"/>
    </row>
    <row r="3" ht="76" spans="1:27">
      <c r="A3" s="26"/>
      <c r="B3" s="24" t="s">
        <v>190</v>
      </c>
      <c r="C3" s="25" t="s">
        <v>196</v>
      </c>
      <c r="D3" s="25" t="s">
        <v>197</v>
      </c>
      <c r="E3" s="25" t="s">
        <v>193</v>
      </c>
      <c r="F3" s="31">
        <v>2</v>
      </c>
      <c r="G3" s="31">
        <v>3</v>
      </c>
      <c r="H3" s="31">
        <v>5</v>
      </c>
      <c r="I3" s="34">
        <v>3</v>
      </c>
      <c r="J3" s="31">
        <f>IF(I3&lt;=$F3,100,IF(I3&lt;=$G3,(80+20/($G3-$F3)*($G3-I3)),IF(I3&lt;=$H3,(60+20/($H3-$G3)*($H3-I3)),40)))*20%/2</f>
        <v>8</v>
      </c>
      <c r="K3" s="36">
        <f t="shared" si="0"/>
        <v>5.33333333333333</v>
      </c>
      <c r="L3" s="31">
        <f>IF(K3&lt;=$F3,100,IF(K3&lt;=$G3,(80+20/($G3-$F3)*($G3-K3)),IF(K3&lt;=$H3,(60+20/($H3-$G3)*($H3-K3)),40)))*20%/2</f>
        <v>4</v>
      </c>
      <c r="M3" s="38" t="s">
        <v>198</v>
      </c>
      <c r="N3" s="17">
        <v>1.88</v>
      </c>
      <c r="O3" s="17"/>
      <c r="P3" s="17"/>
      <c r="Q3" s="17"/>
      <c r="S3" s="21">
        <v>4.13</v>
      </c>
      <c r="T3" s="21">
        <v>4.21</v>
      </c>
      <c r="U3" s="21">
        <v>4.08</v>
      </c>
      <c r="V3" s="48">
        <f t="shared" si="1"/>
        <v>4.14</v>
      </c>
      <c r="AA3" s="36"/>
    </row>
    <row r="4" s="17" customFormat="1" ht="31" spans="1:27">
      <c r="A4" s="27">
        <v>0.08</v>
      </c>
      <c r="B4" s="24" t="s">
        <v>199</v>
      </c>
      <c r="C4" s="25" t="s">
        <v>200</v>
      </c>
      <c r="D4" s="25" t="s">
        <v>201</v>
      </c>
      <c r="E4" s="25" t="s">
        <v>202</v>
      </c>
      <c r="F4" s="31">
        <v>200</v>
      </c>
      <c r="G4" s="31">
        <v>350</v>
      </c>
      <c r="H4" s="31">
        <v>500</v>
      </c>
      <c r="I4" s="34">
        <v>200</v>
      </c>
      <c r="J4" s="31">
        <f>IF(I4&lt;=$F4,100,IF(I4&lt;=$G4,(80+20/($G4-$F4)*($G4-I4)),IF(I4&lt;=$H4,(60+20/($H4-$G4)*($H4-I4)),40)))*8%/2</f>
        <v>4</v>
      </c>
      <c r="K4" s="36">
        <f t="shared" si="0"/>
        <v>234.666666666667</v>
      </c>
      <c r="L4" s="31">
        <f>IF(K4&lt;=$F4,100,IF(K4&lt;=$G4,(80+20/($G4-$F4)*($G4-K4)),IF(K4&lt;=$H4,(60+20/($H4-$G4)*($H4-K4)),40)))*20%/2</f>
        <v>9.53777777777778</v>
      </c>
      <c r="M4" s="38" t="s">
        <v>203</v>
      </c>
      <c r="S4" s="21">
        <v>1367</v>
      </c>
      <c r="T4" s="42">
        <v>1582</v>
      </c>
      <c r="U4" s="42">
        <v>1494</v>
      </c>
      <c r="V4" s="48">
        <f t="shared" si="1"/>
        <v>1481</v>
      </c>
      <c r="W4" s="23"/>
      <c r="X4" s="18"/>
      <c r="AA4" s="36"/>
    </row>
    <row r="5" s="17" customFormat="1" ht="46" spans="1:27">
      <c r="A5" s="27"/>
      <c r="B5" s="24"/>
      <c r="C5" s="25" t="s">
        <v>204</v>
      </c>
      <c r="D5" s="25" t="s">
        <v>205</v>
      </c>
      <c r="E5" s="25" t="s">
        <v>202</v>
      </c>
      <c r="F5" s="31">
        <v>200</v>
      </c>
      <c r="G5" s="31">
        <v>350</v>
      </c>
      <c r="H5" s="31">
        <v>500</v>
      </c>
      <c r="I5" s="34">
        <v>200</v>
      </c>
      <c r="J5" s="31">
        <f>IF(I5&lt;=$F5,100,IF(I5&lt;=$G5,(80+20/($G5-$F5)*($G5-I5)),IF(I5&lt;=$H5,(60+20/($H5-$G5)*($H5-I5)),40)))*8%/2</f>
        <v>4</v>
      </c>
      <c r="K5" s="36">
        <f t="shared" si="0"/>
        <v>234.666666666667</v>
      </c>
      <c r="L5" s="31">
        <f>IF(K5&lt;=$F5,100,IF(K5&lt;=$G5,(80+20/($G5-$F5)*($G5-K5)),IF(K5&lt;=$H5,(60+20/($H5-$G5)*($H5-K5)),40)))*20%/2</f>
        <v>9.53777777777778</v>
      </c>
      <c r="M5" s="38" t="s">
        <v>203</v>
      </c>
      <c r="S5" s="42">
        <v>223</v>
      </c>
      <c r="T5" s="42">
        <v>195</v>
      </c>
      <c r="U5" s="42">
        <v>185</v>
      </c>
      <c r="V5" s="48">
        <f t="shared" si="1"/>
        <v>201</v>
      </c>
      <c r="W5" s="23"/>
      <c r="AA5" s="36"/>
    </row>
    <row r="6" spans="1:27">
      <c r="A6" s="26">
        <v>0.04</v>
      </c>
      <c r="B6" s="24" t="s">
        <v>206</v>
      </c>
      <c r="C6" s="25" t="s">
        <v>207</v>
      </c>
      <c r="D6" s="25" t="s">
        <v>208</v>
      </c>
      <c r="E6" s="25" t="s">
        <v>209</v>
      </c>
      <c r="F6" s="31">
        <v>300</v>
      </c>
      <c r="G6" s="31">
        <v>350</v>
      </c>
      <c r="H6" s="31">
        <v>500</v>
      </c>
      <c r="I6" s="34">
        <v>500</v>
      </c>
      <c r="J6" s="31">
        <f t="shared" ref="J6:J9" si="2">IF(I6&lt;=$F6,100,IF(I6&lt;=$G6,(80+20/($G6-$F6)*($G6-I6)),IF(I6&lt;=$H6,(60+20/($H6-$G6)*($H6-I6)),40)))*4%/4</f>
        <v>0.6</v>
      </c>
      <c r="K6" s="36">
        <f t="shared" si="0"/>
        <v>333.533333333333</v>
      </c>
      <c r="L6" s="31">
        <f t="shared" ref="L6:L9" si="3">IF(K8&lt;=$F8,100,IF(K8&lt;=$G8,(80+20/($G8-$F8)*($G8-K8)),IF(K8&lt;=$H8,(60+20/($H8-$G8)*($H8-K8)),40)))*4%/4</f>
        <v>0.733155555555555</v>
      </c>
      <c r="M6" s="38"/>
      <c r="N6" s="17"/>
      <c r="O6" s="17"/>
      <c r="P6" s="17"/>
      <c r="Q6" s="17"/>
      <c r="S6" s="43">
        <v>386</v>
      </c>
      <c r="T6" s="43">
        <v>405</v>
      </c>
      <c r="U6" s="43">
        <v>391</v>
      </c>
      <c r="V6" s="48">
        <f t="shared" si="1"/>
        <v>394</v>
      </c>
      <c r="X6" s="50"/>
      <c r="AA6" s="36"/>
    </row>
    <row r="7" spans="1:27">
      <c r="A7" s="26"/>
      <c r="B7" s="24"/>
      <c r="C7" s="25"/>
      <c r="D7" s="25" t="s">
        <v>210</v>
      </c>
      <c r="E7" s="25" t="s">
        <v>209</v>
      </c>
      <c r="F7" s="31">
        <v>300</v>
      </c>
      <c r="G7" s="31">
        <v>350</v>
      </c>
      <c r="H7" s="31">
        <v>500</v>
      </c>
      <c r="I7" s="34">
        <v>500</v>
      </c>
      <c r="J7" s="31">
        <f t="shared" si="2"/>
        <v>0.6</v>
      </c>
      <c r="K7" s="36">
        <f t="shared" si="0"/>
        <v>333.533333333333</v>
      </c>
      <c r="L7" s="31">
        <f t="shared" si="3"/>
        <v>0.7776</v>
      </c>
      <c r="M7" s="38"/>
      <c r="N7" s="17"/>
      <c r="O7" s="17"/>
      <c r="P7" s="17"/>
      <c r="Q7" s="17"/>
      <c r="S7" s="43">
        <v>321</v>
      </c>
      <c r="T7" s="43">
        <v>332</v>
      </c>
      <c r="U7" s="43">
        <v>335</v>
      </c>
      <c r="V7" s="48">
        <f t="shared" si="1"/>
        <v>329.333333333333</v>
      </c>
      <c r="X7" s="50"/>
      <c r="AA7" s="36"/>
    </row>
    <row r="8" spans="1:27">
      <c r="A8" s="26"/>
      <c r="B8" s="24"/>
      <c r="C8" s="25"/>
      <c r="D8" s="25" t="s">
        <v>211</v>
      </c>
      <c r="E8" s="25" t="s">
        <v>209</v>
      </c>
      <c r="F8" s="31">
        <v>300</v>
      </c>
      <c r="G8" s="32">
        <v>350</v>
      </c>
      <c r="H8" s="31">
        <v>500</v>
      </c>
      <c r="I8" s="34">
        <v>700</v>
      </c>
      <c r="J8" s="31">
        <f t="shared" si="2"/>
        <v>0.4</v>
      </c>
      <c r="K8" s="36">
        <f t="shared" si="0"/>
        <v>400.133333333333</v>
      </c>
      <c r="L8" s="31">
        <f>IF(K8&lt;=$F8,100,IF(K8&lt;=$G8,(80+20/($G8-$F8)*($G8-K8)),IF(K8&lt;=$H8,(60+20/($H8-$G8)*($H8-K8)),40)))*4%/4</f>
        <v>0.733155555555555</v>
      </c>
      <c r="M8" s="38"/>
      <c r="N8" s="17"/>
      <c r="O8" s="17"/>
      <c r="P8" s="17"/>
      <c r="Q8" s="17"/>
      <c r="S8" s="43">
        <v>510</v>
      </c>
      <c r="T8" s="43">
        <v>514</v>
      </c>
      <c r="U8" s="43">
        <v>523</v>
      </c>
      <c r="V8" s="48">
        <f t="shared" si="1"/>
        <v>515.666666666667</v>
      </c>
      <c r="X8" s="50"/>
      <c r="AA8" s="36"/>
    </row>
    <row r="9" ht="74" customHeight="1" spans="1:27">
      <c r="A9" s="26"/>
      <c r="B9" s="24"/>
      <c r="C9" s="25"/>
      <c r="D9" s="25" t="s">
        <v>212</v>
      </c>
      <c r="E9" s="25" t="s">
        <v>209</v>
      </c>
      <c r="F9" s="31">
        <v>300</v>
      </c>
      <c r="G9" s="31">
        <v>350</v>
      </c>
      <c r="H9" s="31">
        <v>500</v>
      </c>
      <c r="I9" s="34">
        <v>600</v>
      </c>
      <c r="J9" s="31">
        <f t="shared" si="2"/>
        <v>0.4</v>
      </c>
      <c r="K9" s="36">
        <f t="shared" si="0"/>
        <v>366.8</v>
      </c>
      <c r="L9" s="31">
        <f t="shared" si="3"/>
        <v>0.4</v>
      </c>
      <c r="M9" s="38"/>
      <c r="N9" s="17"/>
      <c r="O9" s="17"/>
      <c r="P9" s="17"/>
      <c r="Q9" s="17"/>
      <c r="S9" s="43">
        <v>403</v>
      </c>
      <c r="T9" s="43">
        <v>416</v>
      </c>
      <c r="U9" s="43">
        <v>418</v>
      </c>
      <c r="V9" s="48">
        <f t="shared" si="1"/>
        <v>412.333333333333</v>
      </c>
      <c r="X9" s="50"/>
      <c r="AA9" s="36"/>
    </row>
    <row r="10" s="17" customFormat="1" ht="31" spans="1:23">
      <c r="A10" s="26">
        <v>0.03</v>
      </c>
      <c r="B10" s="24" t="s">
        <v>213</v>
      </c>
      <c r="C10" s="25" t="s">
        <v>214</v>
      </c>
      <c r="D10" s="25" t="s">
        <v>215</v>
      </c>
      <c r="E10" s="25" t="s">
        <v>216</v>
      </c>
      <c r="F10" s="33">
        <v>15</v>
      </c>
      <c r="G10" s="33">
        <v>12</v>
      </c>
      <c r="H10" s="33">
        <v>10</v>
      </c>
      <c r="I10" s="34">
        <v>15</v>
      </c>
      <c r="J10" s="31">
        <f>IF(I10&gt;=$F10,100,IF(I10&gt;=$G10,(80+20/($F10-$G10)*(I10-$G10)),IF(I10&gt;=$H10,(60+20/($H10-$G10)*(I10-$H10)),40)))*3%/3</f>
        <v>1</v>
      </c>
      <c r="K10" s="17">
        <v>1064</v>
      </c>
      <c r="L10" s="31">
        <f t="shared" ref="L10:L12" si="4">IF(K8&lt;=$F8,100,IF(K8&lt;=$G8,(80+20/($G8-$F8)*($G8-K8)),IF(K8&lt;=$H8,(60+20/($H8-$G8)*($H8-K8)),40)))*4%/4</f>
        <v>0.733155555555555</v>
      </c>
      <c r="M10" s="38" t="s">
        <v>217</v>
      </c>
      <c r="Q10" s="44"/>
      <c r="S10" s="42">
        <v>12</v>
      </c>
      <c r="T10" s="42">
        <v>11</v>
      </c>
      <c r="U10" s="42">
        <v>15</v>
      </c>
      <c r="V10" s="48">
        <f t="shared" si="1"/>
        <v>12.6666666666667</v>
      </c>
      <c r="W10" s="23"/>
    </row>
    <row r="11" s="17" customFormat="1" spans="1:23">
      <c r="A11" s="26"/>
      <c r="B11" s="24"/>
      <c r="C11" s="25"/>
      <c r="D11" s="25" t="s">
        <v>218</v>
      </c>
      <c r="E11" s="25" t="s">
        <v>216</v>
      </c>
      <c r="F11" s="33">
        <v>15</v>
      </c>
      <c r="G11" s="33">
        <v>12</v>
      </c>
      <c r="H11" s="33">
        <v>10</v>
      </c>
      <c r="I11" s="34">
        <v>15</v>
      </c>
      <c r="J11" s="31">
        <f>IF(I11&gt;=$F11,100,IF(I11&gt;=$G11,(80+20/($F11-$G11)*(I11-$G11)),IF(I11&gt;=$H11,(60+20/($H11-$G11)*(I11-$H11)),40)))*3%/3</f>
        <v>1</v>
      </c>
      <c r="K11" s="17">
        <v>15.28</v>
      </c>
      <c r="L11" s="31">
        <f t="shared" si="4"/>
        <v>0.7776</v>
      </c>
      <c r="M11" s="38" t="s">
        <v>217</v>
      </c>
      <c r="Q11" s="44"/>
      <c r="S11" s="42">
        <v>11</v>
      </c>
      <c r="T11" s="42">
        <v>13</v>
      </c>
      <c r="U11" s="42">
        <v>14</v>
      </c>
      <c r="V11" s="48">
        <f t="shared" si="1"/>
        <v>12.6666666666667</v>
      </c>
      <c r="W11" s="23"/>
    </row>
    <row r="12" s="17" customFormat="1" ht="31" spans="1:23">
      <c r="A12" s="26"/>
      <c r="B12" s="24"/>
      <c r="C12" s="25"/>
      <c r="D12" s="25" t="s">
        <v>219</v>
      </c>
      <c r="E12" s="25" t="s">
        <v>216</v>
      </c>
      <c r="F12" s="33">
        <v>15</v>
      </c>
      <c r="G12" s="33">
        <v>12</v>
      </c>
      <c r="H12" s="33">
        <v>10</v>
      </c>
      <c r="I12" s="34">
        <v>15</v>
      </c>
      <c r="J12" s="31">
        <f>IF(I12&gt;=$F12,100,IF(I12&gt;=$G12,(80+20/($F12-$G12)*(I12-$G12)),IF(I12&gt;=$H12,(60+20/($H12-$G12)*(I12-$H12)),40)))*8%/8</f>
        <v>1</v>
      </c>
      <c r="K12" s="17">
        <v>77.43</v>
      </c>
      <c r="L12" s="31">
        <f t="shared" si="4"/>
        <v>0.4</v>
      </c>
      <c r="M12" s="38" t="s">
        <v>217</v>
      </c>
      <c r="Q12" s="44"/>
      <c r="S12" s="42">
        <v>15</v>
      </c>
      <c r="T12" s="42">
        <v>18</v>
      </c>
      <c r="U12" s="42">
        <v>14</v>
      </c>
      <c r="V12" s="48">
        <f t="shared" si="1"/>
        <v>15.6666666666667</v>
      </c>
      <c r="W12" s="23"/>
    </row>
    <row r="13" ht="71" spans="1:27">
      <c r="A13" s="26">
        <v>0.03</v>
      </c>
      <c r="B13" s="24" t="s">
        <v>220</v>
      </c>
      <c r="C13" s="25" t="s">
        <v>221</v>
      </c>
      <c r="D13" s="25" t="s">
        <v>222</v>
      </c>
      <c r="E13" s="25" t="s">
        <v>202</v>
      </c>
      <c r="F13" s="31">
        <v>200</v>
      </c>
      <c r="G13" s="31">
        <v>800</v>
      </c>
      <c r="H13" s="31">
        <v>1000</v>
      </c>
      <c r="I13" s="34">
        <v>300</v>
      </c>
      <c r="J13" s="31">
        <f t="shared" ref="J13:J15" si="5">IF(I13&lt;=$F13,100,IF(I13&lt;=$G13,(80+20/($G13-$F13)*($G13-I13)),IF(I13&lt;=$H13,(60+20/($H13-$G13)*($H13-I13)),40)))*3%/3</f>
        <v>0.966666666666667</v>
      </c>
      <c r="K13" s="37">
        <f t="shared" ref="K13:K32" si="6">(H13+I13+J13)/3</f>
        <v>433.655555555556</v>
      </c>
      <c r="L13" s="31">
        <f t="shared" ref="L13:L32" si="7">IF(K13&lt;=$F13,100,IF(K13&lt;=$G13,(80+20/($G13-$F13)*($G13-K13)),IF(K13&lt;=$H13,(60+20/($H13-$G13)*($H13-K13)),40)))*20%/2</f>
        <v>9.22114814814815</v>
      </c>
      <c r="M13" s="39" t="s">
        <v>223</v>
      </c>
      <c r="N13" s="17"/>
      <c r="O13" s="17"/>
      <c r="P13" s="17"/>
      <c r="Q13" s="44" t="s">
        <v>224</v>
      </c>
      <c r="S13" s="21">
        <v>521</v>
      </c>
      <c r="T13" s="21">
        <v>674</v>
      </c>
      <c r="U13" s="21">
        <v>584</v>
      </c>
      <c r="V13" s="51">
        <f t="shared" si="1"/>
        <v>593</v>
      </c>
      <c r="AA13" s="37"/>
    </row>
    <row r="14" ht="31" spans="1:27">
      <c r="A14" s="26"/>
      <c r="B14" s="24"/>
      <c r="C14" s="25" t="s">
        <v>225</v>
      </c>
      <c r="D14" s="25" t="s">
        <v>226</v>
      </c>
      <c r="E14" s="25" t="s">
        <v>202</v>
      </c>
      <c r="F14" s="31">
        <v>200</v>
      </c>
      <c r="G14" s="31">
        <v>800</v>
      </c>
      <c r="H14" s="31">
        <v>1000</v>
      </c>
      <c r="I14" s="34">
        <v>300</v>
      </c>
      <c r="J14" s="31">
        <f t="shared" si="5"/>
        <v>0.966666666666667</v>
      </c>
      <c r="K14" s="37">
        <f t="shared" si="6"/>
        <v>433.655555555556</v>
      </c>
      <c r="L14" s="31">
        <f t="shared" si="7"/>
        <v>9.22114814814815</v>
      </c>
      <c r="M14" s="39"/>
      <c r="N14" s="17"/>
      <c r="O14" s="17"/>
      <c r="P14" s="17"/>
      <c r="Q14" s="44"/>
      <c r="S14" s="21">
        <v>681</v>
      </c>
      <c r="T14" s="21">
        <v>734</v>
      </c>
      <c r="U14" s="21">
        <v>712</v>
      </c>
      <c r="V14" s="51">
        <f t="shared" si="1"/>
        <v>709</v>
      </c>
      <c r="AA14" s="37"/>
    </row>
    <row r="15" ht="31" spans="1:27">
      <c r="A15" s="26"/>
      <c r="B15" s="24"/>
      <c r="C15" s="25" t="s">
        <v>221</v>
      </c>
      <c r="D15" s="25" t="s">
        <v>227</v>
      </c>
      <c r="E15" s="25" t="s">
        <v>202</v>
      </c>
      <c r="F15" s="31">
        <v>200</v>
      </c>
      <c r="G15" s="31">
        <v>800</v>
      </c>
      <c r="H15" s="31">
        <v>1000</v>
      </c>
      <c r="I15" s="34">
        <v>300</v>
      </c>
      <c r="J15" s="31">
        <f t="shared" si="5"/>
        <v>0.966666666666667</v>
      </c>
      <c r="K15" s="37">
        <f t="shared" si="6"/>
        <v>433.655555555556</v>
      </c>
      <c r="L15" s="31">
        <f t="shared" si="7"/>
        <v>9.22114814814815</v>
      </c>
      <c r="M15" s="39"/>
      <c r="N15" s="17"/>
      <c r="O15" s="17"/>
      <c r="P15" s="17"/>
      <c r="Q15" s="44"/>
      <c r="S15" s="21">
        <v>643</v>
      </c>
      <c r="T15" s="21">
        <v>728</v>
      </c>
      <c r="U15" s="21">
        <v>642</v>
      </c>
      <c r="V15" s="51">
        <f t="shared" si="1"/>
        <v>671</v>
      </c>
      <c r="AA15" s="37"/>
    </row>
    <row r="16" ht="31" spans="1:27">
      <c r="A16" s="26">
        <v>0.02</v>
      </c>
      <c r="B16" s="24" t="s">
        <v>228</v>
      </c>
      <c r="C16" s="25" t="s">
        <v>229</v>
      </c>
      <c r="D16" s="25" t="s">
        <v>230</v>
      </c>
      <c r="E16" s="25" t="s">
        <v>202</v>
      </c>
      <c r="F16" s="31">
        <v>200</v>
      </c>
      <c r="G16" s="31">
        <v>800</v>
      </c>
      <c r="H16" s="31">
        <v>1000</v>
      </c>
      <c r="I16" s="34">
        <v>800</v>
      </c>
      <c r="J16" s="31">
        <f>IF(I16&lt;=$F16,100,IF(I16&lt;=$G16,(80+20/($G16-$F16)*($G16-I16)),IF(I16&lt;=$H16,(60+20/($H16-$G16)*($H16-I16)),40)))*2%/2</f>
        <v>0.8</v>
      </c>
      <c r="K16" s="37">
        <f t="shared" si="6"/>
        <v>600.266666666667</v>
      </c>
      <c r="L16" s="31">
        <f t="shared" si="7"/>
        <v>8.66577777777778</v>
      </c>
      <c r="M16" s="38" t="s">
        <v>231</v>
      </c>
      <c r="N16" s="17"/>
      <c r="O16" s="17"/>
      <c r="P16" s="17"/>
      <c r="Q16" s="17" t="s">
        <v>232</v>
      </c>
      <c r="S16" s="21">
        <v>574</v>
      </c>
      <c r="T16" s="21">
        <v>566</v>
      </c>
      <c r="U16" s="21">
        <v>588</v>
      </c>
      <c r="V16" s="51">
        <f t="shared" si="1"/>
        <v>576</v>
      </c>
      <c r="AA16" s="37"/>
    </row>
    <row r="17" ht="31" spans="1:27">
      <c r="A17" s="26"/>
      <c r="B17" s="24"/>
      <c r="C17" s="25" t="s">
        <v>233</v>
      </c>
      <c r="D17" s="25" t="s">
        <v>234</v>
      </c>
      <c r="E17" s="25" t="s">
        <v>202</v>
      </c>
      <c r="F17" s="31">
        <v>200</v>
      </c>
      <c r="G17" s="31">
        <v>800</v>
      </c>
      <c r="H17" s="31">
        <v>1000</v>
      </c>
      <c r="I17" s="34">
        <v>800</v>
      </c>
      <c r="J17" s="31">
        <f>IF(I17&lt;=$F17,100,IF(I17&lt;=$G17,(80+20/($G17-$F17)*($G17-I17)),IF(I17&lt;=$H17,(60+20/($H17-$G17)*($H17-I17)),40)))*2%/2</f>
        <v>0.8</v>
      </c>
      <c r="K17" s="37">
        <f t="shared" si="6"/>
        <v>600.266666666667</v>
      </c>
      <c r="L17" s="31">
        <f t="shared" si="7"/>
        <v>8.66577777777778</v>
      </c>
      <c r="M17" s="38"/>
      <c r="N17" s="17"/>
      <c r="O17" s="17"/>
      <c r="P17" s="17"/>
      <c r="Q17" s="17"/>
      <c r="S17" s="21">
        <v>656</v>
      </c>
      <c r="T17" s="21">
        <v>533</v>
      </c>
      <c r="U17" s="21">
        <v>647</v>
      </c>
      <c r="V17" s="51">
        <f t="shared" si="1"/>
        <v>612</v>
      </c>
      <c r="AA17" s="37"/>
    </row>
    <row r="18" ht="31" spans="1:27">
      <c r="A18" s="27">
        <v>0.1</v>
      </c>
      <c r="B18" s="24" t="s">
        <v>235</v>
      </c>
      <c r="C18" s="25" t="s">
        <v>236</v>
      </c>
      <c r="D18" s="25" t="s">
        <v>237</v>
      </c>
      <c r="E18" s="25" t="s">
        <v>202</v>
      </c>
      <c r="F18" s="31">
        <v>1000</v>
      </c>
      <c r="G18" s="31">
        <v>2000</v>
      </c>
      <c r="H18" s="31">
        <v>3000</v>
      </c>
      <c r="I18" s="34">
        <v>1300</v>
      </c>
      <c r="J18" s="31">
        <f t="shared" ref="J18:J21" si="8">IF(I18&lt;=$F18,100,IF(I18&lt;=$G18,(80+20/($G18-$F18)*($G18-I18)),IF(I18&lt;=$H18,(60+20/($H18-$G18)*($H18-I18)),40)))*10%/4</f>
        <v>2.35</v>
      </c>
      <c r="K18" s="37">
        <f t="shared" si="6"/>
        <v>1434.11666666667</v>
      </c>
      <c r="L18" s="31">
        <f t="shared" si="7"/>
        <v>9.13176666666667</v>
      </c>
      <c r="M18" s="38" t="s">
        <v>238</v>
      </c>
      <c r="N18" s="17"/>
      <c r="O18" s="17"/>
      <c r="P18" s="17"/>
      <c r="Q18" s="17" t="s">
        <v>239</v>
      </c>
      <c r="S18" s="21">
        <v>1538</v>
      </c>
      <c r="T18" s="21">
        <v>1484</v>
      </c>
      <c r="U18" s="21">
        <v>1748</v>
      </c>
      <c r="V18" s="51">
        <f t="shared" si="1"/>
        <v>1590</v>
      </c>
      <c r="AA18" s="37"/>
    </row>
    <row r="19" ht="31" spans="1:27">
      <c r="A19" s="27"/>
      <c r="B19" s="24"/>
      <c r="C19" s="25" t="s">
        <v>240</v>
      </c>
      <c r="D19" s="25" t="s">
        <v>241</v>
      </c>
      <c r="E19" s="25" t="s">
        <v>202</v>
      </c>
      <c r="F19" s="31">
        <v>1000</v>
      </c>
      <c r="G19" s="31">
        <v>2000</v>
      </c>
      <c r="H19" s="31">
        <v>3000</v>
      </c>
      <c r="I19" s="34">
        <v>1300</v>
      </c>
      <c r="J19" s="31">
        <f t="shared" si="8"/>
        <v>2.35</v>
      </c>
      <c r="K19" s="37">
        <f t="shared" si="6"/>
        <v>1434.11666666667</v>
      </c>
      <c r="L19" s="31">
        <f t="shared" si="7"/>
        <v>9.13176666666667</v>
      </c>
      <c r="M19" s="38"/>
      <c r="N19" s="17"/>
      <c r="O19" s="17"/>
      <c r="P19" s="17"/>
      <c r="Q19" s="17"/>
      <c r="S19" s="21">
        <v>1832</v>
      </c>
      <c r="T19" s="21">
        <v>1836</v>
      </c>
      <c r="U19" s="21">
        <v>1951</v>
      </c>
      <c r="V19" s="51">
        <f t="shared" si="1"/>
        <v>1873</v>
      </c>
      <c r="AA19" s="37"/>
    </row>
    <row r="20" ht="31" spans="1:27">
      <c r="A20" s="27"/>
      <c r="B20" s="24"/>
      <c r="C20" s="25" t="s">
        <v>242</v>
      </c>
      <c r="D20" s="25" t="s">
        <v>243</v>
      </c>
      <c r="E20" s="25" t="s">
        <v>202</v>
      </c>
      <c r="F20" s="31">
        <v>1000</v>
      </c>
      <c r="G20" s="31">
        <v>2000</v>
      </c>
      <c r="H20" s="31">
        <v>3000</v>
      </c>
      <c r="I20" s="34">
        <v>2000</v>
      </c>
      <c r="J20" s="31">
        <f t="shared" si="8"/>
        <v>2</v>
      </c>
      <c r="K20" s="37">
        <f t="shared" si="6"/>
        <v>1667.33333333333</v>
      </c>
      <c r="L20" s="31">
        <f t="shared" si="7"/>
        <v>8.66533333333333</v>
      </c>
      <c r="M20" s="38"/>
      <c r="N20" s="17"/>
      <c r="O20" s="17"/>
      <c r="P20" s="17"/>
      <c r="Q20" s="17"/>
      <c r="S20" s="21">
        <v>1947</v>
      </c>
      <c r="T20" s="21">
        <v>1973</v>
      </c>
      <c r="U20" s="21">
        <v>1954</v>
      </c>
      <c r="V20" s="51">
        <f t="shared" si="1"/>
        <v>1958</v>
      </c>
      <c r="AA20" s="37"/>
    </row>
    <row r="21" ht="31" spans="1:27">
      <c r="A21" s="27"/>
      <c r="B21" s="24"/>
      <c r="C21" s="25" t="s">
        <v>244</v>
      </c>
      <c r="D21" s="25" t="s">
        <v>245</v>
      </c>
      <c r="E21" s="25" t="s">
        <v>202</v>
      </c>
      <c r="F21" s="31">
        <v>2000</v>
      </c>
      <c r="G21" s="31">
        <v>3000</v>
      </c>
      <c r="H21" s="31">
        <v>3000</v>
      </c>
      <c r="I21" s="34">
        <v>2500</v>
      </c>
      <c r="J21" s="31">
        <f t="shared" si="8"/>
        <v>2.25</v>
      </c>
      <c r="K21" s="37">
        <f t="shared" si="6"/>
        <v>1834.08333333333</v>
      </c>
      <c r="L21" s="31">
        <f t="shared" si="7"/>
        <v>10</v>
      </c>
      <c r="M21" s="38"/>
      <c r="N21" s="17"/>
      <c r="O21" s="17"/>
      <c r="P21" s="17"/>
      <c r="Q21" s="17"/>
      <c r="S21" s="21">
        <v>2272</v>
      </c>
      <c r="T21" s="21">
        <v>2184</v>
      </c>
      <c r="U21" s="21">
        <v>2363</v>
      </c>
      <c r="V21" s="51">
        <f t="shared" si="1"/>
        <v>2273</v>
      </c>
      <c r="AA21" s="37"/>
    </row>
    <row r="22" ht="31" spans="1:27">
      <c r="A22" s="27">
        <v>0.2</v>
      </c>
      <c r="B22" s="24" t="s">
        <v>114</v>
      </c>
      <c r="C22" s="25" t="s">
        <v>246</v>
      </c>
      <c r="D22" s="25" t="s">
        <v>247</v>
      </c>
      <c r="E22" s="25" t="s">
        <v>193</v>
      </c>
      <c r="F22" s="31">
        <v>1</v>
      </c>
      <c r="G22" s="31">
        <v>3</v>
      </c>
      <c r="H22" s="31">
        <v>5</v>
      </c>
      <c r="I22" s="34">
        <v>1.5</v>
      </c>
      <c r="J22" s="31">
        <f t="shared" ref="J22:J32" si="9">IF(I22&lt;=$F22,100,IF(I22&lt;=$G22,(80+20/($G22-$F22)*($G22-I22)),IF(I22&lt;=$H22,(60+20/($H22-$G22)*($H22-I22)),40)))*20%/11</f>
        <v>1.72727272727273</v>
      </c>
      <c r="K22" s="37">
        <f t="shared" si="6"/>
        <v>2.74242424242424</v>
      </c>
      <c r="L22" s="31">
        <f t="shared" si="7"/>
        <v>8.25757575757576</v>
      </c>
      <c r="M22" s="38" t="s">
        <v>248</v>
      </c>
      <c r="N22" s="17"/>
      <c r="O22" s="17"/>
      <c r="P22" s="17"/>
      <c r="Q22" s="17" t="s">
        <v>249</v>
      </c>
      <c r="S22" s="21">
        <v>1.45</v>
      </c>
      <c r="T22" s="21">
        <v>1.43</v>
      </c>
      <c r="U22" s="21">
        <v>1.833</v>
      </c>
      <c r="V22" s="21">
        <f t="shared" si="1"/>
        <v>1.571</v>
      </c>
      <c r="AA22" s="37"/>
    </row>
    <row r="23" ht="31" spans="1:27">
      <c r="A23" s="27"/>
      <c r="B23" s="24"/>
      <c r="C23" s="25" t="s">
        <v>246</v>
      </c>
      <c r="D23" s="25" t="s">
        <v>250</v>
      </c>
      <c r="E23" s="25" t="s">
        <v>193</v>
      </c>
      <c r="F23" s="31">
        <v>1</v>
      </c>
      <c r="G23" s="31">
        <v>3</v>
      </c>
      <c r="H23" s="31">
        <v>5</v>
      </c>
      <c r="I23" s="34">
        <v>2</v>
      </c>
      <c r="J23" s="31">
        <f t="shared" si="9"/>
        <v>1.63636363636364</v>
      </c>
      <c r="K23" s="37">
        <f t="shared" si="6"/>
        <v>2.87878787878788</v>
      </c>
      <c r="L23" s="31">
        <f t="shared" si="7"/>
        <v>8.12121212121212</v>
      </c>
      <c r="M23" s="38"/>
      <c r="N23" s="17"/>
      <c r="O23" s="17"/>
      <c r="P23" s="17"/>
      <c r="Q23" s="17"/>
      <c r="S23" s="21">
        <v>1.43</v>
      </c>
      <c r="T23" s="21">
        <v>1.46</v>
      </c>
      <c r="U23" s="21">
        <v>2.12</v>
      </c>
      <c r="V23" s="21">
        <f t="shared" si="1"/>
        <v>1.67</v>
      </c>
      <c r="AA23" s="37"/>
    </row>
    <row r="24" s="17" customFormat="1" ht="31" spans="1:27">
      <c r="A24" s="27"/>
      <c r="B24" s="24"/>
      <c r="C24" s="25" t="s">
        <v>246</v>
      </c>
      <c r="D24" s="25" t="s">
        <v>251</v>
      </c>
      <c r="E24" s="25" t="s">
        <v>193</v>
      </c>
      <c r="F24" s="31">
        <v>3</v>
      </c>
      <c r="G24" s="31">
        <v>5</v>
      </c>
      <c r="H24" s="31">
        <v>8</v>
      </c>
      <c r="I24" s="34">
        <v>2.3</v>
      </c>
      <c r="J24" s="31">
        <f t="shared" si="9"/>
        <v>1.81818181818182</v>
      </c>
      <c r="K24" s="37">
        <f t="shared" si="6"/>
        <v>4.03939393939394</v>
      </c>
      <c r="L24" s="31">
        <f t="shared" si="7"/>
        <v>8.96060606060606</v>
      </c>
      <c r="M24" s="38" t="s">
        <v>252</v>
      </c>
      <c r="Q24" s="17" t="s">
        <v>253</v>
      </c>
      <c r="S24" s="21">
        <v>2.13</v>
      </c>
      <c r="T24" s="21">
        <v>2.55</v>
      </c>
      <c r="U24" s="21">
        <v>2.13</v>
      </c>
      <c r="V24" s="21">
        <f t="shared" si="1"/>
        <v>2.27</v>
      </c>
      <c r="W24" s="23"/>
      <c r="AA24" s="37"/>
    </row>
    <row r="25" s="17" customFormat="1" ht="31" spans="1:27">
      <c r="A25" s="27"/>
      <c r="B25" s="24"/>
      <c r="C25" s="25" t="s">
        <v>246</v>
      </c>
      <c r="D25" s="25" t="s">
        <v>254</v>
      </c>
      <c r="E25" s="25" t="s">
        <v>193</v>
      </c>
      <c r="F25" s="31">
        <v>3</v>
      </c>
      <c r="G25" s="31">
        <v>5</v>
      </c>
      <c r="H25" s="31">
        <v>8</v>
      </c>
      <c r="I25" s="34">
        <v>3</v>
      </c>
      <c r="J25" s="31">
        <f t="shared" si="9"/>
        <v>1.81818181818182</v>
      </c>
      <c r="K25" s="37">
        <f t="shared" si="6"/>
        <v>4.27272727272727</v>
      </c>
      <c r="L25" s="31">
        <f t="shared" si="7"/>
        <v>8.72727272727273</v>
      </c>
      <c r="M25" s="38" t="s">
        <v>252</v>
      </c>
      <c r="Q25" s="17" t="s">
        <v>253</v>
      </c>
      <c r="S25" s="21">
        <v>2.03</v>
      </c>
      <c r="T25" s="21">
        <v>2.12</v>
      </c>
      <c r="U25" s="21">
        <v>2.24</v>
      </c>
      <c r="V25" s="21">
        <f t="shared" si="1"/>
        <v>2.13</v>
      </c>
      <c r="W25" s="23"/>
      <c r="AA25" s="37"/>
    </row>
    <row r="26" ht="31" spans="1:27">
      <c r="A26" s="27"/>
      <c r="B26" s="24"/>
      <c r="C26" s="25" t="s">
        <v>246</v>
      </c>
      <c r="D26" s="25" t="s">
        <v>255</v>
      </c>
      <c r="E26" s="25" t="s">
        <v>193</v>
      </c>
      <c r="F26" s="31">
        <v>5</v>
      </c>
      <c r="G26" s="31">
        <v>8</v>
      </c>
      <c r="H26" s="31">
        <v>10</v>
      </c>
      <c r="I26" s="34">
        <v>4</v>
      </c>
      <c r="J26" s="31">
        <f t="shared" si="9"/>
        <v>1.81818181818182</v>
      </c>
      <c r="K26" s="37">
        <f t="shared" si="6"/>
        <v>5.27272727272727</v>
      </c>
      <c r="L26" s="31">
        <f t="shared" si="7"/>
        <v>9.81818181818182</v>
      </c>
      <c r="M26" s="38" t="s">
        <v>252</v>
      </c>
      <c r="N26" s="17"/>
      <c r="O26" s="17"/>
      <c r="P26" s="17"/>
      <c r="Q26" s="17" t="s">
        <v>253</v>
      </c>
      <c r="S26" s="21">
        <v>2.56</v>
      </c>
      <c r="T26" s="21">
        <v>2.39</v>
      </c>
      <c r="U26" s="21">
        <v>2.22</v>
      </c>
      <c r="V26" s="21">
        <f t="shared" si="1"/>
        <v>2.39</v>
      </c>
      <c r="AA26" s="37"/>
    </row>
    <row r="27" ht="46" spans="1:27">
      <c r="A27" s="27"/>
      <c r="B27" s="24"/>
      <c r="C27" s="25" t="s">
        <v>256</v>
      </c>
      <c r="D27" s="25" t="s">
        <v>257</v>
      </c>
      <c r="E27" s="25" t="s">
        <v>193</v>
      </c>
      <c r="F27" s="31">
        <v>3</v>
      </c>
      <c r="G27" s="31">
        <v>5</v>
      </c>
      <c r="H27" s="31">
        <v>8</v>
      </c>
      <c r="I27" s="34">
        <v>3</v>
      </c>
      <c r="J27" s="31">
        <f t="shared" si="9"/>
        <v>1.81818181818182</v>
      </c>
      <c r="K27" s="37">
        <f t="shared" si="6"/>
        <v>4.27272727272727</v>
      </c>
      <c r="L27" s="31">
        <f t="shared" si="7"/>
        <v>8.72727272727273</v>
      </c>
      <c r="M27" s="38" t="s">
        <v>252</v>
      </c>
      <c r="N27" s="17"/>
      <c r="O27" s="17"/>
      <c r="P27" s="17"/>
      <c r="Q27" s="17" t="s">
        <v>253</v>
      </c>
      <c r="S27" s="21">
        <v>2.13</v>
      </c>
      <c r="T27" s="21">
        <v>2.06</v>
      </c>
      <c r="U27" s="21">
        <v>2.11</v>
      </c>
      <c r="V27" s="21">
        <f t="shared" si="1"/>
        <v>2.1</v>
      </c>
      <c r="AA27" s="37"/>
    </row>
    <row r="28" ht="61" spans="1:27">
      <c r="A28" s="27"/>
      <c r="B28" s="24"/>
      <c r="C28" s="25" t="s">
        <v>258</v>
      </c>
      <c r="D28" s="25" t="s">
        <v>259</v>
      </c>
      <c r="E28" s="25" t="s">
        <v>193</v>
      </c>
      <c r="F28" s="31">
        <v>2</v>
      </c>
      <c r="G28" s="31">
        <v>3</v>
      </c>
      <c r="H28" s="31">
        <v>5</v>
      </c>
      <c r="I28" s="34">
        <v>1.8</v>
      </c>
      <c r="J28" s="31">
        <f t="shared" si="9"/>
        <v>1.81818181818182</v>
      </c>
      <c r="K28" s="37">
        <f t="shared" si="6"/>
        <v>2.87272727272727</v>
      </c>
      <c r="L28" s="31">
        <f t="shared" si="7"/>
        <v>8.25454545454546</v>
      </c>
      <c r="M28" s="38" t="s">
        <v>252</v>
      </c>
      <c r="N28" s="17"/>
      <c r="O28" s="17"/>
      <c r="P28" s="17"/>
      <c r="Q28" s="17"/>
      <c r="S28" s="21">
        <v>2.03</v>
      </c>
      <c r="T28" s="21">
        <v>2.11</v>
      </c>
      <c r="U28" s="21">
        <v>2.43</v>
      </c>
      <c r="V28" s="21">
        <f t="shared" si="1"/>
        <v>2.19</v>
      </c>
      <c r="AA28" s="37"/>
    </row>
    <row r="29" ht="61" spans="1:27">
      <c r="A29" s="27"/>
      <c r="B29" s="24"/>
      <c r="C29" s="25" t="s">
        <v>258</v>
      </c>
      <c r="D29" s="25" t="s">
        <v>260</v>
      </c>
      <c r="E29" s="25" t="s">
        <v>193</v>
      </c>
      <c r="F29" s="31">
        <v>3</v>
      </c>
      <c r="G29" s="31">
        <v>5</v>
      </c>
      <c r="H29" s="31">
        <v>8</v>
      </c>
      <c r="I29" s="34">
        <v>2.3</v>
      </c>
      <c r="J29" s="31">
        <f t="shared" si="9"/>
        <v>1.81818181818182</v>
      </c>
      <c r="K29" s="37">
        <f t="shared" si="6"/>
        <v>4.03939393939394</v>
      </c>
      <c r="L29" s="31">
        <f t="shared" si="7"/>
        <v>8.96060606060606</v>
      </c>
      <c r="M29" s="38" t="s">
        <v>252</v>
      </c>
      <c r="N29" s="17"/>
      <c r="O29" s="17"/>
      <c r="P29" s="17"/>
      <c r="Q29" s="17" t="s">
        <v>253</v>
      </c>
      <c r="S29" s="21">
        <v>2.27</v>
      </c>
      <c r="T29" s="21">
        <v>2.58</v>
      </c>
      <c r="U29" s="21">
        <v>2.56</v>
      </c>
      <c r="V29" s="21">
        <f t="shared" si="1"/>
        <v>2.47</v>
      </c>
      <c r="AA29" s="37"/>
    </row>
    <row r="30" ht="61" spans="1:27">
      <c r="A30" s="27"/>
      <c r="B30" s="24"/>
      <c r="C30" s="25" t="s">
        <v>258</v>
      </c>
      <c r="D30" s="25" t="s">
        <v>261</v>
      </c>
      <c r="E30" s="25" t="s">
        <v>193</v>
      </c>
      <c r="F30" s="31">
        <v>3</v>
      </c>
      <c r="G30" s="31">
        <v>5</v>
      </c>
      <c r="H30" s="31">
        <v>8</v>
      </c>
      <c r="I30" s="34">
        <v>2.5</v>
      </c>
      <c r="J30" s="31">
        <f t="shared" si="9"/>
        <v>1.81818181818182</v>
      </c>
      <c r="K30" s="37">
        <f t="shared" si="6"/>
        <v>4.10606060606061</v>
      </c>
      <c r="L30" s="31">
        <f t="shared" si="7"/>
        <v>8.89393939393939</v>
      </c>
      <c r="M30" s="38" t="s">
        <v>252</v>
      </c>
      <c r="N30" s="17"/>
      <c r="O30" s="17"/>
      <c r="P30" s="17"/>
      <c r="Q30" s="17" t="s">
        <v>253</v>
      </c>
      <c r="S30" s="21">
        <v>2.67</v>
      </c>
      <c r="T30" s="21">
        <v>2.78</v>
      </c>
      <c r="U30" s="21">
        <v>2.56</v>
      </c>
      <c r="V30" s="21">
        <f t="shared" si="1"/>
        <v>2.67</v>
      </c>
      <c r="AA30" s="37"/>
    </row>
    <row r="31" ht="61" spans="1:27">
      <c r="A31" s="27"/>
      <c r="B31" s="24"/>
      <c r="C31" s="25" t="s">
        <v>258</v>
      </c>
      <c r="D31" s="25" t="s">
        <v>262</v>
      </c>
      <c r="E31" s="25" t="s">
        <v>193</v>
      </c>
      <c r="F31" s="31">
        <v>5</v>
      </c>
      <c r="G31" s="31">
        <v>8</v>
      </c>
      <c r="H31" s="31">
        <v>10</v>
      </c>
      <c r="I31" s="34">
        <v>3.3</v>
      </c>
      <c r="J31" s="31">
        <f t="shared" si="9"/>
        <v>1.81818181818182</v>
      </c>
      <c r="K31" s="37">
        <f t="shared" si="6"/>
        <v>5.03939393939394</v>
      </c>
      <c r="L31" s="31">
        <f t="shared" si="7"/>
        <v>9.97373737373737</v>
      </c>
      <c r="M31" s="38" t="s">
        <v>252</v>
      </c>
      <c r="N31" s="17"/>
      <c r="O31" s="17"/>
      <c r="P31" s="17"/>
      <c r="Q31" s="17" t="s">
        <v>253</v>
      </c>
      <c r="S31" s="21">
        <v>3.21</v>
      </c>
      <c r="T31" s="21">
        <v>3.52</v>
      </c>
      <c r="U31" s="21">
        <v>3.86</v>
      </c>
      <c r="V31" s="21">
        <f t="shared" si="1"/>
        <v>3.53</v>
      </c>
      <c r="AA31" s="37"/>
    </row>
    <row r="32" ht="61" spans="1:27">
      <c r="A32" s="27"/>
      <c r="B32" s="24"/>
      <c r="C32" s="25" t="s">
        <v>258</v>
      </c>
      <c r="D32" s="25" t="s">
        <v>263</v>
      </c>
      <c r="E32" s="25" t="s">
        <v>193</v>
      </c>
      <c r="F32" s="31">
        <v>6</v>
      </c>
      <c r="G32" s="31">
        <v>10</v>
      </c>
      <c r="H32" s="31">
        <v>12</v>
      </c>
      <c r="I32" s="34">
        <v>4.3</v>
      </c>
      <c r="J32" s="31">
        <f t="shared" si="9"/>
        <v>1.81818181818182</v>
      </c>
      <c r="K32" s="37">
        <f t="shared" si="6"/>
        <v>6.03939393939394</v>
      </c>
      <c r="L32" s="31">
        <f t="shared" si="7"/>
        <v>9.98030303030303</v>
      </c>
      <c r="M32" s="38"/>
      <c r="N32" s="17"/>
      <c r="O32" s="17"/>
      <c r="P32" s="17"/>
      <c r="Q32" s="17"/>
      <c r="S32" s="21">
        <v>3.72</v>
      </c>
      <c r="T32" s="21">
        <v>3.97</v>
      </c>
      <c r="U32" s="21">
        <v>3.65</v>
      </c>
      <c r="V32" s="21">
        <f t="shared" si="1"/>
        <v>3.78</v>
      </c>
      <c r="AA32" s="37"/>
    </row>
    <row r="33" ht="31" spans="1:27">
      <c r="A33" s="27">
        <v>0.2</v>
      </c>
      <c r="B33" s="24" t="s">
        <v>264</v>
      </c>
      <c r="C33" s="25" t="s">
        <v>265</v>
      </c>
      <c r="D33" s="25" t="s">
        <v>266</v>
      </c>
      <c r="E33" s="25" t="s">
        <v>193</v>
      </c>
      <c r="F33" s="31">
        <v>2</v>
      </c>
      <c r="G33" s="31">
        <v>3</v>
      </c>
      <c r="H33" s="31">
        <v>3</v>
      </c>
      <c r="I33" s="34">
        <v>3</v>
      </c>
      <c r="J33" s="31">
        <f t="shared" ref="J33:J36" si="10">IF(I33&lt;=$F33,100,IF(I33&lt;=$G33,(80+20/($G33-$F33)*($G33-I33)),IF(I33&lt;=$H33,(60+20/($H33-$G33)*($H33-I33)),40)))*20%/5</f>
        <v>3.2</v>
      </c>
      <c r="K33" s="31"/>
      <c r="L33" s="31"/>
      <c r="M33" s="38" t="s">
        <v>252</v>
      </c>
      <c r="N33" s="17"/>
      <c r="O33" s="17"/>
      <c r="P33" s="17"/>
      <c r="Q33" s="17" t="s">
        <v>253</v>
      </c>
      <c r="S33" s="21">
        <v>2.48</v>
      </c>
      <c r="T33" s="21">
        <v>1.51</v>
      </c>
      <c r="U33" s="21">
        <v>1.71</v>
      </c>
      <c r="V33" s="52">
        <f t="shared" si="1"/>
        <v>1.9</v>
      </c>
      <c r="X33" s="53"/>
      <c r="Y33" s="53"/>
      <c r="Z33" s="54"/>
      <c r="AA33" s="55"/>
    </row>
    <row r="34" ht="31" spans="1:27">
      <c r="A34" s="28"/>
      <c r="B34" s="24"/>
      <c r="C34" s="25" t="s">
        <v>267</v>
      </c>
      <c r="D34" s="25" t="s">
        <v>268</v>
      </c>
      <c r="E34" s="25" t="s">
        <v>193</v>
      </c>
      <c r="F34" s="31">
        <v>2</v>
      </c>
      <c r="G34" s="31">
        <v>3</v>
      </c>
      <c r="H34" s="31">
        <v>5</v>
      </c>
      <c r="I34" s="34">
        <v>3</v>
      </c>
      <c r="J34" s="31">
        <f t="shared" si="10"/>
        <v>3.2</v>
      </c>
      <c r="K34" s="31"/>
      <c r="L34" s="31"/>
      <c r="M34" s="38" t="s">
        <v>252</v>
      </c>
      <c r="N34" s="17"/>
      <c r="O34" s="17"/>
      <c r="P34" s="17"/>
      <c r="Q34" s="17" t="s">
        <v>253</v>
      </c>
      <c r="S34" s="21">
        <v>2.73</v>
      </c>
      <c r="T34" s="21">
        <v>2</v>
      </c>
      <c r="U34" s="21">
        <v>2.7</v>
      </c>
      <c r="V34" s="52">
        <f t="shared" si="1"/>
        <v>2.47666666666667</v>
      </c>
      <c r="X34" s="54"/>
      <c r="Y34" s="54"/>
      <c r="Z34" s="54"/>
      <c r="AA34" s="56"/>
    </row>
    <row r="35" ht="31" spans="1:27">
      <c r="A35" s="28"/>
      <c r="B35" s="24"/>
      <c r="C35" s="25" t="s">
        <v>269</v>
      </c>
      <c r="D35" s="25" t="s">
        <v>270</v>
      </c>
      <c r="E35" s="25" t="s">
        <v>193</v>
      </c>
      <c r="F35" s="31">
        <v>2</v>
      </c>
      <c r="G35" s="31">
        <v>3</v>
      </c>
      <c r="H35" s="31">
        <v>5</v>
      </c>
      <c r="I35" s="34">
        <v>3</v>
      </c>
      <c r="J35" s="31">
        <f t="shared" si="10"/>
        <v>3.2</v>
      </c>
      <c r="K35" s="31"/>
      <c r="L35" s="31"/>
      <c r="M35" s="38"/>
      <c r="N35" s="17"/>
      <c r="O35" s="17"/>
      <c r="P35" s="17"/>
      <c r="Q35" s="17"/>
      <c r="S35" s="21">
        <v>2.37</v>
      </c>
      <c r="T35" s="21">
        <v>2.09</v>
      </c>
      <c r="U35" s="21">
        <v>2.39</v>
      </c>
      <c r="V35" s="52">
        <f t="shared" si="1"/>
        <v>2.28333333333333</v>
      </c>
      <c r="X35" s="53"/>
      <c r="Y35" s="54"/>
      <c r="Z35" s="54"/>
      <c r="AA35" s="55"/>
    </row>
    <row r="36" ht="31" spans="1:27">
      <c r="A36" s="28"/>
      <c r="B36" s="24"/>
      <c r="C36" s="25" t="s">
        <v>267</v>
      </c>
      <c r="D36" s="25" t="s">
        <v>271</v>
      </c>
      <c r="E36" s="25" t="s">
        <v>193</v>
      </c>
      <c r="F36" s="31">
        <v>2</v>
      </c>
      <c r="G36" s="31">
        <v>3</v>
      </c>
      <c r="H36" s="31">
        <v>6</v>
      </c>
      <c r="I36" s="34">
        <v>3</v>
      </c>
      <c r="J36" s="31">
        <f t="shared" si="10"/>
        <v>3.2</v>
      </c>
      <c r="K36" s="31"/>
      <c r="L36" s="31"/>
      <c r="M36" s="38" t="s">
        <v>252</v>
      </c>
      <c r="N36" s="17"/>
      <c r="O36" s="17"/>
      <c r="P36" s="17"/>
      <c r="Q36" s="17" t="s">
        <v>253</v>
      </c>
      <c r="S36" s="21">
        <v>2.13</v>
      </c>
      <c r="T36" s="21">
        <v>1.71</v>
      </c>
      <c r="U36" s="21">
        <v>2.37</v>
      </c>
      <c r="V36" s="52">
        <f t="shared" si="1"/>
        <v>2.07</v>
      </c>
      <c r="X36" s="54"/>
      <c r="Y36" s="54"/>
      <c r="Z36" s="54"/>
      <c r="AA36" s="56"/>
    </row>
    <row r="37" ht="31" spans="1:27">
      <c r="A37" s="28"/>
      <c r="B37" s="24"/>
      <c r="C37" s="25" t="s">
        <v>272</v>
      </c>
      <c r="D37" s="25" t="s">
        <v>273</v>
      </c>
      <c r="E37" s="25" t="s">
        <v>193</v>
      </c>
      <c r="F37" s="31"/>
      <c r="G37" s="31"/>
      <c r="H37" s="31"/>
      <c r="I37" s="34">
        <v>3</v>
      </c>
      <c r="J37" s="31"/>
      <c r="K37" s="31"/>
      <c r="L37" s="31"/>
      <c r="M37" s="38"/>
      <c r="N37" s="17"/>
      <c r="O37" s="17"/>
      <c r="P37" s="17"/>
      <c r="Q37" s="17"/>
      <c r="S37" s="21">
        <v>2.86</v>
      </c>
      <c r="T37" s="21">
        <v>1.73</v>
      </c>
      <c r="U37" s="21">
        <v>1.77</v>
      </c>
      <c r="V37" s="52">
        <f t="shared" si="1"/>
        <v>2.12</v>
      </c>
      <c r="X37" s="54"/>
      <c r="Y37" s="54"/>
      <c r="Z37" s="54"/>
      <c r="AA37" s="56"/>
    </row>
    <row r="38" ht="31" spans="1:27">
      <c r="A38" s="28"/>
      <c r="B38" s="24"/>
      <c r="C38" s="25" t="s">
        <v>269</v>
      </c>
      <c r="D38" s="25" t="s">
        <v>274</v>
      </c>
      <c r="E38" s="25" t="s">
        <v>193</v>
      </c>
      <c r="F38" s="31"/>
      <c r="G38" s="31"/>
      <c r="H38" s="31"/>
      <c r="I38" s="34">
        <v>3</v>
      </c>
      <c r="J38" s="31"/>
      <c r="K38" s="31"/>
      <c r="L38" s="31"/>
      <c r="M38" s="38"/>
      <c r="N38" s="17"/>
      <c r="O38" s="17"/>
      <c r="P38" s="17"/>
      <c r="Q38" s="17"/>
      <c r="S38" s="21">
        <v>1.87</v>
      </c>
      <c r="T38" s="21">
        <v>2.31</v>
      </c>
      <c r="U38" s="21">
        <v>2.95</v>
      </c>
      <c r="V38" s="52">
        <f t="shared" si="1"/>
        <v>2.37666666666667</v>
      </c>
      <c r="X38" s="54"/>
      <c r="Y38" s="54"/>
      <c r="Z38" s="54"/>
      <c r="AA38" s="56"/>
    </row>
    <row r="39" ht="31" spans="1:27">
      <c r="A39" s="28"/>
      <c r="B39" s="24"/>
      <c r="C39" s="25" t="s">
        <v>265</v>
      </c>
      <c r="D39" s="25" t="s">
        <v>275</v>
      </c>
      <c r="E39" s="25" t="s">
        <v>193</v>
      </c>
      <c r="F39" s="31"/>
      <c r="G39" s="31"/>
      <c r="H39" s="31"/>
      <c r="I39" s="34">
        <v>3</v>
      </c>
      <c r="J39" s="31"/>
      <c r="K39" s="31"/>
      <c r="L39" s="31"/>
      <c r="M39" s="38"/>
      <c r="N39" s="17"/>
      <c r="O39" s="17"/>
      <c r="P39" s="17"/>
      <c r="Q39" s="17"/>
      <c r="S39" s="21">
        <v>1.89</v>
      </c>
      <c r="T39" s="21">
        <v>2.88</v>
      </c>
      <c r="U39" s="21">
        <v>2.48</v>
      </c>
      <c r="V39" s="52">
        <f t="shared" si="1"/>
        <v>2.41666666666667</v>
      </c>
      <c r="X39" s="54"/>
      <c r="Y39" s="54"/>
      <c r="Z39" s="54"/>
      <c r="AA39" s="56"/>
    </row>
    <row r="40" ht="31" spans="1:27">
      <c r="A40" s="28"/>
      <c r="B40" s="24"/>
      <c r="C40" s="25" t="s">
        <v>267</v>
      </c>
      <c r="D40" s="25" t="s">
        <v>276</v>
      </c>
      <c r="E40" s="25" t="s">
        <v>193</v>
      </c>
      <c r="F40" s="31"/>
      <c r="G40" s="31"/>
      <c r="H40" s="31"/>
      <c r="I40" s="34">
        <v>3</v>
      </c>
      <c r="J40" s="31"/>
      <c r="K40" s="31"/>
      <c r="L40" s="31"/>
      <c r="M40" s="38"/>
      <c r="N40" s="17"/>
      <c r="O40" s="17"/>
      <c r="P40" s="17"/>
      <c r="Q40" s="17"/>
      <c r="S40" s="21">
        <v>1.62</v>
      </c>
      <c r="T40" s="21">
        <v>2.04</v>
      </c>
      <c r="U40" s="21">
        <v>1.93</v>
      </c>
      <c r="V40" s="52">
        <f t="shared" si="1"/>
        <v>1.86333333333333</v>
      </c>
      <c r="X40" s="54"/>
      <c r="Y40" s="54"/>
      <c r="Z40" s="54"/>
      <c r="AA40" s="56"/>
    </row>
    <row r="41" ht="31" spans="1:27">
      <c r="A41" s="28"/>
      <c r="B41" s="24"/>
      <c r="C41" s="25" t="s">
        <v>272</v>
      </c>
      <c r="D41" s="25" t="s">
        <v>277</v>
      </c>
      <c r="E41" s="25" t="s">
        <v>193</v>
      </c>
      <c r="F41" s="31"/>
      <c r="G41" s="31"/>
      <c r="H41" s="31"/>
      <c r="I41" s="34">
        <v>3</v>
      </c>
      <c r="J41" s="31"/>
      <c r="K41" s="31"/>
      <c r="L41" s="31"/>
      <c r="M41" s="38"/>
      <c r="N41" s="17"/>
      <c r="O41" s="17"/>
      <c r="P41" s="17"/>
      <c r="Q41" s="17"/>
      <c r="S41" s="21">
        <v>2.18</v>
      </c>
      <c r="T41" s="21">
        <v>2.11</v>
      </c>
      <c r="U41" s="21">
        <v>1.88</v>
      </c>
      <c r="V41" s="52">
        <f t="shared" si="1"/>
        <v>2.05666666666667</v>
      </c>
      <c r="X41" s="54"/>
      <c r="Y41" s="54"/>
      <c r="Z41" s="54"/>
      <c r="AA41" s="56"/>
    </row>
    <row r="42" ht="31" spans="1:27">
      <c r="A42" s="28"/>
      <c r="B42" s="24"/>
      <c r="C42" s="25" t="s">
        <v>265</v>
      </c>
      <c r="D42" s="25" t="s">
        <v>278</v>
      </c>
      <c r="E42" s="25" t="s">
        <v>193</v>
      </c>
      <c r="F42" s="31"/>
      <c r="G42" s="31"/>
      <c r="H42" s="31"/>
      <c r="I42" s="34">
        <v>3</v>
      </c>
      <c r="J42" s="31"/>
      <c r="K42" s="31"/>
      <c r="L42" s="31"/>
      <c r="M42" s="38"/>
      <c r="N42" s="17"/>
      <c r="O42" s="17"/>
      <c r="P42" s="17"/>
      <c r="Q42" s="17"/>
      <c r="S42" s="21">
        <v>2.83</v>
      </c>
      <c r="T42" s="21">
        <v>1.53</v>
      </c>
      <c r="U42" s="21">
        <v>1.92</v>
      </c>
      <c r="V42" s="52">
        <f t="shared" si="1"/>
        <v>2.09333333333333</v>
      </c>
      <c r="X42" s="54"/>
      <c r="Y42" s="54"/>
      <c r="Z42" s="54"/>
      <c r="AA42" s="56"/>
    </row>
    <row r="43" ht="31" spans="1:27">
      <c r="A43" s="28"/>
      <c r="B43" s="24"/>
      <c r="C43" s="25" t="s">
        <v>272</v>
      </c>
      <c r="D43" s="25" t="s">
        <v>279</v>
      </c>
      <c r="E43" s="25" t="s">
        <v>193</v>
      </c>
      <c r="F43" s="31"/>
      <c r="G43" s="31"/>
      <c r="H43" s="31"/>
      <c r="I43" s="34">
        <v>3</v>
      </c>
      <c r="J43" s="31"/>
      <c r="K43" s="31"/>
      <c r="L43" s="31"/>
      <c r="M43" s="38"/>
      <c r="N43" s="17"/>
      <c r="O43" s="17"/>
      <c r="P43" s="17"/>
      <c r="Q43" s="17"/>
      <c r="S43" s="21">
        <v>1.89</v>
      </c>
      <c r="T43" s="21">
        <v>2.18</v>
      </c>
      <c r="U43" s="21">
        <v>2.69</v>
      </c>
      <c r="V43" s="52">
        <f t="shared" si="1"/>
        <v>2.25333333333333</v>
      </c>
      <c r="X43" s="54"/>
      <c r="Y43" s="54"/>
      <c r="Z43" s="54"/>
      <c r="AA43" s="56"/>
    </row>
    <row r="44" ht="31" spans="1:27">
      <c r="A44" s="28"/>
      <c r="B44" s="24"/>
      <c r="C44" s="25" t="s">
        <v>269</v>
      </c>
      <c r="D44" s="25" t="s">
        <v>280</v>
      </c>
      <c r="E44" s="25" t="s">
        <v>193</v>
      </c>
      <c r="F44" s="31">
        <v>3</v>
      </c>
      <c r="G44" s="31">
        <v>5</v>
      </c>
      <c r="H44" s="31">
        <v>8</v>
      </c>
      <c r="I44" s="34">
        <v>3</v>
      </c>
      <c r="J44" s="31">
        <f>IF(I44&lt;=$F44,100,IF(I44&lt;=$G44,(80+20/($G44-$F44)*($G44-I44)),IF(I44&lt;=$H44,(60+20/($H44-$G44)*($H44-I44)),40)))*20%/5</f>
        <v>4</v>
      </c>
      <c r="K44" s="31">
        <v>8.14</v>
      </c>
      <c r="L44" s="31"/>
      <c r="M44" s="38" t="s">
        <v>252</v>
      </c>
      <c r="N44" s="17"/>
      <c r="O44" s="17"/>
      <c r="P44" s="17"/>
      <c r="Q44" s="17" t="s">
        <v>253</v>
      </c>
      <c r="S44" s="21">
        <v>2.48</v>
      </c>
      <c r="T44" s="21">
        <v>2.51</v>
      </c>
      <c r="U44" s="21">
        <v>2.13</v>
      </c>
      <c r="V44" s="52">
        <f t="shared" si="1"/>
        <v>2.37333333333333</v>
      </c>
      <c r="X44" s="54"/>
      <c r="Y44" s="54"/>
      <c r="Z44" s="54"/>
      <c r="AA44" s="56"/>
    </row>
    <row r="45" ht="46" spans="1:22">
      <c r="A45" s="27">
        <v>0.1</v>
      </c>
      <c r="B45" s="24" t="s">
        <v>281</v>
      </c>
      <c r="C45" s="25"/>
      <c r="D45" s="25" t="s">
        <v>282</v>
      </c>
      <c r="E45" s="25" t="s">
        <v>283</v>
      </c>
      <c r="F45" s="31">
        <v>0</v>
      </c>
      <c r="G45" s="31">
        <v>1</v>
      </c>
      <c r="H45" s="31">
        <v>3</v>
      </c>
      <c r="I45" s="34">
        <v>1</v>
      </c>
      <c r="J45" s="31">
        <f>IF(I45&lt;=$F45,100,IF(I45&lt;=$G45,(80+20/($G45-$F45)*($G45-I45)),IF(I45&lt;=$H45,(60+20/($H45-$G45)*($H45-I45)),40)))*10%/1</f>
        <v>8</v>
      </c>
      <c r="K45" s="31"/>
      <c r="L45" s="31"/>
      <c r="M45" s="38"/>
      <c r="N45" s="17"/>
      <c r="O45" s="17"/>
      <c r="P45" s="17"/>
      <c r="Q45" s="17" t="s">
        <v>284</v>
      </c>
      <c r="S45" s="21">
        <v>0</v>
      </c>
      <c r="T45" s="21">
        <v>0</v>
      </c>
      <c r="U45" s="21">
        <v>0</v>
      </c>
      <c r="V45" s="21">
        <v>0</v>
      </c>
    </row>
    <row r="46" spans="1:17">
      <c r="A46" s="27" t="s">
        <v>285</v>
      </c>
      <c r="B46" s="24"/>
      <c r="C46" s="25"/>
      <c r="D46" s="25"/>
      <c r="E46" s="25"/>
      <c r="F46" s="31"/>
      <c r="G46" s="31"/>
      <c r="H46" s="31"/>
      <c r="I46" s="34"/>
      <c r="J46" s="31">
        <f>SUM(J2:J45)</f>
        <v>86.9772727272727</v>
      </c>
      <c r="K46" s="31"/>
      <c r="L46" s="31"/>
      <c r="M46" s="38"/>
      <c r="N46" s="17"/>
      <c r="O46" s="17"/>
      <c r="P46" s="17"/>
      <c r="Q46" s="17"/>
    </row>
    <row r="47" ht="31" spans="1:17">
      <c r="A47" s="29" t="s">
        <v>286</v>
      </c>
      <c r="B47" s="24"/>
      <c r="C47" s="25"/>
      <c r="D47" s="25" t="s">
        <v>287</v>
      </c>
      <c r="E47" s="25" t="s">
        <v>288</v>
      </c>
      <c r="F47" s="25" t="s">
        <v>289</v>
      </c>
      <c r="G47" s="25" t="s">
        <v>290</v>
      </c>
      <c r="H47" s="25" t="s">
        <v>291</v>
      </c>
      <c r="I47" s="34"/>
      <c r="M47" s="38" t="s">
        <v>292</v>
      </c>
      <c r="N47" s="17"/>
      <c r="O47" s="17"/>
      <c r="P47" s="17"/>
      <c r="Q47" s="45" t="s">
        <v>293</v>
      </c>
    </row>
    <row r="48" spans="1:17">
      <c r="A48" s="29"/>
      <c r="B48" s="24"/>
      <c r="C48" s="25"/>
      <c r="D48" s="25" t="s">
        <v>294</v>
      </c>
      <c r="E48" s="25" t="s">
        <v>288</v>
      </c>
      <c r="F48" s="25" t="s">
        <v>290</v>
      </c>
      <c r="G48" s="25" t="s">
        <v>291</v>
      </c>
      <c r="H48" s="25" t="s">
        <v>295</v>
      </c>
      <c r="I48" s="31"/>
      <c r="J48" s="31"/>
      <c r="K48" s="31"/>
      <c r="L48" s="31"/>
      <c r="M48" s="38"/>
      <c r="N48" s="17"/>
      <c r="O48" s="17"/>
      <c r="P48" s="17"/>
      <c r="Q48" s="45"/>
    </row>
  </sheetData>
  <sheetProtection formatCells="0" insertHyperlinks="0" autoFilter="0"/>
  <mergeCells count="21">
    <mergeCell ref="A2:A3"/>
    <mergeCell ref="A4:A5"/>
    <mergeCell ref="A6:A9"/>
    <mergeCell ref="A10:A12"/>
    <mergeCell ref="A13:A15"/>
    <mergeCell ref="A16:A17"/>
    <mergeCell ref="A18:A21"/>
    <mergeCell ref="A22:A32"/>
    <mergeCell ref="A33:A44"/>
    <mergeCell ref="A47:A48"/>
    <mergeCell ref="B4:B5"/>
    <mergeCell ref="B6:B9"/>
    <mergeCell ref="B10:B12"/>
    <mergeCell ref="B13:B15"/>
    <mergeCell ref="B16:B17"/>
    <mergeCell ref="B18:B21"/>
    <mergeCell ref="B22:B32"/>
    <mergeCell ref="B33:B44"/>
    <mergeCell ref="C6:C9"/>
    <mergeCell ref="C10:C12"/>
    <mergeCell ref="Q47:Q48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abSelected="1" zoomScale="72" zoomScaleNormal="72" workbookViewId="0">
      <selection activeCell="G24" sqref="G24"/>
    </sheetView>
  </sheetViews>
  <sheetFormatPr defaultColWidth="11" defaultRowHeight="17.6" outlineLevelCol="7"/>
  <cols>
    <col min="1" max="1" width="11" customWidth="1"/>
    <col min="2" max="2" width="28.5" customWidth="1"/>
    <col min="3" max="3" width="48" customWidth="1"/>
    <col min="4" max="4" width="29.6666666666667" customWidth="1"/>
    <col min="5" max="5" width="35.6666666666667" customWidth="1"/>
    <col min="6" max="6" width="64" customWidth="1"/>
    <col min="7" max="7" width="29.7" customWidth="1"/>
    <col min="8" max="8" width="12.6666666666667" customWidth="1"/>
  </cols>
  <sheetData>
    <row r="1" spans="1:8">
      <c r="A1" s="1" t="s">
        <v>296</v>
      </c>
      <c r="B1" s="2" t="s">
        <v>297</v>
      </c>
      <c r="C1" s="2" t="s">
        <v>298</v>
      </c>
      <c r="D1" s="3">
        <v>45155</v>
      </c>
      <c r="E1" s="3">
        <v>45156</v>
      </c>
      <c r="F1" s="3">
        <v>45159</v>
      </c>
      <c r="G1" s="13">
        <v>45160</v>
      </c>
      <c r="H1" s="3">
        <v>45161</v>
      </c>
    </row>
    <row r="2" ht="18" spans="1:8">
      <c r="A2" s="4">
        <v>1</v>
      </c>
      <c r="B2" s="5" t="s">
        <v>299</v>
      </c>
      <c r="C2" s="5">
        <f>(D2+E2+F2+G2+H2)</f>
        <v>1040</v>
      </c>
      <c r="D2" s="6">
        <v>220</v>
      </c>
      <c r="E2" s="6">
        <v>200</v>
      </c>
      <c r="F2" s="6">
        <v>220</v>
      </c>
      <c r="G2" s="6">
        <v>200</v>
      </c>
      <c r="H2" s="6">
        <v>200</v>
      </c>
    </row>
    <row r="3" spans="1:8">
      <c r="A3" s="4">
        <v>2</v>
      </c>
      <c r="B3" s="5"/>
      <c r="C3" s="5"/>
      <c r="D3" s="6"/>
      <c r="E3" s="6"/>
      <c r="F3" s="6"/>
      <c r="G3" s="6"/>
      <c r="H3" s="6"/>
    </row>
    <row r="4" spans="1:8">
      <c r="A4" s="4">
        <v>3</v>
      </c>
      <c r="B4" s="6" t="s">
        <v>300</v>
      </c>
      <c r="C4" s="5"/>
      <c r="D4" s="6"/>
      <c r="E4" s="6"/>
      <c r="F4" s="6"/>
      <c r="G4" s="6"/>
      <c r="H4" s="6"/>
    </row>
    <row r="5" spans="1:8">
      <c r="A5" s="7"/>
      <c r="B5" s="7"/>
      <c r="C5" s="7"/>
      <c r="D5" s="7"/>
      <c r="E5" s="7"/>
      <c r="F5" s="7"/>
      <c r="G5" s="7"/>
      <c r="H5" s="7"/>
    </row>
    <row r="6" ht="18" spans="1:8">
      <c r="A6" s="8" t="s">
        <v>296</v>
      </c>
      <c r="B6" s="8" t="s">
        <v>301</v>
      </c>
      <c r="C6" s="8" t="s">
        <v>302</v>
      </c>
      <c r="D6" s="8" t="s">
        <v>303</v>
      </c>
      <c r="E6" s="8" t="s">
        <v>304</v>
      </c>
      <c r="F6" s="8" t="s">
        <v>305</v>
      </c>
      <c r="G6" s="8" t="s">
        <v>13</v>
      </c>
      <c r="H6" s="14"/>
    </row>
    <row r="7" ht="164" customHeight="1" spans="1:8">
      <c r="A7" s="9">
        <v>1</v>
      </c>
      <c r="B7" s="10" t="s">
        <v>306</v>
      </c>
      <c r="C7" s="10" t="s">
        <v>307</v>
      </c>
      <c r="D7" s="9">
        <v>2</v>
      </c>
      <c r="E7" s="9" t="s">
        <v>308</v>
      </c>
      <c r="F7" s="15" t="s">
        <v>309</v>
      </c>
      <c r="G7" s="16" t="s">
        <v>310</v>
      </c>
      <c r="H7" s="14"/>
    </row>
    <row r="8" ht="53" spans="1:8">
      <c r="A8" s="9">
        <v>2</v>
      </c>
      <c r="B8" s="10" t="s">
        <v>311</v>
      </c>
      <c r="C8" s="10" t="s">
        <v>312</v>
      </c>
      <c r="D8" s="9">
        <v>0</v>
      </c>
      <c r="E8" s="9"/>
      <c r="F8" s="15"/>
      <c r="G8" s="9"/>
      <c r="H8" s="14"/>
    </row>
    <row r="9" ht="36" spans="1:8">
      <c r="A9" s="9">
        <v>3</v>
      </c>
      <c r="B9" s="10" t="s">
        <v>313</v>
      </c>
      <c r="C9" s="10" t="s">
        <v>314</v>
      </c>
      <c r="D9" s="9">
        <v>0</v>
      </c>
      <c r="E9" s="9"/>
      <c r="F9" s="15"/>
      <c r="G9" s="9"/>
      <c r="H9" s="14"/>
    </row>
    <row r="10" ht="36" spans="1:8">
      <c r="A10" s="9">
        <v>4</v>
      </c>
      <c r="B10" s="10" t="s">
        <v>114</v>
      </c>
      <c r="C10" s="10" t="s">
        <v>315</v>
      </c>
      <c r="D10" s="9">
        <v>0</v>
      </c>
      <c r="E10" s="9"/>
      <c r="F10" s="15"/>
      <c r="G10" s="9"/>
      <c r="H10" s="14"/>
    </row>
    <row r="11" ht="36" spans="1:8">
      <c r="A11" s="9">
        <v>5</v>
      </c>
      <c r="B11" s="10" t="s">
        <v>316</v>
      </c>
      <c r="C11" s="10" t="s">
        <v>317</v>
      </c>
      <c r="D11" s="9">
        <v>0</v>
      </c>
      <c r="E11" s="9"/>
      <c r="F11" s="15"/>
      <c r="G11" s="9"/>
      <c r="H11" s="14"/>
    </row>
    <row r="12" ht="53" spans="1:8">
      <c r="A12" s="9">
        <v>6</v>
      </c>
      <c r="B12" s="10" t="s">
        <v>318</v>
      </c>
      <c r="C12" s="10" t="s">
        <v>319</v>
      </c>
      <c r="D12" s="9">
        <v>1</v>
      </c>
      <c r="E12" s="9" t="s">
        <v>320</v>
      </c>
      <c r="F12" s="15" t="s">
        <v>321</v>
      </c>
      <c r="G12" s="9"/>
      <c r="H12" s="14"/>
    </row>
    <row r="13" ht="36" spans="1:8">
      <c r="A13" s="9">
        <v>7</v>
      </c>
      <c r="B13" s="10" t="s">
        <v>322</v>
      </c>
      <c r="C13" s="10" t="s">
        <v>323</v>
      </c>
      <c r="D13" s="9">
        <v>0</v>
      </c>
      <c r="E13" s="9"/>
      <c r="F13" s="15"/>
      <c r="G13" s="9"/>
      <c r="H13" s="14"/>
    </row>
    <row r="14" ht="53" spans="1:8">
      <c r="A14" s="9">
        <v>8</v>
      </c>
      <c r="B14" s="10" t="s">
        <v>324</v>
      </c>
      <c r="C14" s="10" t="s">
        <v>325</v>
      </c>
      <c r="D14" s="9">
        <v>0</v>
      </c>
      <c r="E14" s="9"/>
      <c r="F14" s="15"/>
      <c r="G14" s="9"/>
      <c r="H14" s="14"/>
    </row>
    <row r="15" ht="53" spans="1:8">
      <c r="A15" s="9">
        <v>9</v>
      </c>
      <c r="B15" s="10" t="s">
        <v>326</v>
      </c>
      <c r="C15" s="10" t="s">
        <v>325</v>
      </c>
      <c r="D15" s="9">
        <v>0</v>
      </c>
      <c r="E15" s="9"/>
      <c r="F15" s="15"/>
      <c r="G15" s="9"/>
      <c r="H15" s="14"/>
    </row>
    <row r="16" ht="53" spans="1:8">
      <c r="A16" s="9">
        <v>10</v>
      </c>
      <c r="B16" s="10" t="s">
        <v>327</v>
      </c>
      <c r="C16" s="10" t="s">
        <v>325</v>
      </c>
      <c r="D16" s="9">
        <v>0</v>
      </c>
      <c r="E16" s="9"/>
      <c r="F16" s="15"/>
      <c r="G16" s="9"/>
      <c r="H16" s="14"/>
    </row>
    <row r="17" ht="115" customHeight="1" spans="1:8">
      <c r="A17" s="9">
        <v>11</v>
      </c>
      <c r="B17" s="10" t="s">
        <v>328</v>
      </c>
      <c r="C17" s="10" t="s">
        <v>329</v>
      </c>
      <c r="D17" s="9">
        <v>0</v>
      </c>
      <c r="E17" s="9"/>
      <c r="F17" s="15"/>
      <c r="G17" s="9"/>
      <c r="H17" s="12"/>
    </row>
    <row r="18" ht="208" customHeight="1" spans="1:8">
      <c r="A18" s="9">
        <v>12</v>
      </c>
      <c r="B18" s="10" t="s">
        <v>330</v>
      </c>
      <c r="C18" s="10" t="s">
        <v>331</v>
      </c>
      <c r="D18" s="9">
        <v>0</v>
      </c>
      <c r="E18" s="9"/>
      <c r="F18" s="15"/>
      <c r="G18" s="10"/>
      <c r="H18" s="12"/>
    </row>
    <row r="19" ht="223" customHeight="1" spans="1:8">
      <c r="A19" s="9">
        <v>13</v>
      </c>
      <c r="B19" s="10" t="s">
        <v>332</v>
      </c>
      <c r="C19" s="10" t="s">
        <v>333</v>
      </c>
      <c r="D19" s="9">
        <v>0</v>
      </c>
      <c r="E19" s="9"/>
      <c r="F19" s="15"/>
      <c r="G19" s="9"/>
      <c r="H19" s="12"/>
    </row>
    <row r="20" spans="1:8">
      <c r="A20" s="11"/>
      <c r="B20" s="12"/>
      <c r="C20" s="12"/>
      <c r="D20" s="12"/>
      <c r="E20" s="12"/>
      <c r="F20" s="12"/>
      <c r="G20" s="12"/>
      <c r="H20" s="12"/>
    </row>
    <row r="21" spans="1:8">
      <c r="A21" s="12"/>
      <c r="B21" s="12"/>
      <c r="C21" s="12"/>
      <c r="D21" s="12"/>
      <c r="E21" s="12"/>
      <c r="F21" s="12"/>
      <c r="G21" s="12"/>
      <c r="H21" s="12"/>
    </row>
    <row r="22" spans="1:8">
      <c r="A22" s="12"/>
      <c r="B22" s="12"/>
      <c r="C22" s="12"/>
      <c r="D22" s="12"/>
      <c r="E22" s="12"/>
      <c r="F22" s="12"/>
      <c r="G22" s="12"/>
      <c r="H22" s="12"/>
    </row>
    <row r="23" spans="1:8">
      <c r="A23" s="12"/>
      <c r="B23" s="12"/>
      <c r="C23" s="12"/>
      <c r="D23" s="12"/>
      <c r="E23" s="12"/>
      <c r="F23" s="12"/>
      <c r="G23" s="12"/>
      <c r="H23" s="12"/>
    </row>
    <row r="24" spans="1:8">
      <c r="A24" s="12"/>
      <c r="B24" s="12"/>
      <c r="C24" s="12"/>
      <c r="D24" s="12"/>
      <c r="E24" s="12"/>
      <c r="F24" s="12"/>
      <c r="G24" s="12"/>
      <c r="H24" s="12"/>
    </row>
    <row r="25" spans="1:8">
      <c r="A25" s="12"/>
      <c r="B25" s="12"/>
      <c r="C25" s="12"/>
      <c r="D25" s="12"/>
      <c r="E25" s="12"/>
      <c r="F25" s="12"/>
      <c r="G25" s="12"/>
      <c r="H25" s="12"/>
    </row>
    <row r="26" spans="1:8">
      <c r="A26" s="12"/>
      <c r="B26" s="12"/>
      <c r="C26" s="12"/>
      <c r="D26" s="12"/>
      <c r="E26" s="12"/>
      <c r="F26" s="12"/>
      <c r="G26" s="12"/>
      <c r="H26" s="12"/>
    </row>
    <row r="27" spans="1:8">
      <c r="A27" s="12"/>
      <c r="B27" s="12"/>
      <c r="C27" s="12"/>
      <c r="D27" s="12"/>
      <c r="E27" s="12"/>
      <c r="F27" s="12"/>
      <c r="G27" s="12"/>
      <c r="H27" s="12"/>
    </row>
    <row r="28" spans="1:8">
      <c r="A28" s="12"/>
      <c r="B28" s="12"/>
      <c r="C28" s="12"/>
      <c r="D28" s="12"/>
      <c r="E28" s="12"/>
      <c r="F28" s="12"/>
      <c r="G28" s="12"/>
      <c r="H28" s="12"/>
    </row>
    <row r="29" spans="1:8">
      <c r="A29" s="12"/>
      <c r="B29" s="12"/>
      <c r="C29" s="12"/>
      <c r="D29" s="12"/>
      <c r="E29" s="12"/>
      <c r="F29" s="12"/>
      <c r="G29" s="12"/>
      <c r="H29" s="12"/>
    </row>
    <row r="30" spans="1:8">
      <c r="A30" s="12"/>
      <c r="B30" s="12"/>
      <c r="C30" s="12"/>
      <c r="D30" s="12"/>
      <c r="E30" s="12"/>
      <c r="F30" s="12"/>
      <c r="G30" s="12"/>
      <c r="H30" s="12"/>
    </row>
    <row r="31" spans="1:8">
      <c r="A31" s="12"/>
      <c r="B31" s="12"/>
      <c r="C31" s="12"/>
      <c r="D31" s="12"/>
      <c r="E31" s="12"/>
      <c r="F31" s="12"/>
      <c r="G31" s="12"/>
      <c r="H31" s="12"/>
    </row>
    <row r="32" spans="1:8">
      <c r="A32" s="12"/>
      <c r="B32" s="12"/>
      <c r="C32" s="12"/>
      <c r="D32" s="12"/>
      <c r="E32" s="12"/>
      <c r="F32" s="12"/>
      <c r="G32" s="12"/>
      <c r="H32" s="12"/>
    </row>
    <row r="33" spans="1:8">
      <c r="A33" s="12"/>
      <c r="B33" s="12"/>
      <c r="C33" s="12"/>
      <c r="D33" s="12"/>
      <c r="E33" s="12"/>
      <c r="F33" s="12"/>
      <c r="G33" s="12"/>
      <c r="H33" s="12"/>
    </row>
    <row r="34" spans="1:8">
      <c r="A34" s="12"/>
      <c r="B34" s="12"/>
      <c r="C34" s="12"/>
      <c r="D34" s="12"/>
      <c r="E34" s="12"/>
      <c r="F34" s="12"/>
      <c r="G34" s="12"/>
      <c r="H34" s="12"/>
    </row>
    <row r="35" spans="1:8">
      <c r="A35" s="12"/>
      <c r="B35" s="12"/>
      <c r="C35" s="12"/>
      <c r="D35" s="12"/>
      <c r="E35" s="12"/>
      <c r="F35" s="12"/>
      <c r="G35" s="12"/>
      <c r="H35" s="12"/>
    </row>
    <row r="36" spans="1:8">
      <c r="A36" s="12"/>
      <c r="B36" s="12"/>
      <c r="C36" s="12"/>
      <c r="D36" s="12"/>
      <c r="E36" s="12"/>
      <c r="F36" s="12"/>
      <c r="G36" s="12"/>
      <c r="H36" s="12"/>
    </row>
    <row r="37" spans="1:8">
      <c r="A37" s="7"/>
      <c r="B37" s="7"/>
      <c r="C37" s="7"/>
      <c r="D37" s="7"/>
      <c r="E37" s="7"/>
      <c r="F37" s="7"/>
      <c r="G37" s="7"/>
      <c r="H37" s="7"/>
    </row>
    <row r="38" spans="1:8">
      <c r="A38" s="7"/>
      <c r="B38" s="7"/>
      <c r="C38" s="7"/>
      <c r="D38" s="7"/>
      <c r="E38" s="7"/>
      <c r="F38" s="7"/>
      <c r="G38" s="7"/>
      <c r="H38" s="7"/>
    </row>
    <row r="39" spans="1:8">
      <c r="A39" s="7"/>
      <c r="B39" s="7"/>
      <c r="C39" s="7"/>
      <c r="D39" s="7"/>
      <c r="E39" s="7"/>
      <c r="F39" s="7"/>
      <c r="G39" s="7"/>
      <c r="H39" s="7"/>
    </row>
    <row r="40" spans="1:8">
      <c r="A40" s="7"/>
      <c r="B40" s="7"/>
      <c r="C40" s="7"/>
      <c r="D40" s="7"/>
      <c r="E40" s="7"/>
      <c r="F40" s="7"/>
      <c r="G40" s="7"/>
      <c r="H40" s="7"/>
    </row>
    <row r="41" spans="1:8">
      <c r="A41" s="7"/>
      <c r="B41" s="7"/>
      <c r="C41" s="7"/>
      <c r="D41" s="7"/>
      <c r="E41" s="7"/>
      <c r="F41" s="7"/>
      <c r="G41" s="7"/>
      <c r="H41" s="7"/>
    </row>
    <row r="42" spans="1:8">
      <c r="A42" s="7"/>
      <c r="B42" s="7"/>
      <c r="C42" s="7"/>
      <c r="D42" s="7"/>
      <c r="E42" s="7"/>
      <c r="F42" s="7"/>
      <c r="G42" s="7"/>
      <c r="H42" s="7"/>
    </row>
    <row r="43" spans="1:8">
      <c r="A43" s="7"/>
      <c r="B43" s="7"/>
      <c r="C43" s="7"/>
      <c r="D43" s="7"/>
      <c r="E43" s="7"/>
      <c r="F43" s="7"/>
      <c r="G43" s="7"/>
      <c r="H43" s="7"/>
    </row>
    <row r="44" spans="1:8">
      <c r="A44" s="7"/>
      <c r="B44" s="7"/>
      <c r="C44" s="7"/>
      <c r="D44" s="7"/>
      <c r="E44" s="7"/>
      <c r="F44" s="7"/>
      <c r="G44" s="7"/>
      <c r="H44" s="7"/>
    </row>
    <row r="45" spans="1:8">
      <c r="A45" s="7"/>
      <c r="B45" s="7"/>
      <c r="C45" s="7"/>
      <c r="D45" s="7"/>
      <c r="E45" s="7"/>
      <c r="F45" s="7"/>
      <c r="G45" s="7"/>
      <c r="H45" s="7"/>
    </row>
    <row r="46" spans="1:8">
      <c r="A46" s="7"/>
      <c r="B46" s="7"/>
      <c r="C46" s="7"/>
      <c r="D46" s="7"/>
      <c r="E46" s="7"/>
      <c r="F46" s="7"/>
      <c r="G46" s="7"/>
      <c r="H46" s="7"/>
    </row>
    <row r="47" spans="1:8">
      <c r="A47" s="7"/>
      <c r="B47" s="7"/>
      <c r="C47" s="7"/>
      <c r="D47" s="7"/>
      <c r="E47" s="7"/>
      <c r="F47" s="7"/>
      <c r="G47" s="7"/>
      <c r="H47" s="7"/>
    </row>
    <row r="48" spans="1:8">
      <c r="A48" s="7"/>
      <c r="B48" s="7"/>
      <c r="C48" s="7"/>
      <c r="D48" s="7"/>
      <c r="E48" s="7"/>
      <c r="F48" s="7"/>
      <c r="G48" s="7"/>
      <c r="H48" s="7"/>
    </row>
    <row r="49" spans="1:8">
      <c r="A49" s="7"/>
      <c r="B49" s="7"/>
      <c r="C49" s="7"/>
      <c r="D49" s="7"/>
      <c r="E49" s="7"/>
      <c r="F49" s="7"/>
      <c r="G49" s="7"/>
      <c r="H49" s="7"/>
    </row>
    <row r="50" spans="1:8">
      <c r="A50" s="7"/>
      <c r="B50" s="7"/>
      <c r="C50" s="7"/>
      <c r="D50" s="7"/>
      <c r="E50" s="7"/>
      <c r="F50" s="7"/>
      <c r="G50" s="7"/>
      <c r="H50" s="7"/>
    </row>
    <row r="51" spans="1:8">
      <c r="A51" s="7"/>
      <c r="B51" s="7"/>
      <c r="C51" s="7"/>
      <c r="D51" s="7"/>
      <c r="E51" s="7"/>
      <c r="F51" s="7"/>
      <c r="G51" s="7"/>
      <c r="H51" s="7"/>
    </row>
    <row r="52" spans="1:8">
      <c r="A52" s="7"/>
      <c r="B52" s="7"/>
      <c r="C52" s="7"/>
      <c r="D52" s="7"/>
      <c r="E52" s="7"/>
      <c r="F52" s="7"/>
      <c r="G52" s="7"/>
      <c r="H52" s="7"/>
    </row>
    <row r="53" spans="1:8">
      <c r="A53" s="7"/>
      <c r="B53" s="7"/>
      <c r="C53" s="7"/>
      <c r="D53" s="7"/>
      <c r="E53" s="7"/>
      <c r="F53" s="7"/>
      <c r="G53" s="7"/>
      <c r="H53" s="7"/>
    </row>
    <row r="54" spans="1:8">
      <c r="A54" s="7"/>
      <c r="B54" s="7"/>
      <c r="C54" s="7"/>
      <c r="D54" s="7"/>
      <c r="E54" s="7"/>
      <c r="F54" s="7"/>
      <c r="G54" s="7"/>
      <c r="H54" s="7"/>
    </row>
    <row r="55" spans="1:8">
      <c r="A55" s="7"/>
      <c r="B55" s="7"/>
      <c r="C55" s="7"/>
      <c r="D55" s="7"/>
      <c r="E55" s="7"/>
      <c r="F55" s="7"/>
      <c r="G55" s="7"/>
      <c r="H55" s="7"/>
    </row>
    <row r="56" spans="1:8">
      <c r="A56" s="7"/>
      <c r="B56" s="7"/>
      <c r="C56" s="7"/>
      <c r="D56" s="7"/>
      <c r="E56" s="7"/>
      <c r="F56" s="7"/>
      <c r="G56" s="7"/>
      <c r="H56" s="7"/>
    </row>
    <row r="57" spans="1:8">
      <c r="A57" s="7"/>
      <c r="B57" s="7"/>
      <c r="C57" s="7"/>
      <c r="D57" s="7"/>
      <c r="E57" s="7"/>
      <c r="F57" s="7"/>
      <c r="G57" s="7"/>
      <c r="H57" s="7"/>
    </row>
    <row r="58" spans="1:8">
      <c r="A58" s="7"/>
      <c r="B58" s="7"/>
      <c r="C58" s="7"/>
      <c r="D58" s="7"/>
      <c r="E58" s="7"/>
      <c r="F58" s="7"/>
      <c r="G58" s="7"/>
      <c r="H58" s="7"/>
    </row>
    <row r="59" spans="1:8">
      <c r="A59" s="7"/>
      <c r="B59" s="7"/>
      <c r="C59" s="7"/>
      <c r="D59" s="7"/>
      <c r="E59" s="7"/>
      <c r="F59" s="7"/>
      <c r="G59" s="7"/>
      <c r="H59" s="7"/>
    </row>
    <row r="60" spans="1:8">
      <c r="A60" s="7"/>
      <c r="B60" s="7"/>
      <c r="C60" s="7"/>
      <c r="D60" s="7"/>
      <c r="E60" s="7"/>
      <c r="F60" s="7"/>
      <c r="G60" s="7"/>
      <c r="H60" s="7"/>
    </row>
    <row r="61" spans="1:8">
      <c r="A61" s="7"/>
      <c r="B61" s="7"/>
      <c r="C61" s="7"/>
      <c r="D61" s="7"/>
      <c r="E61" s="7"/>
      <c r="F61" s="7"/>
      <c r="G61" s="7"/>
      <c r="H61" s="7"/>
    </row>
    <row r="62" spans="1:8">
      <c r="A62" s="7"/>
      <c r="B62" s="7"/>
      <c r="C62" s="7"/>
      <c r="D62" s="7"/>
      <c r="E62" s="7"/>
      <c r="F62" s="7"/>
      <c r="G62" s="7"/>
      <c r="H62" s="7"/>
    </row>
    <row r="63" spans="1:8">
      <c r="A63" s="7"/>
      <c r="B63" s="7"/>
      <c r="C63" s="7"/>
      <c r="D63" s="7"/>
      <c r="E63" s="7"/>
      <c r="F63" s="7"/>
      <c r="G63" s="7"/>
      <c r="H63" s="7"/>
    </row>
    <row r="64" spans="1:8">
      <c r="A64" s="7"/>
      <c r="B64" s="7"/>
      <c r="C64" s="7"/>
      <c r="D64" s="7"/>
      <c r="E64" s="7"/>
      <c r="F64" s="7"/>
      <c r="G64" s="7"/>
      <c r="H64" s="7"/>
    </row>
    <row r="65" spans="1:8">
      <c r="A65" s="7"/>
      <c r="B65" s="7"/>
      <c r="C65" s="7"/>
      <c r="D65" s="7"/>
      <c r="E65" s="7"/>
      <c r="F65" s="7"/>
      <c r="G65" s="7"/>
      <c r="H65" s="7"/>
    </row>
    <row r="66" spans="1:8">
      <c r="A66" s="7"/>
      <c r="B66" s="7"/>
      <c r="C66" s="7"/>
      <c r="D66" s="7"/>
      <c r="E66" s="7"/>
      <c r="F66" s="7"/>
      <c r="G66" s="7"/>
      <c r="H66" s="7"/>
    </row>
  </sheetData>
  <sheetProtection formatCells="0" insertHyperlinks="0" autoFilter="0"/>
  <pageMargins left="0.699305555555556" right="0.699305555555556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n t e r l i n e O n O f f = " 0 "   i s D a s h B o a r d S h e e t = " 0 "   i s D b S h e e t = " 0 "   i n t e r l i n e C o l o r = " 0 "   s h e e t S t i d = " 1 " / > 
     < w o S h e e t P r o p s   i n t e r l i n e O n O f f = " 0 "   i s D a s h B o a r d S h e e t = " 0 "   i s D b S h e e t = " 0 "   i n t e r l i n e C o l o r = " 0 "   s h e e t S t i d = " 3 " / > 
     < w o S h e e t P r o p s   i n t e r l i n e O n O f f = " 0 "   i s D a s h B o a r d S h e e t = " 0 "   i s D b S h e e t = " 0 "   i n t e r l i n e C o l o r = " 0 "   s h e e t S t i d = " 4 " / > 
     < w o S h e e t P r o p s   i n t e r l i n e O n O f f = " 0 "   i s D a s h B o a r d S h e e t = " 0 "   i s D b S h e e t = " 0 "   i n t e r l i n e C o l o r = " 0 "   s h e e t S t i d = " 6 " / > 
   < / w o S h e e t s P r o p s > 
   < w o B o o k P r o p s > 
     < b o o k S e t t i n g s   i s M e r g e T a s k s A u t o U p d a t e = " 0 "   i s F i l t e r S h a r e d = " 1 "   i s A u t o U p d a t e P a u s e d = " 0 "   f i l t e r T y p e = " c o n n "   i s I n s e r P i c A s A t t a c h m e n t = " 0 "   c o r e C o n q u e r U s e r I d = "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3 " / > 
   < p i x e l a t o r L i s t   s h e e t S t i d = " 4 " / > 
   < p i x e l a t o r L i s t   s h e e t S t i d = " 6 " / > 
   < p i x e l a t o r L i s t   s h e e t S t i d = " 7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483MCA R09 测试报告</vt:lpstr>
      <vt:lpstr>遗留p0p1问题</vt:lpstr>
      <vt:lpstr>地图性能测试</vt:lpstr>
      <vt:lpstr>定位路试专项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2020-06-04T22:49:00Z</dcterms:created>
  <dcterms:modified xsi:type="dcterms:W3CDTF">2023-10-13T14:51:22Z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EE09B99032595591E8E82865019DE1CA_42</vt:lpwstr>
  </property>
</Properties>
</file>