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160" firstSheet="2" activeTab="5"/>
  </bookViews>
  <sheets>
    <sheet name="Template change_history" sheetId="8" r:id="rId1"/>
    <sheet name="report history" sheetId="10" r:id="rId2"/>
    <sheet name="A.1 CD764ICA车型R07版本地图测试报告" sheetId="1" r:id="rId3"/>
    <sheet name="A.2 内外部遗留问题" sheetId="3" r:id="rId4"/>
    <sheet name="A.3 性能测试 " sheetId="9" r:id="rId5"/>
    <sheet name="A.4 定位路试专项" sheetId="11" r:id="rId6"/>
  </sheets>
  <definedNames>
    <definedName name="_xlnm._FilterDatabase" localSheetId="3" hidden="1">'A.2 内外部遗留问题'!$A$2:$C$13</definedName>
  </definedNames>
  <calcPr calcId="144525"/>
</workbook>
</file>

<file path=xl/sharedStrings.xml><?xml version="1.0" encoding="utf-8"?>
<sst xmlns="http://schemas.openxmlformats.org/spreadsheetml/2006/main" count="516" uniqueCount="340">
  <si>
    <t>Revision</t>
  </si>
  <si>
    <t>Date</t>
  </si>
  <si>
    <t>Author</t>
  </si>
  <si>
    <t>Change History</t>
  </si>
  <si>
    <t>Zhang Daorong</t>
  </si>
  <si>
    <r>
      <rPr>
        <sz val="11"/>
        <color theme="1"/>
        <rFont val="等线"/>
        <charset val="134"/>
        <scheme val="minor"/>
      </rPr>
      <t xml:space="preserve">Create first version based on Ford SPEC, </t>
    </r>
    <r>
      <rPr>
        <sz val="10"/>
        <color theme="1"/>
        <rFont val="等线"/>
        <charset val="134"/>
        <scheme val="minor"/>
      </rPr>
      <t xml:space="preserve">Location Service APIM SPSS v1.14 Dec 16, 2021, Navigation APIM SPSS v1.6 Jun 4, 2020, and </t>
    </r>
    <r>
      <rPr>
        <sz val="12"/>
        <color theme="1"/>
        <rFont val="等线"/>
        <charset val="134"/>
        <scheme val="minor"/>
      </rPr>
      <t xml:space="preserve">China GB standard; 
</t>
    </r>
    <r>
      <rPr>
        <sz val="11"/>
        <rFont val="等线"/>
        <charset val="134"/>
        <scheme val="minor"/>
      </rPr>
      <t xml:space="preserve">MRD:福特车机地图产品说明书01-专业地图v2.6修订终版
GNSS:Phase5 地图AR+惯导硬件要求指标
</t>
    </r>
    <r>
      <rPr>
        <sz val="12"/>
        <color theme="1"/>
        <rFont val="等线"/>
        <charset val="134"/>
        <scheme val="minor"/>
      </rPr>
      <t xml:space="preserve">
</t>
    </r>
  </si>
  <si>
    <t xml:space="preserve">Updated based on 3rd party Nav. Benchmark standard with PO team, update weights based on quality data of CD764 Map 5.0: 
</t>
  </si>
  <si>
    <t>Update Performance standard after alignment with system performance</t>
  </si>
  <si>
    <t>Zhang Daorong/Chen Emma</t>
  </si>
  <si>
    <t>Add sheet "RoadTest-Routines" , "road test checklist" and "road test daily report/overall status" template.</t>
  </si>
  <si>
    <t>导航冷启动及稳定启动时间和Ford 性能团队 测试方法统一</t>
  </si>
  <si>
    <t>定位路试专项sheet 增加</t>
  </si>
  <si>
    <t>江明利、陈鹏、林锐鸿</t>
  </si>
  <si>
    <t>R07 HF3发版测试</t>
  </si>
  <si>
    <t>一、测试报告总论</t>
  </si>
  <si>
    <t>1.测试概要</t>
  </si>
  <si>
    <t>提测内容</t>
  </si>
  <si>
    <t>1.bugfix50个                                                                                                                                                                                                                                                                                                                                2.合入签约管理需求                                                                                                                                                                                                                                                                                                                                                                                             3.导航态比例尺50m显示3D楼块需求                                                                                                                                                                                                                                                                                                                                4.导航态比例尺修复</t>
  </si>
  <si>
    <t>测试范围</t>
  </si>
  <si>
    <t>1.bugfix：50个bug验证通过                                                                                                                                                                                                                                                                                                                                                                                             2.需求测试完成                                                                                                                                                                                                                                                                                                                                                                                                                                                                                                                                                                                                                                                                                                                                                                                                                                3.功能测试：核心功能回归                                                                                                                                                                                                                                                     4.埋点测试：执行埋点功能case                                                                                                                                                                                                                                                                                                5.性能测试：综合打分、响应时间、CPU、内存、GPU、综合场景                                                                                                                                                                                                                                                    6.稳定性测试：monkey和长距离导航压测                                                                                                                                                                                                                                                               7.界面测试：基于UI稿进行UI测试                                                                                                                                                                                                                                                                          8.南京实车路测</t>
  </si>
  <si>
    <t>测试结论</t>
  </si>
  <si>
    <t>本次测试结论为不通过，测试标准为无P0, P1,P2 BUG &lt;20（R06及以后），整体修复率&gt;95%</t>
  </si>
  <si>
    <t>2.质量标准基础指标达成情况</t>
  </si>
  <si>
    <t>基础质量</t>
  </si>
  <si>
    <t>指标项</t>
  </si>
  <si>
    <t>通过标准</t>
  </si>
  <si>
    <t>实测结果</t>
  </si>
  <si>
    <t>备注</t>
  </si>
  <si>
    <t>功能完备度</t>
  </si>
  <si>
    <t>提测需求项/计划交付项</t>
  </si>
  <si>
    <t>pass</t>
  </si>
  <si>
    <t>Bug修复率</t>
  </si>
  <si>
    <t>P0P1</t>
  </si>
  <si>
    <t>条件Pass</t>
  </si>
  <si>
    <t>ALL</t>
  </si>
  <si>
    <t>&gt;95%</t>
  </si>
  <si>
    <t>3.版本稳定性及性能指标达成情况</t>
  </si>
  <si>
    <t>稳定性及性能</t>
  </si>
  <si>
    <t>版本稳定性</t>
  </si>
  <si>
    <t>Monkey</t>
  </si>
  <si>
    <t xml:space="preserve">7*24小时无crash/anr
</t>
  </si>
  <si>
    <t>10*24小时</t>
  </si>
  <si>
    <t>台架测试</t>
  </si>
  <si>
    <t xml:space="preserve">当前迭代无新增anr&amp;crash </t>
  </si>
  <si>
    <t>10*8小时</t>
  </si>
  <si>
    <t>UI 自动化</t>
  </si>
  <si>
    <t>600条*10次</t>
  </si>
  <si>
    <t>/</t>
  </si>
  <si>
    <t>路测</t>
  </si>
  <si>
    <t>10*200km(10*8小时)
其中平均车速超过100 累计时长不少于3小时</t>
  </si>
  <si>
    <t>遗留crash&amp;anr</t>
  </si>
  <si>
    <t>无遗留anr&amp;crash</t>
  </si>
  <si>
    <t>内存泄露</t>
  </si>
  <si>
    <t>无内存泄漏</t>
  </si>
  <si>
    <t>内存泄漏case执行</t>
  </si>
  <si>
    <t>性能场景</t>
  </si>
  <si>
    <t>首页静置</t>
  </si>
  <si>
    <t>巡航模式</t>
  </si>
  <si>
    <t>导航模式</t>
  </si>
  <si>
    <t>……</t>
  </si>
  <si>
    <t>4.定位指标达成情况</t>
  </si>
  <si>
    <t>专项</t>
  </si>
  <si>
    <t>定位专项</t>
  </si>
  <si>
    <t>误偏航</t>
  </si>
  <si>
    <t>百公里误偏航不超过一次</t>
  </si>
  <si>
    <t>2000公里数</t>
  </si>
  <si>
    <t>百公里误偏航次数</t>
  </si>
  <si>
    <t>Pass</t>
  </si>
  <si>
    <t>具体测试内容见定位专项sheet</t>
  </si>
  <si>
    <t>车标异常次数</t>
  </si>
  <si>
    <t>百公里不超过一次</t>
  </si>
  <si>
    <t>百公里车标异常次数</t>
  </si>
  <si>
    <t>主动偏航</t>
  </si>
  <si>
    <t>4.效果类标达成情况</t>
  </si>
  <si>
    <t>AR导航评测</t>
  </si>
  <si>
    <t>前车检测</t>
  </si>
  <si>
    <t>出错小于1次/20辆车</t>
  </si>
  <si>
    <t>公里数</t>
  </si>
  <si>
    <t>路测经过的车辆数</t>
  </si>
  <si>
    <t>NA</t>
  </si>
  <si>
    <t>车道识别</t>
  </si>
  <si>
    <t>出错小于1次/10公里</t>
  </si>
  <si>
    <t>路测总公里数</t>
  </si>
  <si>
    <t>前车启动</t>
  </si>
  <si>
    <t>准确率90%</t>
  </si>
  <si>
    <t>总启动次数</t>
  </si>
  <si>
    <t>错误次数/总启动次数</t>
  </si>
  <si>
    <t>公交车车道识别</t>
  </si>
  <si>
    <t>总成功次数</t>
  </si>
  <si>
    <t>成功次数/经过的公交车道次数</t>
  </si>
  <si>
    <t>5.接口协议测试情况</t>
  </si>
  <si>
    <t>模块名</t>
  </si>
  <si>
    <t>接口总数量</t>
  </si>
  <si>
    <t>完成测试接口数量</t>
  </si>
  <si>
    <t>未测/漏测原因</t>
  </si>
  <si>
    <t xml:space="preserve"> </t>
  </si>
  <si>
    <t>地图</t>
  </si>
  <si>
    <t xml:space="preserve">6.安全性测试质量情况							</t>
  </si>
  <si>
    <t>遗留漏洞数量</t>
  </si>
  <si>
    <t>无高危漏洞</t>
  </si>
  <si>
    <r>
      <rPr>
        <b/>
        <sz val="10.5"/>
        <color theme="1"/>
        <rFont val="微软雅黑"/>
        <charset val="134"/>
      </rPr>
      <t>7.流程质量符合情况：</t>
    </r>
    <r>
      <rPr>
        <sz val="10.5"/>
        <color rgb="FF000000"/>
        <rFont val="微软雅黑"/>
        <charset val="134"/>
      </rPr>
      <t>功能清单、产品指标、MRD、技术文档、单云测试、CodeReview各环节交付物是否缺失及评审是否通过情况概述</t>
    </r>
  </si>
  <si>
    <t>流程环节</t>
  </si>
  <si>
    <t>通过情况</t>
  </si>
  <si>
    <t>功能清单</t>
  </si>
  <si>
    <t>通过</t>
  </si>
  <si>
    <t>产品指标</t>
  </si>
  <si>
    <t>MRD</t>
  </si>
  <si>
    <t>技术文档</t>
  </si>
  <si>
    <t>单元测试报告</t>
  </si>
  <si>
    <t>Codereview结论</t>
  </si>
  <si>
    <t>二、Bug解决情况</t>
  </si>
  <si>
    <t>1、当前Jira 无遗留P1问题</t>
  </si>
  <si>
    <t>三、版本已知风险/遗留问题</t>
  </si>
  <si>
    <t>项目风险</t>
  </si>
  <si>
    <t>严重问题</t>
  </si>
  <si>
    <t xml:space="preserve">NA
</t>
  </si>
  <si>
    <t>四、质量达标情况</t>
  </si>
  <si>
    <t>服务</t>
  </si>
  <si>
    <t>模块</t>
  </si>
  <si>
    <t>自测通过率</t>
  </si>
  <si>
    <t>发布标准</t>
  </si>
  <si>
    <t>实际遗留</t>
  </si>
  <si>
    <t>是否达标</t>
  </si>
  <si>
    <t>case通过率</t>
  </si>
  <si>
    <t>显示与图区操作（含互联互动等以及各车型unique的地图操作）</t>
  </si>
  <si>
    <t>无P0， P1 bug，P2&lt;20</t>
  </si>
  <si>
    <t>当前遗留均为P2问题</t>
  </si>
  <si>
    <t>（查询）检索</t>
  </si>
  <si>
    <t>路径规划</t>
  </si>
  <si>
    <t>路径引导</t>
  </si>
  <si>
    <t xml:space="preserve">（移动）定位 </t>
  </si>
  <si>
    <t>稳定性（故障处理）</t>
  </si>
  <si>
    <t>性能（得分见性能测试-不少于KPI得分）</t>
  </si>
  <si>
    <t>语音交互</t>
  </si>
  <si>
    <t>五、测试用例执行情况</t>
  </si>
  <si>
    <t>模块名称</t>
  </si>
  <si>
    <t>用例总数</t>
  </si>
  <si>
    <t>测试执行数</t>
  </si>
  <si>
    <t>测试执行率</t>
  </si>
  <si>
    <t>未测原因和分析</t>
  </si>
  <si>
    <t>六、测试环境及版本说明</t>
  </si>
  <si>
    <t>系统版本</t>
  </si>
  <si>
    <t>20231113_0144_E2L27_R07.PRO.HF3_Debug</t>
  </si>
  <si>
    <t>屏幕尺寸</t>
  </si>
  <si>
    <t>27寸</t>
  </si>
  <si>
    <t>ROM版本</t>
  </si>
  <si>
    <t>MCU版本</t>
  </si>
  <si>
    <t>20231109_144_PRO</t>
  </si>
  <si>
    <t>地图版本</t>
  </si>
  <si>
    <t>5.2-CD764ICA_CX483PTICA-R07.PRO_HF3-11.12-LTS_PL2</t>
  </si>
  <si>
    <t>Jira</t>
  </si>
  <si>
    <t>密钥</t>
  </si>
  <si>
    <t>摘要</t>
  </si>
  <si>
    <t>修复版本</t>
  </si>
  <si>
    <t>I-CAFE</t>
  </si>
  <si>
    <t>编号</t>
  </si>
  <si>
    <t>标题</t>
  </si>
  <si>
    <t>优先级</t>
  </si>
  <si>
    <t>FordPhase4Scrum-79535</t>
  </si>
  <si>
    <t>【实车】【CD764ICA】【地图】【必现】【LTS_PL2 】【福特体验】1448 在路线规划页，终点子poi没有走马灯形式，不知道具体终点，在终点也没有显示，用户没有办法区分哪个对应哪个</t>
  </si>
  <si>
    <t>P1-High</t>
  </si>
  <si>
    <t>R07 HF1已组入</t>
  </si>
  <si>
    <t>FordPhase4Scrum-78914</t>
  </si>
  <si>
    <t>【台架】【764ica】【地图】【必现】有常用地址推荐时，发起导航后提示是否设置家的地址，点击确定后，收藏夹未显示家的地址</t>
  </si>
  <si>
    <t>FordPhase4Scrum-78678</t>
  </si>
  <si>
    <t>[FordPhase4Scrum-78678] 【台架】【CD764 ICA】【地图】【必现】导航中点击底图进入操作态，点击更多和更多中的沿途搜/偏好/行程分享/上报/导航设置，切换全屏分屏，主驾侧闪现2个相同页面</t>
  </si>
  <si>
    <t>FordPhase4Scrum-78680</t>
  </si>
  <si>
    <t>[FordPhase4Scrum-78680] 【台架】【CD764 ICA】【地图】【必现】导航中沿途搜结果页面开启分屏，关闭分屏后展示世界地图，搜索结果展示不完整或不展示</t>
  </si>
  <si>
    <t>FordPhase4Scrum-78721</t>
  </si>
  <si>
    <t>[FordPhase4Scrum-78721] FordCD7645.2-CD764-R11.HF3-8.5-PL24_HF2-JAVAjava.lang.NullPointerException-2023-10-23 07:06:11</t>
  </si>
  <si>
    <t>FordPhase4Scrum-79329</t>
  </si>
  <si>
    <r>
      <rPr>
        <u/>
        <sz val="11"/>
        <color rgb="FF0000FF"/>
        <rFont val="Calibri"/>
        <charset val="134"/>
      </rPr>
      <t xml:space="preserve">[FordPhase4Scrum-79329] </t>
    </r>
    <r>
      <rPr>
        <u/>
        <sz val="11"/>
        <color rgb="FF0000FF"/>
        <rFont val="宋体-简"/>
        <charset val="134"/>
      </rPr>
      <t>【台架】【</t>
    </r>
    <r>
      <rPr>
        <u/>
        <sz val="11"/>
        <color rgb="FF0000FF"/>
        <rFont val="Calibri"/>
        <charset val="134"/>
      </rPr>
      <t>764ICA_8155</t>
    </r>
    <r>
      <rPr>
        <u/>
        <sz val="11"/>
        <color rgb="FF0000FF"/>
        <rFont val="宋体-简"/>
        <charset val="134"/>
      </rPr>
      <t>】【语音</t>
    </r>
    <r>
      <rPr>
        <u/>
        <sz val="11"/>
        <color rgb="FF0000FF"/>
        <rFont val="Calibri"/>
        <charset val="134"/>
      </rPr>
      <t>DCS</t>
    </r>
    <r>
      <rPr>
        <u/>
        <sz val="11"/>
        <color rgb="FF0000FF"/>
        <rFont val="宋体-简"/>
        <charset val="134"/>
      </rPr>
      <t>】【必现】分屏状态下，地图未签约，执行语料：导航去欢乐谷；推荐多个地点，回复确定，弹出地图和地图签约，然后地图自动退出；</t>
    </r>
  </si>
  <si>
    <t>FordPhase4Scrum-79333</t>
  </si>
  <si>
    <r>
      <rPr>
        <u/>
        <sz val="11"/>
        <color rgb="FF0000FF"/>
        <rFont val="Calibri"/>
        <charset val="134"/>
      </rPr>
      <t xml:space="preserve">[FordPhase4Scrum-79333] </t>
    </r>
    <r>
      <rPr>
        <u/>
        <sz val="11"/>
        <color rgb="FF0000FF"/>
        <rFont val="宋体-简"/>
        <charset val="134"/>
      </rPr>
      <t>【台架】【</t>
    </r>
    <r>
      <rPr>
        <u/>
        <sz val="11"/>
        <color rgb="FF0000FF"/>
        <rFont val="Calibri"/>
        <charset val="134"/>
      </rPr>
      <t>CD764 ICA</t>
    </r>
    <r>
      <rPr>
        <u/>
        <sz val="11"/>
        <color rgb="FF0000FF"/>
        <rFont val="宋体-简"/>
        <charset val="134"/>
      </rPr>
      <t>】【地图】【必现】未设置家的地址，进入地图弹出是否设置为家的地址提示，点击确定后，发起任意导航都会弹出该提示</t>
    </r>
  </si>
  <si>
    <t>FordPhase4Scrum-74498</t>
  </si>
  <si>
    <r>
      <rPr>
        <u/>
        <sz val="11"/>
        <color rgb="FF0000FF"/>
        <rFont val="Calibri"/>
        <charset val="134"/>
      </rPr>
      <t xml:space="preserve">[FordPhase4Scrum-74498] </t>
    </r>
    <r>
      <rPr>
        <u/>
        <sz val="11"/>
        <color rgb="FF0000FF"/>
        <rFont val="宋体-简"/>
        <charset val="134"/>
      </rPr>
      <t>【台架】【</t>
    </r>
    <r>
      <rPr>
        <u/>
        <sz val="11"/>
        <color rgb="FF0000FF"/>
        <rFont val="Calibri"/>
        <charset val="134"/>
      </rPr>
      <t>CX483PT ICA</t>
    </r>
    <r>
      <rPr>
        <u/>
        <sz val="11"/>
        <color rgb="FF0000FF"/>
        <rFont val="宋体-简"/>
        <charset val="134"/>
      </rPr>
      <t>】【地图】【必现】分屏进入地图点击发现周边，搜索林肯</t>
    </r>
    <r>
      <rPr>
        <u/>
        <sz val="11"/>
        <color rgb="FF0000FF"/>
        <rFont val="Calibri"/>
        <charset val="134"/>
      </rPr>
      <t>4s</t>
    </r>
    <r>
      <rPr>
        <u/>
        <sz val="11"/>
        <color rgb="FF0000FF"/>
        <rFont val="宋体-简"/>
        <charset val="134"/>
      </rPr>
      <t>店，筛选无结果时，弹出两个面板</t>
    </r>
  </si>
  <si>
    <t>R07 HF2已组入</t>
  </si>
  <si>
    <t>权重</t>
  </si>
  <si>
    <t>项目</t>
  </si>
  <si>
    <t>测试说明</t>
  </si>
  <si>
    <t>要求</t>
  </si>
  <si>
    <t>单位</t>
  </si>
  <si>
    <t>A级别-手机（100分）</t>
  </si>
  <si>
    <t>B级别（80分）</t>
  </si>
  <si>
    <t>C级别（60分）</t>
  </si>
  <si>
    <t>福特KPI</t>
  </si>
  <si>
    <t>福特KPI分数</t>
  </si>
  <si>
    <t>福特备注</t>
  </si>
  <si>
    <t>Neza 2</t>
  </si>
  <si>
    <t>小鹏P7</t>
  </si>
  <si>
    <t>第一次响应时间</t>
  </si>
  <si>
    <t>第二次响应时间</t>
  </si>
  <si>
    <t>第三次响应时间</t>
  </si>
  <si>
    <t>平均响应时间</t>
  </si>
  <si>
    <t>得分</t>
  </si>
  <si>
    <t>地图启动</t>
  </si>
  <si>
    <t xml:space="preserve">
1. 先打开地图勾选一次“下次不再提醒”，重新关机，再次开机
2. 在开机出现launcher后，立即（1s内）点击地图入口（录视频记录）
3. 从视频逐帧获取点击地图入口到启动页消失到导航地图搜索框显示</t>
  </si>
  <si>
    <t xml:space="preserve">
计算从手部离开点击开始第一帧到导航地图搜索框显示（并且此时地图概览已经显示，路况等细节不考虑）。</t>
  </si>
  <si>
    <t>秒</t>
  </si>
  <si>
    <t>参考Neza 2（5.1s）等竞品车</t>
  </si>
  <si>
    <r>
      <rPr>
        <sz val="10"/>
        <color theme="1"/>
        <rFont val="Microsoft YaHei"/>
        <charset val="134"/>
      </rPr>
      <t xml:space="preserve">
1. 先打开地图勾选一次“下次不再提醒”，重新关机，再次开机
2. 在开机出现launcher后，不要进入地图，过</t>
    </r>
    <r>
      <rPr>
        <sz val="10"/>
        <color rgb="FFFFC000"/>
        <rFont val="Microsoft YaHei"/>
        <charset val="134"/>
      </rPr>
      <t>3</t>
    </r>
    <r>
      <rPr>
        <sz val="10"/>
        <color theme="1"/>
        <rFont val="Microsoft YaHei"/>
        <charset val="134"/>
      </rPr>
      <t>分钟后，再次点击地图入口（录视频记录）
3. 从视频逐帧获取点击地图入口到启动页消失到导航地图搜索框显示</t>
    </r>
  </si>
  <si>
    <t>1.开机Launcher出来以后等待3分钟,点击导航图标
2.计算从手部离开点击开始第一帧到导航地图搜索框显示</t>
  </si>
  <si>
    <t>参考Neza 2（1.88s）等竞品车，CX727现在是3s</t>
  </si>
  <si>
    <t>界面内纯本地操作的响应速度（以导航设置菜单操作响应菜单作为测试验收项）</t>
  </si>
  <si>
    <t>1. 在开机进入launcher至少1min后，进入地图，再打开导航设置
2. 记录操作视频，逐帧分析从点击到进入设置的时间</t>
  </si>
  <si>
    <t>打开导航设置</t>
  </si>
  <si>
    <t>毫秒</t>
  </si>
  <si>
    <t>参考Neza 2、小鹏P7等竞品车</t>
  </si>
  <si>
    <t>1. 在开机进入launcher至少1min后，进入地图，进入设置，打开车标到终点连线开关
2. 记录操作视频，逐帧分析从点击到开关打开完成的时间</t>
  </si>
  <si>
    <t>设置内操作页面-打开车标到终点连线开关</t>
  </si>
  <si>
    <t>内存</t>
  </si>
  <si>
    <t>1.打开开发者选项，GPU呈现模式分析选择在屏幕上显示为线型图或在adb shell dumpsys gxfinfo中
2.执行命令1，adb shell dumpsys gfxinfo com.baidu.naviauto reset
3.打开地图，进行对应场景操作
4.执行命令2，adb shell dumpsys gfxinfo com.baidu.naviauto xx/xx.txt
5. 分析对应数据，每行数据相加的值就是fps值，求对应场景的平均值</t>
  </si>
  <si>
    <t>首页开路况静置 20min</t>
  </si>
  <si>
    <t>MB</t>
  </si>
  <si>
    <t>后台首页静置 20min</t>
  </si>
  <si>
    <t>导航开路况 20min</t>
  </si>
  <si>
    <t>巡航开路况 20min</t>
  </si>
  <si>
    <t>帧率</t>
  </si>
  <si>
    <t>1.打开开发者选项，GPU呈现模式分析选择在屏幕上显示为线型图
执行命令1，adb shell dumpsys gfxinfo com.baidu.naviauto reset
执行命令2，adb shell dumpsys gfxinfo com.baidu.naviauto
1. 进入Launcher后，打开地图进入地图首页2. 每隔2-5s统计一次FPS</t>
  </si>
  <si>
    <t>首页手动点击比例尺放大缩小地图（平均刷图帧数）</t>
  </si>
  <si>
    <t>fps</t>
  </si>
  <si>
    <t>帧速越大越流畅</t>
  </si>
  <si>
    <t>首页地图切换视图（平均刷图帧数）</t>
  </si>
  <si>
    <t>跑轨迹，导航中，自动比例尺缩放（平均刷图帧数）</t>
  </si>
  <si>
    <t>比例尺</t>
  </si>
  <si>
    <t>1.进入地图，在首页地图，点击比例尺放大按钮
2.记录操作视频，逐帧分析从点击到底图放大完成的时间</t>
  </si>
  <si>
    <t>比例尺放大200m-100m</t>
  </si>
  <si>
    <t>切换流畅,GB/T19392 要求＜3s
GB/T 39744-2021 要求＜1s</t>
  </si>
  <si>
    <t>1.进入地图，在首页地图，点击比例尺放大按钮
2.记录操作视频，逐帧分析从点击到底图缩小完成的时间</t>
  </si>
  <si>
    <t>比例尺缩小50m-100m</t>
  </si>
  <si>
    <t>比例尺放大2公里-1km</t>
  </si>
  <si>
    <t>视图模式切换</t>
  </si>
  <si>
    <t>1.进入地图，在首页地图，点击视图切换大按钮
2.记录操作视频，逐帧分析从点击到视图切换完成的时间</t>
  </si>
  <si>
    <t>首页比例尺20m从2D模式切换到3D模式，点击视图切换按钮</t>
  </si>
  <si>
    <t>切换流畅,GB/T19392 要求＜3s</t>
  </si>
  <si>
    <t>1.进入地图，在导航中，点击路线全览按钮
2.记录操作视频，逐帧分析从点击到视图切换完成的时间</t>
  </si>
  <si>
    <t>导航中比例尺10m从2D模式切换到3D模式，点击路线全览按钮</t>
  </si>
  <si>
    <t>搜索</t>
  </si>
  <si>
    <t>1.进入地图，在周边搜，点击加油站
2.记录操作视频，逐帧分析从点击到底图加载完成的时间</t>
  </si>
  <si>
    <t>周边搜索加油站</t>
  </si>
  <si>
    <t>GB/T19392-2013 &amp; GB/T 39744-2021 要求＜5s ，且输入虚假POI 能超时退出</t>
  </si>
  <si>
    <t>1.进入地图，进行精确搜市内POI
2.记录操作视频，逐帧分析从点击检索按钮到底图加载完成的时间</t>
  </si>
  <si>
    <t>市内POI</t>
  </si>
  <si>
    <t>1.进入地图，进行精确搜跨市POI
2.记录操作视频，逐帧分析从点击检索按钮到底图加载完成的时间</t>
  </si>
  <si>
    <t>跨市POI</t>
  </si>
  <si>
    <t>1.进入地图，进行精确搜跨省POI
2.记录操作视频，逐帧分析从点击检索按钮到底图加载完成的时间</t>
  </si>
  <si>
    <t>跨省POI</t>
  </si>
  <si>
    <t>1.确保网络状态良好，进入地图，选择POI，点击去这里按钮触发算路
2.记录操作视频，逐帧分析从点击去这里按钮到蚯蚓线显示出来的时间</t>
  </si>
  <si>
    <t>路径规划 算路距离30km（无途径点）</t>
  </si>
  <si>
    <t>GB/T 39744-2021 要求不大于100km的目的地，算路＜5s</t>
  </si>
  <si>
    <t>路径规划 算路距离90km（无途径点）</t>
  </si>
  <si>
    <t>路径规划 算路距离300km（无途径点）</t>
  </si>
  <si>
    <t>测试距离的偏差在10%以内</t>
  </si>
  <si>
    <t>路径规划 算路距离500km（无途径点）</t>
  </si>
  <si>
    <t>路径规划 算路距离1500km（无途径点）</t>
  </si>
  <si>
    <t>1.下载定位城市的离线数据，进入地图，选择POI，点击去这里按钮触发算路
2.记录操作视频，逐帧分析从点击去这里按钮到蚯蚓线显示出来的时间</t>
  </si>
  <si>
    <t>路径规划 算路距离30km(离线）（无途径点）</t>
  </si>
  <si>
    <t>1.确保网络状态良好，进入地图，使用语音指令"导航到xx途经xx"，点击确定按钮
2.记录操作视频，逐帧分析从点击确定(语音进行确认)到蚯蚓线显示出来的时间</t>
  </si>
  <si>
    <t>加1个途经点，路径距离 30km</t>
  </si>
  <si>
    <t>加1个途经点，路径距离 90km</t>
  </si>
  <si>
    <t>加1个途经点 ，路径距离300km</t>
  </si>
  <si>
    <t>加1个途经点 ，路径距离500km</t>
  </si>
  <si>
    <t>加1个途经点，路径距离 1500km</t>
  </si>
  <si>
    <t>偏航(除正转弯或掉头时，时速&gt;30km，三次平均值）</t>
  </si>
  <si>
    <t>计时开始：实车偏离既定导航路线，车辆刚与左转道平行
计时结束：成功识别偏航，开始进行偏航，出现重算路弹框，即计时结束</t>
  </si>
  <si>
    <t>诱导直行，实际左转</t>
  </si>
  <si>
    <t>计时开始：实车偏离既定导航路线，车辆刚与右转道平行
计时结束：成功识别偏航，开始进行偏航，出现重算路弹框，即计时结束</t>
  </si>
  <si>
    <t>诱导直行，实际右转</t>
  </si>
  <si>
    <t>计时开始：实车偏离既定导航路线，车辆完成掉头与掉头道平行
计时结束：成功识别偏航，开始进行偏航，出现重算路弹框，即计时结束</t>
  </si>
  <si>
    <t>诱导直行，实际掉头</t>
  </si>
  <si>
    <t>诱导左转，实际右转</t>
  </si>
  <si>
    <t>计时开始：车辆直行驶过路口后，接触直行道斑马线
计时结束：成功识别偏航，开始进行偏航，出现重算路弹框，即计时结束</t>
  </si>
  <si>
    <t xml:space="preserve">诱导左转，实际直行 </t>
  </si>
  <si>
    <t>诱导左转，实际掉头</t>
  </si>
  <si>
    <t>诱导掉头，实际左转</t>
  </si>
  <si>
    <t>诱导掉头，实际右转</t>
  </si>
  <si>
    <t>诱导掉头，实际直行</t>
  </si>
  <si>
    <t>诱导右转，实际左转</t>
  </si>
  <si>
    <t>诱导右转，实际直行</t>
  </si>
  <si>
    <t>诱导右转，实际掉头</t>
  </si>
  <si>
    <t>定位</t>
  </si>
  <si>
    <t>百公里误偏航次数/车标异常次数（GNSS 上报频率1HZ,GNSS信号时延＜2s,超过的数据范围小于1%)</t>
  </si>
  <si>
    <t>次</t>
  </si>
  <si>
    <t>总得分</t>
  </si>
  <si>
    <t>不计入性能评分，PP前至少测试一轮</t>
  </si>
  <si>
    <t>车辆在地图上显示或语音提示的位置与车辆实际位置应一致,且错误概率应</t>
  </si>
  <si>
    <t>百分比</t>
  </si>
  <si>
    <t>＜＝1%</t>
  </si>
  <si>
    <t>＜＝3%</t>
  </si>
  <si>
    <t>＜＝5%</t>
  </si>
  <si>
    <t>GB/T 19392-2013</t>
  </si>
  <si>
    <t>距离累计误差</t>
  </si>
  <si>
    <t>＜＝8%</t>
  </si>
  <si>
    <t>出地下车库导航恢复时间</t>
  </si>
  <si>
    <t>Pls input the test info/data in the area with yellow color.</t>
  </si>
  <si>
    <t>The data in the blue area, will be calculated automatically. Pls don't input anything maunally.</t>
  </si>
  <si>
    <t>序号</t>
  </si>
  <si>
    <t>日期</t>
  </si>
  <si>
    <t>汇总</t>
  </si>
  <si>
    <t>LV834</t>
  </si>
  <si>
    <t>LV998</t>
  </si>
  <si>
    <t>总计里程</t>
  </si>
  <si>
    <t>路试重点关注项</t>
  </si>
  <si>
    <t>详细要求</t>
  </si>
  <si>
    <t>出错次数</t>
  </si>
  <si>
    <t>bug号</t>
  </si>
  <si>
    <t>问题描述</t>
  </si>
  <si>
    <t>底图/道路/底图元素/路况/蚯蚓线等
 显示是否正常</t>
  </si>
  <si>
    <t>渲染正常不失真，元素不缺失，
路况（含电子眼和限速）和实际路况一致</t>
  </si>
  <si>
    <t xml:space="preserve">
1.FordPhase4Scrum-76229</t>
  </si>
  <si>
    <t xml:space="preserve">
1.导航中，打开分屏，车速标志消失</t>
  </si>
  <si>
    <t>R07 Pro版本已组入，验证Pass</t>
  </si>
  <si>
    <t>定位更新及时性及准确性</t>
  </si>
  <si>
    <t>map5.0 支持全时惯导，任何时候车标都真实反应车型所在位置，并实时更新，
不得出现飘，卡顿/滞后/不更新等现象</t>
  </si>
  <si>
    <t>检索与查询</t>
  </si>
  <si>
    <t>网络良好的情况下，3s内完成，POI的结果和手机百度地图基本一致</t>
  </si>
  <si>
    <t>和偏好设置一致，智能推荐规划的路径符合大众认知的代价较小（包括时间成本和经济成本等）的方式</t>
  </si>
  <si>
    <t>百公里误偏航</t>
  </si>
  <si>
    <t>按导航规划的路线施行，不得出现，车标偏离蚯蚓线和出现偏航重算的情况</t>
  </si>
  <si>
    <t xml:space="preserve">
1.FordPhase4Scrum-78404</t>
  </si>
  <si>
    <t xml:space="preserve">
1.在中山北路十字路口，右转后重算路一次</t>
  </si>
  <si>
    <t>低概率偶现1次，内部转Monitor处理</t>
  </si>
  <si>
    <t>地图内/launcher 地图卡片（如有）/仪表
TBT信息显示一致性</t>
  </si>
  <si>
    <t>导航时诱导的距离信息，引导箭头，路名等应显示一致，不得出现有偏差，卡住的现象
非巡航非导航，launcher地图车标始终朝上</t>
  </si>
  <si>
    <t>地图和仪表车速</t>
  </si>
  <si>
    <t>地图里的速度，和仪表速度表的车速应一致，车速稳定后误差+-1内</t>
  </si>
  <si>
    <t>1.FordPhase4Scrum-73314</t>
  </si>
  <si>
    <t>1.【实车】【CD764ICA】【地图】【偶现】1652 当前导航中，车辆静止，触发偏航，诱导面板仍在更新</t>
  </si>
  <si>
    <t>15:49:54注册速度监听器后未收到过系统的速度回调
09-01 15:49:54.893 15254 15336 E BNMapProxy: false-getSpeedProvider()
系统问题，已给desay提单https://ford-jira-basic.atlassian.net/browse/AW2-29941</t>
  </si>
  <si>
    <t>导航TBT信息错误/卡死不更新</t>
  </si>
  <si>
    <t>导航的引导信息，包括图案/文字/语音，应在接近机动点前，提前进行展示和提示，
不得出现到了机动点才提示，并不能出现错误。</t>
  </si>
  <si>
    <t>路口放大图错误/延时</t>
  </si>
  <si>
    <t>语音引导错误/延迟</t>
  </si>
  <si>
    <t>“文字/图案/语音”  引导  是否一致</t>
  </si>
  <si>
    <t>导航的引导信息，包括图案/文字/语音，应在接近机动点前，提前进行展示和提示，
不得出现过了机动点才提示，并不能出现错误。并且三者相对应</t>
  </si>
  <si>
    <t>未按导航的方向进行转向，需要在4s内识别出偏航，开始偏航重算，覆盖隧道，高架，快速路，市区郊区开阔路
导航进隧道，实际不进隧道
导航进分叉隧道，实际直行
导航隧道直行，实际进分叉隧道
导航下高架，实际不下高架
导航上高架实际不上高架
开阔路段 不按导航路线，随机转型行驶</t>
  </si>
  <si>
    <t>可靠性/稳定性</t>
  </si>
  <si>
    <t>长时间（其中连续3小时平均车速超过100km/h）运行无卡死，闪退，识别到误操作能够正常退出。</t>
  </si>
  <si>
    <t>1.FordPhase4Scrum-75648
2.FordPhase4Scrum-78420</t>
  </si>
  <si>
    <t>1.导航结束后，点击结束卡片 X ，地图发生闪退
2.导航中，分屏后地图闪退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</si>
</sst>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;[Red]0.000"/>
    <numFmt numFmtId="177" formatCode="0.0;[Red]0.0"/>
  </numFmts>
  <fonts count="47">
    <font>
      <sz val="12"/>
      <color theme="1"/>
      <name val="等线"/>
      <charset val="134"/>
      <scheme val="minor"/>
    </font>
    <font>
      <b/>
      <sz val="12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name val="等线"/>
      <charset val="134"/>
      <scheme val="minor"/>
    </font>
    <font>
      <sz val="12"/>
      <color rgb="FF000000"/>
      <name val="微软雅黑"/>
      <charset val="134"/>
    </font>
    <font>
      <sz val="9"/>
      <name val="等线"/>
      <charset val="134"/>
      <scheme val="minor"/>
    </font>
    <font>
      <sz val="10"/>
      <color theme="1"/>
      <name val="Microsoft YaHei"/>
      <charset val="134"/>
    </font>
    <font>
      <sz val="9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000000"/>
      <name val="Arial"/>
      <charset val="134"/>
    </font>
    <font>
      <sz val="12"/>
      <color rgb="FF000000"/>
      <name val="Arial"/>
      <charset val="134"/>
    </font>
    <font>
      <sz val="11"/>
      <color indexed="8"/>
      <name val="等线"/>
      <charset val="134"/>
      <scheme val="minor"/>
    </font>
    <font>
      <u/>
      <sz val="11"/>
      <color indexed="12"/>
      <name val="Calibri"/>
      <charset val="134"/>
    </font>
    <font>
      <u/>
      <sz val="11"/>
      <color rgb="FF800080"/>
      <name val="宋体-简"/>
      <charset val="134"/>
    </font>
    <font>
      <u/>
      <sz val="11"/>
      <color rgb="FF0000FF"/>
      <name val="Calibri"/>
      <charset val="134"/>
    </font>
    <font>
      <b/>
      <sz val="10.5"/>
      <color theme="1"/>
      <name val="微软雅黑"/>
      <charset val="134"/>
    </font>
    <font>
      <b/>
      <sz val="10.5"/>
      <color rgb="FF000000"/>
      <name val="微软雅黑"/>
      <charset val="134"/>
    </font>
    <font>
      <sz val="10.5"/>
      <color theme="1"/>
      <name val="微软雅黑"/>
      <charset val="134"/>
    </font>
    <font>
      <sz val="10.5"/>
      <color rgb="FF000000"/>
      <name val="微软雅黑"/>
      <charset val="134"/>
    </font>
    <font>
      <sz val="12"/>
      <color theme="1"/>
      <name val="微软雅黑"/>
      <charset val="134"/>
    </font>
    <font>
      <sz val="12"/>
      <color rgb="FF00B05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color rgb="FFFFC000"/>
      <name val="Microsoft YaHei"/>
      <charset val="134"/>
    </font>
    <font>
      <u/>
      <sz val="11"/>
      <color rgb="FF0000FF"/>
      <name val="宋体-简"/>
      <charset val="134"/>
    </font>
    <font>
      <sz val="11"/>
      <name val="等线"/>
      <charset val="13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CC2E5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15" borderId="20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1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6" borderId="23" applyNumberFormat="0" applyAlignment="0" applyProtection="0">
      <alignment vertical="center"/>
    </xf>
    <xf numFmtId="0" fontId="34" fillId="17" borderId="24" applyNumberFormat="0" applyAlignment="0" applyProtection="0">
      <alignment vertical="center"/>
    </xf>
    <xf numFmtId="0" fontId="35" fillId="17" borderId="23" applyNumberFormat="0" applyAlignment="0" applyProtection="0">
      <alignment vertical="center"/>
    </xf>
    <xf numFmtId="0" fontId="36" fillId="18" borderId="25" applyNumberFormat="0" applyAlignment="0" applyProtection="0">
      <alignment vertical="center"/>
    </xf>
    <xf numFmtId="0" fontId="37" fillId="0" borderId="26" applyNumberFormat="0" applyFill="0" applyAlignment="0" applyProtection="0">
      <alignment vertical="center"/>
    </xf>
    <xf numFmtId="0" fontId="38" fillId="0" borderId="27" applyNumberFormat="0" applyFill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24" fillId="0" borderId="0"/>
    <xf numFmtId="0" fontId="24" fillId="0" borderId="0"/>
    <xf numFmtId="0" fontId="0" fillId="0" borderId="0">
      <alignment vertical="center"/>
    </xf>
    <xf numFmtId="0" fontId="24" fillId="0" borderId="0"/>
    <xf numFmtId="0" fontId="24" fillId="0" borderId="0"/>
  </cellStyleXfs>
  <cellXfs count="165">
    <xf numFmtId="0" fontId="0" fillId="0" borderId="0" xfId="0">
      <alignment vertical="center"/>
    </xf>
    <xf numFmtId="0" fontId="0" fillId="0" borderId="0" xfId="52">
      <alignment vertical="center"/>
    </xf>
    <xf numFmtId="0" fontId="0" fillId="0" borderId="0" xfId="52" applyAlignment="1">
      <alignment horizontal="center" vertical="center"/>
    </xf>
    <xf numFmtId="0" fontId="1" fillId="2" borderId="1" xfId="52" applyFont="1" applyFill="1" applyBorder="1" applyAlignment="1">
      <alignment horizontal="center" vertical="center"/>
    </xf>
    <xf numFmtId="0" fontId="2" fillId="2" borderId="2" xfId="52" applyFont="1" applyFill="1" applyBorder="1" applyAlignment="1">
      <alignment horizontal="center" vertical="center"/>
    </xf>
    <xf numFmtId="14" fontId="2" fillId="2" borderId="2" xfId="52" applyNumberFormat="1" applyFont="1" applyFill="1" applyBorder="1" applyAlignment="1">
      <alignment horizontal="center" vertical="center"/>
    </xf>
    <xf numFmtId="0" fontId="3" fillId="0" borderId="3" xfId="52" applyFont="1" applyBorder="1" applyAlignment="1">
      <alignment horizontal="center" vertical="center"/>
    </xf>
    <xf numFmtId="0" fontId="2" fillId="0" borderId="4" xfId="52" applyFont="1" applyBorder="1" applyAlignment="1">
      <alignment horizontal="center" vertical="center" wrapText="1"/>
    </xf>
    <xf numFmtId="0" fontId="0" fillId="0" borderId="1" xfId="52" applyBorder="1" applyAlignment="1">
      <alignment horizontal="center" vertical="center"/>
    </xf>
    <xf numFmtId="0" fontId="2" fillId="0" borderId="4" xfId="52" applyFont="1" applyBorder="1" applyAlignment="1">
      <alignment horizontal="center" vertical="center"/>
    </xf>
    <xf numFmtId="0" fontId="2" fillId="0" borderId="0" xfId="52" applyFont="1" applyAlignment="1">
      <alignment horizontal="left" vertical="center"/>
    </xf>
    <xf numFmtId="0" fontId="1" fillId="2" borderId="1" xfId="52" applyFont="1" applyFill="1" applyBorder="1" applyAlignment="1">
      <alignment horizontal="center" vertical="center" wrapText="1"/>
    </xf>
    <xf numFmtId="0" fontId="3" fillId="0" borderId="1" xfId="52" applyFont="1" applyBorder="1" applyAlignment="1">
      <alignment horizontal="center" vertical="center" wrapText="1"/>
    </xf>
    <xf numFmtId="0" fontId="3" fillId="0" borderId="1" xfId="52" applyFont="1" applyBorder="1" applyAlignment="1">
      <alignment horizontal="left" vertical="center" wrapText="1"/>
    </xf>
    <xf numFmtId="0" fontId="4" fillId="0" borderId="0" xfId="52" applyFont="1" applyAlignment="1">
      <alignment vertical="center" wrapText="1"/>
    </xf>
    <xf numFmtId="0" fontId="4" fillId="0" borderId="0" xfId="52" applyFont="1">
      <alignment vertical="center"/>
    </xf>
    <xf numFmtId="0" fontId="3" fillId="0" borderId="0" xfId="52" applyFont="1">
      <alignment vertical="center"/>
    </xf>
    <xf numFmtId="0" fontId="3" fillId="0" borderId="1" xfId="52" applyFont="1" applyBorder="1" applyAlignment="1">
      <alignment vertical="center" wrapText="1"/>
    </xf>
    <xf numFmtId="0" fontId="5" fillId="0" borderId="1" xfId="52" applyFont="1" applyBorder="1" applyAlignment="1">
      <alignment horizontal="left" vertical="center" wrapText="1"/>
    </xf>
    <xf numFmtId="0" fontId="3" fillId="0" borderId="0" xfId="52" applyFont="1" applyAlignment="1">
      <alignment horizontal="center" vertical="center"/>
    </xf>
    <xf numFmtId="0" fontId="2" fillId="0" borderId="0" xfId="52" applyFont="1" applyAlignment="1">
      <alignment horizontal="center" vertical="center"/>
    </xf>
    <xf numFmtId="0" fontId="0" fillId="3" borderId="1" xfId="0" applyFill="1" applyBorder="1" applyAlignment="1"/>
    <xf numFmtId="0" fontId="0" fillId="4" borderId="1" xfId="0" applyFill="1" applyBorder="1" applyAlignment="1"/>
    <xf numFmtId="0" fontId="0" fillId="0" borderId="1" xfId="0" applyBorder="1" applyAlignment="1"/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left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9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7" fillId="5" borderId="5" xfId="0" applyFont="1" applyFill="1" applyBorder="1" applyAlignment="1">
      <alignment horizontal="center" wrapText="1"/>
    </xf>
    <xf numFmtId="0" fontId="7" fillId="5" borderId="6" xfId="0" applyFont="1" applyFill="1" applyBorder="1" applyAlignment="1">
      <alignment horizontal="center" wrapText="1"/>
    </xf>
    <xf numFmtId="0" fontId="7" fillId="5" borderId="3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/>
    <xf numFmtId="0" fontId="6" fillId="6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wrapText="1"/>
    </xf>
    <xf numFmtId="0" fontId="8" fillId="4" borderId="1" xfId="0" applyFont="1" applyFill="1" applyBorder="1" applyAlignment="1"/>
    <xf numFmtId="0" fontId="6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 wrapText="1"/>
    </xf>
    <xf numFmtId="0" fontId="0" fillId="8" borderId="8" xfId="0" applyFill="1" applyBorder="1" applyAlignment="1">
      <alignment horizontal="center" wrapText="1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8" fillId="8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8" fillId="9" borderId="0" xfId="0" applyFont="1" applyFill="1" applyAlignment="1">
      <alignment horizontal="center" vertical="top"/>
    </xf>
    <xf numFmtId="176" fontId="0" fillId="10" borderId="1" xfId="0" applyNumberFormat="1" applyFill="1" applyBorder="1" applyAlignment="1">
      <alignment horizontal="left"/>
    </xf>
    <xf numFmtId="0" fontId="0" fillId="10" borderId="1" xfId="0" applyFill="1" applyBorder="1" applyAlignment="1"/>
    <xf numFmtId="0" fontId="0" fillId="0" borderId="1" xfId="0" applyBorder="1" applyAlignment="1">
      <alignment wrapText="1"/>
    </xf>
    <xf numFmtId="177" fontId="9" fillId="10" borderId="1" xfId="0" applyNumberFormat="1" applyFont="1" applyFill="1" applyBorder="1" applyAlignment="1">
      <alignment horizontal="left"/>
    </xf>
    <xf numFmtId="0" fontId="0" fillId="8" borderId="2" xfId="0" applyFill="1" applyBorder="1" applyAlignment="1">
      <alignment horizontal="center" wrapText="1"/>
    </xf>
    <xf numFmtId="0" fontId="0" fillId="8" borderId="2" xfId="0" applyFill="1" applyBorder="1" applyAlignment="1">
      <alignment horizontal="center"/>
    </xf>
    <xf numFmtId="176" fontId="0" fillId="4" borderId="1" xfId="0" applyNumberFormat="1" applyFill="1" applyBorder="1" applyAlignment="1">
      <alignment horizontal="left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left" vertical="top"/>
    </xf>
    <xf numFmtId="2" fontId="8" fillId="0" borderId="0" xfId="0" applyNumberFormat="1" applyFont="1" applyAlignment="1">
      <alignment horizontal="left" vertical="top"/>
    </xf>
    <xf numFmtId="0" fontId="0" fillId="11" borderId="1" xfId="0" applyFill="1" applyBorder="1">
      <alignment vertical="center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0" fillId="0" borderId="1" xfId="0" applyBorder="1">
      <alignment vertical="center"/>
    </xf>
    <xf numFmtId="49" fontId="12" fillId="12" borderId="11" xfId="0" applyNumberFormat="1" applyFont="1" applyFill="1" applyBorder="1" applyAlignment="1"/>
    <xf numFmtId="49" fontId="12" fillId="12" borderId="12" xfId="0" applyNumberFormat="1" applyFont="1" applyFill="1" applyBorder="1" applyAlignment="1"/>
    <xf numFmtId="49" fontId="13" fillId="0" borderId="13" xfId="0" applyNumberFormat="1" applyFont="1" applyBorder="1" applyAlignment="1"/>
    <xf numFmtId="49" fontId="14" fillId="0" borderId="13" xfId="0" applyNumberFormat="1" applyFont="1" applyBorder="1" applyAlignment="1"/>
    <xf numFmtId="49" fontId="0" fillId="0" borderId="14" xfId="0" applyNumberFormat="1" applyBorder="1" applyAlignment="1"/>
    <xf numFmtId="0" fontId="0" fillId="0" borderId="1" xfId="0" applyFill="1" applyBorder="1">
      <alignment vertical="center"/>
    </xf>
    <xf numFmtId="49" fontId="15" fillId="0" borderId="13" xfId="0" applyNumberFormat="1" applyFont="1" applyBorder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6" fillId="13" borderId="1" xfId="0" applyFont="1" applyFill="1" applyBorder="1" applyAlignment="1">
      <alignment horizontal="justify" vertical="center" wrapText="1"/>
    </xf>
    <xf numFmtId="0" fontId="16" fillId="14" borderId="1" xfId="0" applyFont="1" applyFill="1" applyBorder="1" applyAlignment="1">
      <alignment horizontal="justify" vertical="center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justify"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9" fontId="18" fillId="0" borderId="1" xfId="0" applyNumberFormat="1" applyFont="1" applyBorder="1" applyAlignment="1">
      <alignment horizontal="justify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0" fontId="9" fillId="0" borderId="0" xfId="0" applyFont="1">
      <alignment vertical="center"/>
    </xf>
    <xf numFmtId="0" fontId="18" fillId="0" borderId="1" xfId="0" applyFont="1" applyBorder="1" applyAlignment="1">
      <alignment vertical="center" wrapText="1"/>
    </xf>
    <xf numFmtId="0" fontId="17" fillId="0" borderId="1" xfId="0" applyFont="1" applyBorder="1">
      <alignment vertical="center"/>
    </xf>
    <xf numFmtId="0" fontId="19" fillId="0" borderId="1" xfId="0" applyFont="1" applyBorder="1">
      <alignment vertical="center"/>
    </xf>
    <xf numFmtId="0" fontId="17" fillId="14" borderId="1" xfId="0" applyFont="1" applyFill="1" applyBorder="1" applyAlignment="1">
      <alignment horizontal="justify" vertical="center" wrapText="1"/>
    </xf>
    <xf numFmtId="0" fontId="17" fillId="0" borderId="1" xfId="0" applyFont="1" applyBorder="1" applyAlignment="1">
      <alignment horizontal="justify" vertical="center" wrapText="1"/>
    </xf>
    <xf numFmtId="0" fontId="19" fillId="0" borderId="1" xfId="0" applyFont="1" applyBorder="1" applyAlignment="1">
      <alignment horizontal="justify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6" fillId="0" borderId="15" xfId="0" applyFont="1" applyBorder="1" applyAlignment="1">
      <alignment horizontal="left" vertical="center" wrapText="1"/>
    </xf>
    <xf numFmtId="0" fontId="16" fillId="0" borderId="16" xfId="0" applyFont="1" applyBorder="1" applyAlignment="1">
      <alignment horizontal="left" vertical="center" wrapText="1"/>
    </xf>
    <xf numFmtId="10" fontId="18" fillId="0" borderId="1" xfId="0" applyNumberFormat="1" applyFont="1" applyBorder="1" applyAlignment="1">
      <alignment horizontal="justify" vertical="center" wrapText="1"/>
    </xf>
    <xf numFmtId="0" fontId="16" fillId="0" borderId="17" xfId="0" applyFont="1" applyBorder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0" fontId="16" fillId="0" borderId="19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6" fillId="0" borderId="17" xfId="0" applyFont="1" applyBorder="1" applyAlignment="1">
      <alignment horizontal="right" vertical="center" wrapText="1"/>
    </xf>
    <xf numFmtId="0" fontId="18" fillId="0" borderId="1" xfId="0" applyFont="1" applyBorder="1">
      <alignment vertical="center"/>
    </xf>
    <xf numFmtId="0" fontId="17" fillId="0" borderId="1" xfId="0" applyFont="1" applyBorder="1" applyAlignment="1">
      <alignment horizontal="right" vertical="center"/>
    </xf>
    <xf numFmtId="9" fontId="19" fillId="0" borderId="1" xfId="0" applyNumberFormat="1" applyFont="1" applyBorder="1">
      <alignment vertical="center"/>
    </xf>
    <xf numFmtId="0" fontId="19" fillId="0" borderId="1" xfId="0" applyFont="1" applyBorder="1" applyAlignment="1">
      <alignment horizontal="right" vertical="center"/>
    </xf>
    <xf numFmtId="0" fontId="23" fillId="0" borderId="7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19" fillId="0" borderId="1" xfId="0" applyFont="1" applyFill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6" xfId="0" applyFont="1" applyBorder="1">
      <alignment vertical="center"/>
    </xf>
    <xf numFmtId="0" fontId="20" fillId="0" borderId="1" xfId="0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9" fontId="20" fillId="0" borderId="1" xfId="0" applyNumberFormat="1" applyFont="1" applyBorder="1" applyAlignment="1">
      <alignment horizontal="center" vertical="center"/>
    </xf>
    <xf numFmtId="10" fontId="20" fillId="0" borderId="1" xfId="0" applyNumberFormat="1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16" fillId="0" borderId="7" xfId="0" applyFont="1" applyBorder="1" applyAlignment="1">
      <alignment horizontal="right" vertical="center" wrapText="1"/>
    </xf>
    <xf numFmtId="0" fontId="16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right" vertical="center"/>
    </xf>
    <xf numFmtId="10" fontId="20" fillId="0" borderId="1" xfId="0" applyNumberFormat="1" applyFont="1" applyBorder="1" applyAlignment="1">
      <alignment horizontal="right" vertical="center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>
      <alignment vertical="center"/>
    </xf>
    <xf numFmtId="0" fontId="20" fillId="0" borderId="6" xfId="0" applyFont="1" applyBorder="1" applyAlignment="1">
      <alignment horizontal="center" vertical="center"/>
    </xf>
    <xf numFmtId="0" fontId="19" fillId="0" borderId="7" xfId="0" applyFont="1" applyBorder="1" applyAlignment="1">
      <alignment horizontal="left" vertical="center"/>
    </xf>
    <xf numFmtId="0" fontId="19" fillId="0" borderId="8" xfId="0" applyFont="1" applyBorder="1" applyAlignment="1">
      <alignment horizontal="left" vertical="center"/>
    </xf>
    <xf numFmtId="0" fontId="19" fillId="0" borderId="2" xfId="0" applyFont="1" applyBorder="1" applyAlignment="1">
      <alignment horizontal="left" vertical="center"/>
    </xf>
    <xf numFmtId="0" fontId="24" fillId="0" borderId="0" xfId="51" applyAlignment="1">
      <alignment horizontal="left" vertical="top"/>
    </xf>
    <xf numFmtId="0" fontId="24" fillId="0" borderId="0" xfId="50" applyAlignment="1">
      <alignment horizontal="left" vertical="top"/>
    </xf>
    <xf numFmtId="0" fontId="24" fillId="0" borderId="1" xfId="50" applyBorder="1" applyAlignment="1">
      <alignment horizontal="left" vertical="top"/>
    </xf>
    <xf numFmtId="14" fontId="24" fillId="0" borderId="1" xfId="50" applyNumberFormat="1" applyBorder="1" applyAlignment="1">
      <alignment horizontal="left" vertical="top"/>
    </xf>
    <xf numFmtId="0" fontId="24" fillId="0" borderId="1" xfId="50" applyBorder="1" applyAlignment="1">
      <alignment horizontal="left" vertical="top" wrapText="1"/>
    </xf>
    <xf numFmtId="14" fontId="24" fillId="0" borderId="1" xfId="51" applyNumberFormat="1" applyBorder="1" applyAlignment="1">
      <alignment horizontal="left" vertical="top"/>
    </xf>
    <xf numFmtId="0" fontId="24" fillId="0" borderId="1" xfId="51" applyBorder="1" applyAlignment="1">
      <alignment horizontal="left" vertical="top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3" xfId="50"/>
    <cellStyle name="Normal 4" xfId="51"/>
    <cellStyle name="常规 2" xfId="52"/>
    <cellStyle name="常规 4 2" xfId="53"/>
    <cellStyle name="常规 4 2 2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1009650</xdr:colOff>
      <xdr:row>2</xdr:row>
      <xdr:rowOff>177728</xdr:rowOff>
    </xdr:from>
    <xdr:to>
      <xdr:col>3</xdr:col>
      <xdr:colOff>2112708</xdr:colOff>
      <xdr:row>2</xdr:row>
      <xdr:rowOff>1390300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337050" y="1206500"/>
          <a:ext cx="1102995" cy="1212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5080</xdr:colOff>
      <xdr:row>19</xdr:row>
      <xdr:rowOff>36830</xdr:rowOff>
    </xdr:from>
    <xdr:ext cx="12401550" cy="22256115"/>
    <xdr:sp>
      <xdr:nvSpPr>
        <xdr:cNvPr id="2" name="TextBox 1"/>
        <xdr:cNvSpPr txBox="1"/>
      </xdr:nvSpPr>
      <xdr:spPr>
        <a:xfrm>
          <a:off x="5080" y="15045690"/>
          <a:ext cx="12401550" cy="22256115"/>
        </a:xfrm>
        <a:prstGeom prst="rect">
          <a:avLst/>
        </a:prstGeom>
        <a:solidFill>
          <a:srgbClr val="0070C0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zh-CN" altLang="en-US" sz="1100">
              <a:solidFill>
                <a:schemeClr val="bg1"/>
              </a:solidFill>
            </a:rPr>
            <a:t>本次</a:t>
          </a:r>
          <a:r>
            <a:rPr lang="en-US" altLang="zh-CN" sz="1100">
              <a:solidFill>
                <a:schemeClr val="bg1"/>
              </a:solidFill>
            </a:rPr>
            <a:t>CD764ICA</a:t>
          </a:r>
          <a:r>
            <a:rPr lang="zh-CN" altLang="en-US" sz="1100" baseline="0">
              <a:solidFill>
                <a:schemeClr val="bg1"/>
              </a:solidFill>
            </a:rPr>
            <a:t>南京</a:t>
          </a:r>
          <a:r>
            <a:rPr lang="zh-CN" altLang="en-US" sz="1100">
              <a:solidFill>
                <a:schemeClr val="bg1"/>
              </a:solidFill>
            </a:rPr>
            <a:t>城市地图专项路测结论为：</a:t>
          </a:r>
          <a:r>
            <a:rPr lang="en-US" altLang="zh-CN" sz="1100">
              <a:solidFill>
                <a:schemeClr val="bg1"/>
              </a:solidFill>
            </a:rPr>
            <a:t>P</a:t>
          </a:r>
          <a:r>
            <a:rPr lang="en-US" sz="1100">
              <a:solidFill>
                <a:schemeClr val="bg1"/>
              </a:solidFill>
            </a:rPr>
            <a:t>ass</a:t>
          </a:r>
          <a:endParaRPr 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详细测试情况如下：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 b="1">
              <a:solidFill>
                <a:schemeClr val="bg1"/>
              </a:solidFill>
            </a:rPr>
            <a:t>总里程数： </a:t>
          </a:r>
          <a:r>
            <a:rPr lang="en-US" altLang="zh-CN" sz="1100" b="1">
              <a:solidFill>
                <a:schemeClr val="bg1"/>
              </a:solidFill>
            </a:rPr>
            <a:t>2315</a:t>
          </a:r>
          <a:r>
            <a:rPr lang="zh-CN" altLang="en-US" sz="1100" b="1">
              <a:solidFill>
                <a:schemeClr val="bg1"/>
              </a:solidFill>
            </a:rPr>
            <a:t> 公里，总时长：</a:t>
          </a:r>
          <a:r>
            <a:rPr lang="en-US" altLang="zh-CN" sz="1100" b="1">
              <a:solidFill>
                <a:schemeClr val="bg1"/>
              </a:solidFill>
            </a:rPr>
            <a:t>108</a:t>
          </a:r>
          <a:r>
            <a:rPr lang="zh-CN" altLang="en-US" sz="1100" b="1">
              <a:solidFill>
                <a:schemeClr val="bg1"/>
              </a:solidFill>
            </a:rPr>
            <a:t>小时</a:t>
          </a:r>
          <a:endParaRPr lang="en-US" altLang="zh-CN" sz="1100" b="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路测过程中出现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次定位问题（</a:t>
          </a:r>
          <a:r>
            <a:rPr lang="en-US" sz="1100">
              <a:solidFill>
                <a:schemeClr val="bg1"/>
              </a:solidFill>
            </a:rPr>
            <a:t>P1 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个）；偏航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次；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具体表现如下：其中高架桥上发生误偏航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次、高架下发生误偏航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次、隧道发生车标漂移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次、隧道误偏航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次、高速误偏航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次，普通道路误偏航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次，出现车标漂移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次、停车场（含地下无网络场景）定位错误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次、主动偏航绑路错误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次、定位滞后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次，底图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道路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底图元素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显示异常</a:t>
          </a:r>
          <a:r>
            <a:rPr lang="en-US" altLang="zh-CN" sz="1100">
              <a:solidFill>
                <a:schemeClr val="bg1"/>
              </a:solidFill>
            </a:rPr>
            <a:t>4</a:t>
          </a:r>
          <a:r>
            <a:rPr lang="zh-CN" altLang="en-US" sz="1100">
              <a:solidFill>
                <a:schemeClr val="bg1"/>
              </a:solidFill>
            </a:rPr>
            <a:t>次，实时路况更新不及时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次，稳定性问题</a:t>
          </a:r>
          <a:r>
            <a:rPr lang="en-US" altLang="zh-CN" sz="1100">
              <a:solidFill>
                <a:schemeClr val="bg1"/>
              </a:solidFill>
            </a:rPr>
            <a:t>2</a:t>
          </a:r>
          <a:r>
            <a:rPr lang="zh-CN" altLang="en-US" sz="1100">
              <a:solidFill>
                <a:schemeClr val="bg1"/>
              </a:solidFill>
            </a:rPr>
            <a:t>次，路口放大图延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次，路况放大图错误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次，仪表车速和导航车速不一致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次，语音引导错误</a:t>
          </a:r>
          <a:r>
            <a:rPr lang="en-US" altLang="zh-CN" sz="1100">
              <a:solidFill>
                <a:schemeClr val="bg1"/>
              </a:solidFill>
            </a:rPr>
            <a:t>/</a:t>
          </a:r>
          <a:r>
            <a:rPr lang="zh-CN" altLang="en-US" sz="1100">
              <a:solidFill>
                <a:schemeClr val="bg1"/>
              </a:solidFill>
            </a:rPr>
            <a:t>延迟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次，导航</a:t>
          </a:r>
          <a:r>
            <a:rPr lang="en-US" sz="1100">
              <a:solidFill>
                <a:schemeClr val="bg1"/>
              </a:solidFill>
            </a:rPr>
            <a:t>TBT</a:t>
          </a:r>
          <a:r>
            <a:rPr lang="zh-CN" altLang="en-US" sz="1100">
              <a:solidFill>
                <a:schemeClr val="bg1"/>
              </a:solidFill>
            </a:rPr>
            <a:t>信息错误</a:t>
          </a:r>
          <a:r>
            <a:rPr lang="en-US" altLang="zh-CN" sz="1100">
              <a:solidFill>
                <a:schemeClr val="bg1"/>
              </a:solidFill>
            </a:rPr>
            <a:t>0</a:t>
          </a:r>
          <a:r>
            <a:rPr lang="zh-CN" altLang="en-US" sz="1100">
              <a:solidFill>
                <a:schemeClr val="bg1"/>
              </a:solidFill>
            </a:rPr>
            <a:t>次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覆盖道路场景：城市主干道、国道、城市快速路、</a:t>
          </a:r>
          <a:r>
            <a:rPr lang="en-US" altLang="zh-CN" sz="1100">
              <a:solidFill>
                <a:schemeClr val="bg1"/>
              </a:solidFill>
            </a:rPr>
            <a:t>4</a:t>
          </a:r>
          <a:r>
            <a:rPr lang="zh-CN" altLang="en-US" sz="1100">
              <a:solidFill>
                <a:schemeClr val="bg1"/>
              </a:solidFill>
            </a:rPr>
            <a:t>公里以上长隧道、连续隧道、隧道分岔路、市区复杂路口主干道、桥梁、高架枢纽、停车场</a:t>
          </a:r>
          <a:r>
            <a:rPr lang="en-US" altLang="zh-CN" sz="1100">
              <a:solidFill>
                <a:schemeClr val="bg1"/>
              </a:solidFill>
            </a:rPr>
            <a:t>&amp;</a:t>
          </a:r>
          <a:r>
            <a:rPr lang="zh-CN" altLang="en-US" sz="1100">
              <a:solidFill>
                <a:schemeClr val="bg1"/>
              </a:solidFill>
            </a:rPr>
            <a:t>地下停车场、主辅路、景区、江边路、坡路、转盘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高楼密集路段、内部路、大型交通枢纽出入口、地图无数据路段、乡村道路、高架涵洞、绕城高速、收费高速及高速出入口</a:t>
          </a:r>
          <a:r>
            <a:rPr lang="en-US" altLang="zh-CN" sz="1100">
              <a:solidFill>
                <a:schemeClr val="bg1"/>
              </a:solidFill>
            </a:rPr>
            <a:t>(</a:t>
          </a:r>
          <a:r>
            <a:rPr lang="zh-CN" altLang="en-US" sz="1100">
              <a:solidFill>
                <a:schemeClr val="bg1"/>
              </a:solidFill>
            </a:rPr>
            <a:t>根据试验车实际情况</a:t>
          </a:r>
          <a:r>
            <a:rPr lang="en-US" altLang="zh-CN" sz="1100">
              <a:solidFill>
                <a:schemeClr val="bg1"/>
              </a:solidFill>
            </a:rPr>
            <a:t>)</a:t>
          </a:r>
          <a:r>
            <a:rPr lang="zh-CN" altLang="en-US" sz="1100">
              <a:solidFill>
                <a:schemeClr val="bg1"/>
              </a:solidFill>
            </a:rPr>
            <a:t>、山路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路网覆盖率：</a:t>
          </a:r>
          <a:r>
            <a:rPr lang="en-US" altLang="zh-CN" sz="1100">
              <a:solidFill>
                <a:schemeClr val="bg1"/>
              </a:solidFill>
            </a:rPr>
            <a:t>100%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路线：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9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1</a:t>
          </a:r>
          <a:r>
            <a:rPr lang="zh-CN" altLang="en-US" sz="1100">
              <a:solidFill>
                <a:schemeClr val="bg1"/>
              </a:solidFill>
            </a:rPr>
            <a:t>日</a:t>
          </a:r>
          <a:r>
            <a:rPr lang="en-US" altLang="zh-CN" sz="1100">
              <a:solidFill>
                <a:schemeClr val="bg1"/>
              </a:solidFill>
            </a:rPr>
            <a:t>:  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覆盖道路：高架、普通道路、市区道路、二叉路、三叉路、环岛、快速路、内部路、隧道、高速、桥梁、山路</a:t>
          </a:r>
          <a:endParaRPr lang="zh-CN" altLang="en-US">
            <a:solidFill>
              <a:schemeClr val="bg1"/>
            </a:solidFill>
            <a:sym typeface="+mn-ea"/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路线：1. 福特汽车研发中心-钟山风景名胜区-白马公园-九华山隧道-玄武湖隧道-南京扬子江隧道-江心洲长江大桥-铜井福特汽车研发中心</a:t>
          </a:r>
          <a:endParaRPr lang="zh-CN" altLang="en-US">
            <a:solidFill>
              <a:schemeClr val="bg1"/>
            </a:solidFill>
            <a:sym typeface="+mn-ea"/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隧道：通济门隧道、西安门隧道、九华山隧道、玄武湖隧道、模范马路隧道、南京扬子江隧道</a:t>
          </a:r>
          <a:endParaRPr lang="en-US" altLang="zh-CN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高架：卡子门高架，内环东线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桥梁：江心洲大桥</a:t>
          </a:r>
          <a:endParaRPr lang="zh-CN" altLang="en-US" sz="1100">
            <a:solidFill>
              <a:schemeClr val="bg1"/>
            </a:solidFill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9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5</a:t>
          </a:r>
          <a:r>
            <a:rPr lang="zh-CN" altLang="en-US" sz="1100">
              <a:solidFill>
                <a:schemeClr val="bg1"/>
              </a:solidFill>
            </a:rPr>
            <a:t>日 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覆盖道路：高架、普通道路、市区道路、二叉路、三叉路、环岛、快速路、内部路、隧道、高速、桥梁、地下停车场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路线：1. 福特汽车研发中心-九华山隧道-燕子矶长江隧道-夹江隧道-光一科技-德基-九龙湖企业总部地下停车场-福特汽车研发中心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隧道：通济门隧道、西安门隧道</a:t>
          </a:r>
          <a:r>
            <a:rPr lang="zh-CN" altLang="en-US" sz="1100" b="0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、九华山隧道、</a:t>
          </a:r>
          <a:r>
            <a:rPr lang="zh-CN" altLang="en-US">
              <a:solidFill>
                <a:schemeClr val="bg1"/>
              </a:solidFill>
              <a:sym typeface="+mn-ea"/>
            </a:rPr>
            <a:t>红山路隧道、和燕路隧道、吉祥庵隧道、燕子矶长江隧道、夹江隧道</a:t>
          </a:r>
          <a:endParaRPr lang="en-US" altLang="zh-CN">
            <a:solidFill>
              <a:schemeClr val="bg1"/>
            </a:solidFill>
            <a:effectLst/>
            <a:sym typeface="+mn-ea"/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桥梁：江心洲大桥</a:t>
          </a:r>
          <a:endParaRPr lang="en-US" altLang="zh-CN" sz="1100">
            <a:solidFill>
              <a:schemeClr val="bg1"/>
            </a:solidFill>
          </a:endParaRPr>
        </a:p>
        <a:p>
          <a:endParaRPr lang="zh-CN" altLang="en-US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9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6</a:t>
          </a:r>
          <a:r>
            <a:rPr lang="zh-CN" altLang="en-US" sz="1100">
              <a:solidFill>
                <a:schemeClr val="bg1"/>
              </a:solidFill>
            </a:rPr>
            <a:t>日</a:t>
          </a:r>
          <a:endParaRPr lang="zh-CN" altLang="en-US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覆盖道路：高架、普通道路、市区道路、二叉路、三叉路、环岛、快速路、内部路、隧道、高速、桥梁、地下停车场</a:t>
          </a:r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路线：1. 福特汽车研发中心-德基地下停车场-南京长江隧道-夹江隧道-江心洲-福特汽车研发中心</a:t>
          </a:r>
          <a:endParaRPr lang="en-US" altLang="zh-CN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</a:rPr>
            <a:t>隧道：</a:t>
          </a:r>
          <a:r>
            <a:rPr lang="en-US" altLang="zh-CN">
              <a:solidFill>
                <a:schemeClr val="bg1"/>
              </a:solidFill>
              <a:sym typeface="+mn-ea"/>
            </a:rPr>
            <a:t>南京长江隧道</a:t>
          </a:r>
          <a:r>
            <a:rPr lang="zh-CN" altLang="en-US">
              <a:solidFill>
                <a:schemeClr val="bg1"/>
              </a:solidFill>
              <a:sym typeface="+mn-ea"/>
            </a:rPr>
            <a:t>、</a:t>
          </a:r>
          <a:r>
            <a:rPr lang="en-US" altLang="zh-CN">
              <a:solidFill>
                <a:schemeClr val="bg1"/>
              </a:solidFill>
              <a:sym typeface="+mn-ea"/>
            </a:rPr>
            <a:t>夹江隧道</a:t>
          </a:r>
          <a:endParaRPr lang="en-US" altLang="zh-CN">
            <a:solidFill>
              <a:schemeClr val="bg1"/>
            </a:solidFill>
            <a:sym typeface="+mn-ea"/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高架：内环东线，内环北线，机场二通道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桥梁：江心洲大桥</a:t>
          </a:r>
          <a:endParaRPr lang="zh-CN" altLang="en-US">
            <a:solidFill>
              <a:schemeClr val="bg1"/>
            </a:solidFill>
            <a:sym typeface="+mn-ea"/>
          </a:endParaRPr>
        </a:p>
        <a:p>
          <a:endParaRPr lang="zh-CN" altLang="en-US" sz="1100">
            <a:solidFill>
              <a:schemeClr val="bg1"/>
            </a:solidFill>
            <a:sym typeface="+mn-ea"/>
          </a:endParaRPr>
        </a:p>
        <a:p>
          <a:r>
            <a:rPr lang="en-US" altLang="zh-CN">
              <a:solidFill>
                <a:schemeClr val="bg1"/>
              </a:solidFill>
              <a:sym typeface="+mn-ea"/>
            </a:rPr>
            <a:t>9</a:t>
          </a:r>
          <a:r>
            <a:rPr lang="zh-CN" altLang="en-US">
              <a:solidFill>
                <a:schemeClr val="bg1"/>
              </a:solidFill>
              <a:sym typeface="+mn-ea"/>
            </a:rPr>
            <a:t>月</a:t>
          </a:r>
          <a:r>
            <a:rPr lang="en-US" altLang="zh-CN">
              <a:solidFill>
                <a:schemeClr val="bg1"/>
              </a:solidFill>
              <a:sym typeface="+mn-ea"/>
            </a:rPr>
            <a:t>7</a:t>
          </a:r>
          <a:r>
            <a:rPr lang="zh-CN" altLang="en-US">
              <a:solidFill>
                <a:schemeClr val="bg1"/>
              </a:solidFill>
              <a:sym typeface="+mn-ea"/>
            </a:rPr>
            <a:t>日</a:t>
          </a:r>
          <a:endParaRPr lang="zh-CN" altLang="en-US" sz="1100">
            <a:solidFill>
              <a:schemeClr val="bg1"/>
            </a:solidFill>
          </a:endParaRPr>
        </a:p>
        <a:p>
          <a:r>
            <a:rPr lang="en-US" altLang="zh-CN">
              <a:solidFill>
                <a:schemeClr val="bg1"/>
              </a:solidFill>
              <a:sym typeface="+mn-ea"/>
            </a:rPr>
            <a:t>覆盖道路：高架、普通道路、市区道路、二叉路、三叉路、内部路、高速、桥梁、地下停车场</a:t>
          </a:r>
          <a:endParaRPr lang="en-US" altLang="zh-CN">
            <a:solidFill>
              <a:schemeClr val="bg1"/>
            </a:solidFill>
            <a:sym typeface="+mn-ea"/>
          </a:endParaRPr>
        </a:p>
        <a:p>
          <a:r>
            <a:rPr lang="en-US" altLang="zh-CN">
              <a:solidFill>
                <a:schemeClr val="bg1"/>
              </a:solidFill>
              <a:sym typeface="+mn-ea"/>
            </a:rPr>
            <a:t>路线：1. 福特汽车研发中心-九龙湖企业总部地下停车场-光一科技-南京南站-银杏湖乐园-福特汽车研发中心</a:t>
          </a:r>
          <a:endParaRPr lang="en-US" altLang="zh-CN">
            <a:solidFill>
              <a:schemeClr val="bg1"/>
            </a:solidFill>
            <a:sym typeface="+mn-ea"/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高架：内环东线</a:t>
          </a:r>
          <a:endParaRPr lang="zh-CN" altLang="en-US">
            <a:solidFill>
              <a:schemeClr val="bg1"/>
            </a:solidFill>
            <a:sym typeface="+mn-ea"/>
          </a:endParaRPr>
        </a:p>
        <a:p>
          <a:endParaRPr lang="zh-CN" altLang="en-US" sz="1100">
            <a:solidFill>
              <a:schemeClr val="bg1"/>
            </a:solidFill>
            <a:sym typeface="+mn-ea"/>
          </a:endParaRPr>
        </a:p>
        <a:p>
          <a:r>
            <a:rPr lang="en-US" altLang="zh-CN">
              <a:solidFill>
                <a:schemeClr val="bg1"/>
              </a:solidFill>
              <a:sym typeface="+mn-ea"/>
            </a:rPr>
            <a:t>9</a:t>
          </a:r>
          <a:r>
            <a:rPr lang="zh-CN" altLang="en-US">
              <a:solidFill>
                <a:schemeClr val="bg1"/>
              </a:solidFill>
              <a:sym typeface="+mn-ea"/>
            </a:rPr>
            <a:t>月</a:t>
          </a:r>
          <a:r>
            <a:rPr lang="en-US" altLang="zh-CN">
              <a:solidFill>
                <a:schemeClr val="bg1"/>
              </a:solidFill>
              <a:sym typeface="+mn-ea"/>
            </a:rPr>
            <a:t>11</a:t>
          </a:r>
          <a:r>
            <a:rPr lang="zh-CN" altLang="en-US">
              <a:solidFill>
                <a:schemeClr val="bg1"/>
              </a:solidFill>
              <a:sym typeface="+mn-ea"/>
            </a:rPr>
            <a:t>日</a:t>
          </a:r>
          <a:endParaRPr lang="zh-CN" altLang="en-US" sz="1100">
            <a:solidFill>
              <a:schemeClr val="bg1"/>
            </a:solidFill>
          </a:endParaRPr>
        </a:p>
        <a:p>
          <a:r>
            <a:rPr lang="en-US" altLang="zh-CN">
              <a:solidFill>
                <a:schemeClr val="bg1"/>
              </a:solidFill>
              <a:sym typeface="+mn-ea"/>
            </a:rPr>
            <a:t>覆盖道路：高架、普通道路、市区道路、二叉路、三叉路、内部路、高速、桥梁、隧道</a:t>
          </a:r>
          <a:endParaRPr lang="en-US" altLang="zh-CN">
            <a:solidFill>
              <a:schemeClr val="bg1"/>
            </a:solidFill>
            <a:sym typeface="+mn-ea"/>
          </a:endParaRPr>
        </a:p>
        <a:p>
          <a:r>
            <a:rPr lang="en-US" altLang="zh-CN">
              <a:solidFill>
                <a:schemeClr val="bg1"/>
              </a:solidFill>
              <a:sym typeface="+mn-ea"/>
            </a:rPr>
            <a:t>路线：1. 福特汽车研发中心-夹江隧道-江北快速路-六合-江心洲-光一科技-南京南站-福特汽车研发中心</a:t>
          </a:r>
          <a:endParaRPr lang="en-US" altLang="zh-CN">
            <a:solidFill>
              <a:schemeClr val="bg1"/>
            </a:solidFill>
            <a:sym typeface="+mn-ea"/>
          </a:endParaRPr>
        </a:p>
        <a:p>
          <a:r>
            <a:rPr lang="en-US" altLang="zh-CN">
              <a:solidFill>
                <a:schemeClr val="bg1"/>
              </a:solidFill>
              <a:sym typeface="+mn-ea"/>
            </a:rPr>
            <a:t>隧道：</a:t>
          </a:r>
          <a:r>
            <a:rPr lang="zh-CN" altLang="en-US">
              <a:solidFill>
                <a:schemeClr val="bg1"/>
              </a:solidFill>
              <a:sym typeface="+mn-ea"/>
            </a:rPr>
            <a:t>夹江隧道</a:t>
          </a:r>
          <a:endParaRPr lang="zh-CN" altLang="en-US">
            <a:solidFill>
              <a:schemeClr val="bg1"/>
            </a:solidFill>
            <a:sym typeface="+mn-ea"/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高架：内环东线，</a:t>
          </a:r>
          <a:r>
            <a:rPr lang="en-US" altLang="zh-CN">
              <a:solidFill>
                <a:schemeClr val="bg1"/>
              </a:solidFill>
              <a:sym typeface="+mn-ea"/>
            </a:rPr>
            <a:t>江北快速路</a:t>
          </a:r>
          <a:r>
            <a:rPr lang="zh-CN" altLang="en-US">
              <a:solidFill>
                <a:schemeClr val="bg1"/>
              </a:solidFill>
              <a:sym typeface="+mn-ea"/>
            </a:rPr>
            <a:t>，机场二通道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桥梁：江心洲大桥</a:t>
          </a:r>
          <a:endParaRPr lang="zh-CN" altLang="en-US">
            <a:solidFill>
              <a:schemeClr val="bg1"/>
            </a:solidFill>
            <a:sym typeface="+mn-ea"/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r>
            <a:rPr lang="en-US" altLang="zh-CN">
              <a:solidFill>
                <a:schemeClr val="bg1"/>
              </a:solidFill>
              <a:sym typeface="+mn-ea"/>
            </a:rPr>
            <a:t>9</a:t>
          </a:r>
          <a:r>
            <a:rPr lang="zh-CN" altLang="en-US">
              <a:solidFill>
                <a:schemeClr val="bg1"/>
              </a:solidFill>
              <a:sym typeface="+mn-ea"/>
            </a:rPr>
            <a:t>月</a:t>
          </a:r>
          <a:r>
            <a:rPr lang="en-US" altLang="zh-CN">
              <a:solidFill>
                <a:schemeClr val="bg1"/>
              </a:solidFill>
              <a:sym typeface="+mn-ea"/>
            </a:rPr>
            <a:t>12</a:t>
          </a:r>
          <a:r>
            <a:rPr lang="zh-CN" altLang="en-US">
              <a:solidFill>
                <a:schemeClr val="bg1"/>
              </a:solidFill>
              <a:sym typeface="+mn-ea"/>
            </a:rPr>
            <a:t>日</a:t>
          </a:r>
          <a:endParaRPr lang="zh-CN" altLang="en-US" sz="1100">
            <a:solidFill>
              <a:schemeClr val="bg1"/>
            </a:solidFill>
          </a:endParaRPr>
        </a:p>
        <a:p>
          <a:r>
            <a:rPr lang="en-US" altLang="zh-CN">
              <a:solidFill>
                <a:schemeClr val="bg1"/>
              </a:solidFill>
              <a:sym typeface="+mn-ea"/>
            </a:rPr>
            <a:t>覆盖道路：高架、普通道路、市区道路、二叉路、三叉路、内部路、高速、桥梁、隧道</a:t>
          </a:r>
          <a:endParaRPr lang="en-US" altLang="zh-CN">
            <a:solidFill>
              <a:schemeClr val="bg1"/>
            </a:solidFill>
            <a:sym typeface="+mn-ea"/>
          </a:endParaRPr>
        </a:p>
        <a:p>
          <a:r>
            <a:rPr lang="en-US" altLang="zh-CN">
              <a:solidFill>
                <a:schemeClr val="bg1"/>
              </a:solidFill>
              <a:sym typeface="+mn-ea"/>
            </a:rPr>
            <a:t>路线：1. 福特汽车研发中心-南京南站-光一科技-夹江隧道-浦滨路-光一科技-南京南站-福特汽车研发中心</a:t>
          </a:r>
          <a:endParaRPr lang="en-US" altLang="zh-CN">
            <a:solidFill>
              <a:schemeClr val="bg1"/>
            </a:solidFill>
            <a:sym typeface="+mn-ea"/>
          </a:endParaRPr>
        </a:p>
        <a:p>
          <a:r>
            <a:rPr lang="en-US" altLang="zh-CN">
              <a:solidFill>
                <a:schemeClr val="bg1"/>
              </a:solidFill>
              <a:sym typeface="+mn-ea"/>
            </a:rPr>
            <a:t>隧道：夹江隧道</a:t>
          </a:r>
          <a:r>
            <a:rPr lang="zh-CN" altLang="en-US">
              <a:solidFill>
                <a:schemeClr val="bg1"/>
              </a:solidFill>
              <a:sym typeface="+mn-ea"/>
            </a:rPr>
            <a:t>、</a:t>
          </a:r>
          <a:r>
            <a:rPr lang="en-US" altLang="zh-CN">
              <a:solidFill>
                <a:schemeClr val="bg1"/>
              </a:solidFill>
              <a:sym typeface="+mn-ea"/>
            </a:rPr>
            <a:t>浦滨路</a:t>
          </a:r>
          <a:r>
            <a:rPr lang="zh-CN" altLang="en-US">
              <a:solidFill>
                <a:schemeClr val="bg1"/>
              </a:solidFill>
              <a:sym typeface="+mn-ea"/>
            </a:rPr>
            <a:t>隧道</a:t>
          </a:r>
          <a:endParaRPr lang="en-US" altLang="zh-CN">
            <a:solidFill>
              <a:schemeClr val="bg1"/>
            </a:solidFill>
            <a:sym typeface="+mn-ea"/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高架：内环东线，机场二通道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>
              <a:solidFill>
                <a:schemeClr val="bg1"/>
              </a:solidFill>
              <a:sym typeface="+mn-ea"/>
            </a:rPr>
            <a:t>桥梁：江心洲大桥</a:t>
          </a:r>
          <a:endParaRPr lang="zh-CN" altLang="en-US">
            <a:solidFill>
              <a:schemeClr val="bg1"/>
            </a:solidFill>
            <a:sym typeface="+mn-ea"/>
          </a:endParaRPr>
        </a:p>
        <a:p>
          <a:endParaRPr lang="zh-CN" altLang="en-US" sz="1100">
            <a:solidFill>
              <a:schemeClr val="bg1"/>
            </a:solidFill>
            <a:sym typeface="+mn-ea"/>
          </a:endParaRPr>
        </a:p>
        <a:p>
          <a:r>
            <a:rPr lang="en-US" altLang="zh-CN">
              <a:solidFill>
                <a:schemeClr val="bg1"/>
              </a:solidFill>
              <a:sym typeface="+mn-ea"/>
            </a:rPr>
            <a:t>9</a:t>
          </a:r>
          <a:r>
            <a:rPr lang="zh-CN" altLang="en-US">
              <a:solidFill>
                <a:schemeClr val="bg1"/>
              </a:solidFill>
              <a:sym typeface="+mn-ea"/>
            </a:rPr>
            <a:t>月</a:t>
          </a:r>
          <a:r>
            <a:rPr lang="en-US" altLang="zh-CN">
              <a:solidFill>
                <a:schemeClr val="bg1"/>
              </a:solidFill>
              <a:sym typeface="+mn-ea"/>
            </a:rPr>
            <a:t>13</a:t>
          </a:r>
          <a:r>
            <a:rPr lang="zh-CN" altLang="en-US">
              <a:solidFill>
                <a:schemeClr val="bg1"/>
              </a:solidFill>
              <a:sym typeface="+mn-ea"/>
            </a:rPr>
            <a:t>日</a:t>
          </a:r>
          <a:endParaRPr lang="zh-CN" altLang="en-US" sz="1100">
            <a:solidFill>
              <a:schemeClr val="bg1"/>
            </a:solidFill>
          </a:endParaRPr>
        </a:p>
        <a:p>
          <a:r>
            <a:rPr lang="en-US" altLang="zh-CN">
              <a:solidFill>
                <a:schemeClr val="bg1"/>
              </a:solidFill>
              <a:sym typeface="+mn-ea"/>
            </a:rPr>
            <a:t>覆盖道路：高架、普通道路、市区道路、二叉路、三叉路、内部路</a:t>
          </a:r>
          <a:endParaRPr lang="en-US" altLang="zh-CN">
            <a:solidFill>
              <a:schemeClr val="bg1"/>
            </a:solidFill>
            <a:sym typeface="+mn-ea"/>
          </a:endParaRPr>
        </a:p>
        <a:p>
          <a:r>
            <a:rPr lang="en-US" altLang="zh-CN">
              <a:solidFill>
                <a:schemeClr val="bg1"/>
              </a:solidFill>
              <a:sym typeface="+mn-ea"/>
            </a:rPr>
            <a:t>路线：1. 福特汽车研发中心-南京南站-银杏湖乐园-华谊兄弟-福特汽车研发中心</a:t>
          </a:r>
          <a:endParaRPr lang="en-US" altLang="zh-CN">
            <a:solidFill>
              <a:schemeClr val="bg1"/>
            </a:solidFill>
            <a:sym typeface="+mn-ea"/>
          </a:endParaRPr>
        </a:p>
        <a:p>
          <a:endParaRPr lang="en-US" altLang="zh-CN" sz="1100">
            <a:solidFill>
              <a:schemeClr val="bg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olidFill>
                <a:schemeClr val="bg1"/>
              </a:solidFill>
              <a:sym typeface="+mn-ea"/>
            </a:rPr>
            <a:t>9</a:t>
          </a:r>
          <a:r>
            <a:rPr lang="zh-CN" altLang="en-US">
              <a:solidFill>
                <a:schemeClr val="bg1"/>
              </a:solidFill>
              <a:sym typeface="+mn-ea"/>
            </a:rPr>
            <a:t>月</a:t>
          </a:r>
          <a:r>
            <a:rPr lang="en-US" altLang="zh-CN">
              <a:solidFill>
                <a:schemeClr val="bg1"/>
              </a:solidFill>
              <a:sym typeface="+mn-ea"/>
            </a:rPr>
            <a:t>19</a:t>
          </a:r>
          <a:r>
            <a:rPr lang="zh-CN" altLang="en-US">
              <a:solidFill>
                <a:schemeClr val="bg1"/>
              </a:solidFill>
              <a:sym typeface="+mn-ea"/>
            </a:rPr>
            <a:t>日</a:t>
          </a:r>
          <a:endParaRPr lang="zh-CN" altLang="en-US" sz="1100">
            <a:solidFill>
              <a:schemeClr val="bg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olidFill>
                <a:schemeClr val="bg1"/>
              </a:solidFill>
              <a:sym typeface="+mn-ea"/>
            </a:rPr>
            <a:t>覆盖道路：高架、普通道路、市区道路、二叉路、三叉路、内部路、高速、桥梁、隧道</a:t>
          </a:r>
          <a:endParaRPr lang="en-US" altLang="zh-CN">
            <a:solidFill>
              <a:schemeClr val="bg1"/>
            </a:solidFill>
            <a:sym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olidFill>
                <a:schemeClr val="bg1"/>
              </a:solidFill>
              <a:sym typeface="+mn-ea"/>
            </a:rPr>
            <a:t>路线：1. 南京福特汽车研发中心-通济门隧道-西安门隧道-九华山隧道-玄武湖隧道-江心洲大桥-扬子江隧道- 夹江隧道-油坊桥立交-沪蓉高速-宁无高速-秦淮河大桥</a:t>
          </a:r>
          <a:endParaRPr lang="en-US" altLang="zh-CN">
            <a:solidFill>
              <a:schemeClr val="bg1"/>
            </a:solidFill>
            <a:sym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olidFill>
                <a:schemeClr val="bg1"/>
              </a:solidFill>
              <a:sym typeface="+mn-ea"/>
            </a:rPr>
            <a:t>隧道：通济门隧道</a:t>
          </a:r>
          <a:r>
            <a:rPr lang="zh-CN" altLang="en-US">
              <a:solidFill>
                <a:schemeClr val="bg1"/>
              </a:solidFill>
              <a:sym typeface="+mn-ea"/>
            </a:rPr>
            <a:t>、</a:t>
          </a:r>
          <a:r>
            <a:rPr lang="en-US" altLang="zh-CN">
              <a:solidFill>
                <a:schemeClr val="bg1"/>
              </a:solidFill>
              <a:sym typeface="+mn-ea"/>
            </a:rPr>
            <a:t>西安门隧道</a:t>
          </a:r>
          <a:r>
            <a:rPr lang="zh-CN" altLang="en-US">
              <a:solidFill>
                <a:schemeClr val="bg1"/>
              </a:solidFill>
              <a:sym typeface="+mn-ea"/>
            </a:rPr>
            <a:t>、</a:t>
          </a:r>
          <a:r>
            <a:rPr lang="en-US" altLang="zh-CN">
              <a:solidFill>
                <a:schemeClr val="bg1"/>
              </a:solidFill>
              <a:sym typeface="+mn-ea"/>
            </a:rPr>
            <a:t>九华山隧道</a:t>
          </a:r>
          <a:r>
            <a:rPr lang="zh-CN" altLang="en-US">
              <a:solidFill>
                <a:schemeClr val="bg1"/>
              </a:solidFill>
              <a:sym typeface="+mn-ea"/>
            </a:rPr>
            <a:t>、</a:t>
          </a:r>
          <a:r>
            <a:rPr lang="en-US" altLang="zh-CN">
              <a:solidFill>
                <a:schemeClr val="bg1"/>
              </a:solidFill>
              <a:sym typeface="+mn-ea"/>
            </a:rPr>
            <a:t>玄武湖隧道</a:t>
          </a:r>
          <a:r>
            <a:rPr lang="zh-CN" altLang="en-US">
              <a:solidFill>
                <a:schemeClr val="bg1"/>
              </a:solidFill>
              <a:sym typeface="+mn-ea"/>
            </a:rPr>
            <a:t>、扬子江隧道、夹江隧道</a:t>
          </a:r>
          <a:endParaRPr lang="en-US" altLang="zh-CN">
            <a:solidFill>
              <a:schemeClr val="bg1"/>
            </a:solidFill>
            <a:sym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chemeClr val="bg1"/>
              </a:solidFill>
              <a:sym typeface="+mn-ea"/>
            </a:rPr>
            <a:t>高架：内环东线，</a:t>
          </a:r>
          <a:r>
            <a:rPr lang="en-US" altLang="zh-CN">
              <a:solidFill>
                <a:schemeClr val="bg1"/>
              </a:solidFill>
              <a:sym typeface="+mn-ea"/>
            </a:rPr>
            <a:t>油坊桥立交</a:t>
          </a:r>
          <a:endParaRPr lang="zh-CN" altLang="en-US" sz="1100">
            <a:solidFill>
              <a:schemeClr val="bg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chemeClr val="bg1"/>
              </a:solidFill>
              <a:sym typeface="+mn-ea"/>
            </a:rPr>
            <a:t>桥梁：江心洲大桥、</a:t>
          </a:r>
          <a:r>
            <a:rPr lang="en-US" altLang="zh-CN">
              <a:solidFill>
                <a:schemeClr val="bg1"/>
              </a:solidFill>
              <a:sym typeface="+mn-ea"/>
            </a:rPr>
            <a:t>秦淮河大桥</a:t>
          </a:r>
          <a:endParaRPr lang="en-US" altLang="zh-CN">
            <a:solidFill>
              <a:schemeClr val="bg1"/>
            </a:solidFill>
            <a:sym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>
            <a:solidFill>
              <a:schemeClr val="bg1"/>
            </a:solidFill>
            <a:sym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>
              <a:solidFill>
                <a:schemeClr val="bg1"/>
              </a:solidFill>
              <a:sym typeface="+mn-ea"/>
            </a:rPr>
            <a:t>10</a:t>
          </a:r>
          <a:r>
            <a:rPr lang="zh-CN" altLang="en-US">
              <a:solidFill>
                <a:schemeClr val="bg1"/>
              </a:solidFill>
              <a:sym typeface="+mn-ea"/>
            </a:rPr>
            <a:t>月</a:t>
          </a:r>
          <a:r>
            <a:rPr lang="en-US" altLang="zh-CN">
              <a:solidFill>
                <a:schemeClr val="bg1"/>
              </a:solidFill>
              <a:sym typeface="+mn-ea"/>
            </a:rPr>
            <a:t>16</a:t>
          </a:r>
          <a:r>
            <a:rPr lang="zh-CN" altLang="en-US">
              <a:solidFill>
                <a:schemeClr val="bg1"/>
              </a:solidFill>
              <a:sym typeface="+mn-ea"/>
            </a:rPr>
            <a:t>日</a:t>
          </a:r>
          <a:endParaRPr lang="zh-CN" altLang="en-US" sz="1100">
            <a:solidFill>
              <a:schemeClr val="bg1"/>
            </a:solidFill>
          </a:endParaRPr>
        </a:p>
        <a:p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覆盖道路：高架、普通道路、市区道路、二叉路、三叉路、环岛、快速路、内部路、隧道、高速、桥梁、地下停车场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路线：1. 福特汽车研发中心-九华山隧道-玄武湖隧道-模范马路隧道-南京扬子江隧道-天浦路隧道-康华路隧道-团结路隧道-夹江隧道-九龙湖企业总部地下停车场-福特汽车研发中心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通济门隧道、西安门隧道、九华山隧道、</a:t>
          </a:r>
          <a:r>
            <a:rPr lang="en-US" altLang="zh-CN">
              <a:solidFill>
                <a:schemeClr val="bg1"/>
              </a:solidFill>
              <a:effectLst/>
              <a:sym typeface="+mn-ea"/>
            </a:rPr>
            <a:t>玄武湖隧道</a:t>
          </a:r>
          <a:r>
            <a:rPr lang="zh-CN" altLang="en-US">
              <a:solidFill>
                <a:schemeClr val="bg1"/>
              </a:solidFill>
              <a:effectLst/>
              <a:sym typeface="+mn-ea"/>
            </a:rPr>
            <a:t>、</a:t>
          </a:r>
          <a:r>
            <a:rPr lang="en-US" altLang="zh-CN">
              <a:solidFill>
                <a:schemeClr val="bg1"/>
              </a:solidFill>
              <a:effectLst/>
              <a:sym typeface="+mn-ea"/>
            </a:rPr>
            <a:t>模范马路隧道</a:t>
          </a:r>
          <a:r>
            <a:rPr lang="zh-CN" altLang="en-US">
              <a:solidFill>
                <a:schemeClr val="bg1"/>
              </a:solidFill>
              <a:effectLst/>
              <a:sym typeface="+mn-ea"/>
            </a:rPr>
            <a:t>、</a:t>
          </a:r>
          <a:r>
            <a:rPr lang="en-US" altLang="zh-CN">
              <a:solidFill>
                <a:schemeClr val="bg1"/>
              </a:solidFill>
              <a:effectLst/>
              <a:sym typeface="+mn-ea"/>
            </a:rPr>
            <a:t>南京扬子江隧道</a:t>
          </a:r>
          <a:r>
            <a:rPr lang="zh-CN" altLang="en-US">
              <a:solidFill>
                <a:schemeClr val="bg1"/>
              </a:solidFill>
              <a:effectLst/>
              <a:sym typeface="+mn-ea"/>
            </a:rPr>
            <a:t>、</a:t>
          </a:r>
          <a:r>
            <a:rPr lang="en-US" altLang="zh-CN">
              <a:solidFill>
                <a:schemeClr val="bg1"/>
              </a:solidFill>
              <a:effectLst/>
              <a:sym typeface="+mn-ea"/>
            </a:rPr>
            <a:t>天浦路隧道</a:t>
          </a:r>
          <a:r>
            <a:rPr lang="zh-CN" altLang="en-US">
              <a:solidFill>
                <a:schemeClr val="bg1"/>
              </a:solidFill>
              <a:effectLst/>
              <a:sym typeface="+mn-ea"/>
            </a:rPr>
            <a:t>、</a:t>
          </a:r>
          <a:r>
            <a:rPr lang="en-US" altLang="zh-CN">
              <a:solidFill>
                <a:schemeClr val="bg1"/>
              </a:solidFill>
              <a:effectLst/>
              <a:sym typeface="+mn-ea"/>
            </a:rPr>
            <a:t>康华路隧道</a:t>
          </a:r>
          <a:r>
            <a:rPr lang="zh-CN" altLang="en-US">
              <a:solidFill>
                <a:schemeClr val="bg1"/>
              </a:solidFill>
              <a:effectLst/>
              <a:sym typeface="+mn-ea"/>
            </a:rPr>
            <a:t>、</a:t>
          </a:r>
          <a:r>
            <a:rPr lang="en-US" altLang="zh-CN">
              <a:solidFill>
                <a:schemeClr val="bg1"/>
              </a:solidFill>
              <a:effectLst/>
              <a:sym typeface="+mn-ea"/>
            </a:rPr>
            <a:t>团结路隧道</a:t>
          </a:r>
          <a:r>
            <a:rPr lang="zh-CN" altLang="en-US">
              <a:solidFill>
                <a:schemeClr val="bg1"/>
              </a:solidFill>
              <a:effectLst/>
              <a:sym typeface="+mn-ea"/>
            </a:rPr>
            <a:t>、</a:t>
          </a:r>
          <a:r>
            <a:rPr lang="en-US" altLang="zh-CN">
              <a:solidFill>
                <a:schemeClr val="bg1"/>
              </a:solidFill>
              <a:effectLst/>
              <a:sym typeface="+mn-ea"/>
            </a:rPr>
            <a:t>夹江隧道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高架：内环东线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、内环北线</a:t>
          </a:r>
          <a:endParaRPr lang="zh-CN" altLang="en-US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桥梁：江心洲长江大桥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17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日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覆盖道路：高架、普通道路、市区道路、二叉路、三叉路、环岛、快速路、内部路、隧道、高速、桥梁、地下停车场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路线：1. 福特汽车研发中心-九龙湖企业总部地下停车场-九华山隧道-红山路隧道-和燕路隧道-吉祥庵隧道-燕子矶长江隧道-南京长江隧道-凤台南路隧道-铜井-福特汽车研发中心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r>
            <a:rPr lang="zh-CN" altLang="en-US">
              <a:solidFill>
                <a:schemeClr val="bg1"/>
              </a:solidFill>
              <a:effectLst/>
              <a:sym typeface="+mn-ea"/>
            </a:rPr>
            <a:t>通济门隧道、西安门隧道、九华山隧道、</a:t>
          </a:r>
          <a:r>
            <a:rPr lang="zh-CN" altLang="en-US">
              <a:solidFill>
                <a:schemeClr val="bg1"/>
              </a:solidFill>
              <a:sym typeface="+mn-ea"/>
            </a:rPr>
            <a:t>红山路隧道、和燕路隧道、吉祥庵隧道、燕子矶长江隧道、南京长江隧道、凤台南路隧道</a:t>
          </a:r>
          <a:endParaRPr lang="zh-CN" altLang="en-US">
            <a:solidFill>
              <a:schemeClr val="bg1"/>
            </a:solidFill>
            <a:effectLst/>
            <a:sym typeface="+mn-ea"/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内环东线、内环南线、内环西线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18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日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覆盖道路：高架、普通道路、市区道路、二叉路、三叉路、环岛、快速路、内部路、隧道、高速、桥梁、地下停车场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路线：1. 福特汽车研发中心-东善桥-夹江隧道-江心洲大桥-德基地下停车场-福特汽车研发中心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隧道：西安门隧道，通济门隧道，</a:t>
          </a:r>
          <a:r>
            <a:rPr lang="zh-CN" altLang="en-US">
              <a:solidFill>
                <a:schemeClr val="bg1"/>
              </a:solidFill>
              <a:effectLst/>
              <a:sym typeface="+mn-ea"/>
            </a:rPr>
            <a:t>夹江隧道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高架：内环东线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桥梁：江心洲大桥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19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日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覆盖道路：高架、普通道路、市区道路、二叉路、三叉路、环岛、快速路、内部路、隧道、高速、桥梁、地下停车场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路线：1. 福特汽车研发中心-通济门隧道-西安门隧道-九华山隧道-新庄立交-玄武湖隧道-鼓楼-南京扬子江隧道-浦滨路隧道-万寿路隧道-江心洲大桥-夹江隧道-九龙湖企业总部地下停车场-福特汽车研发中心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隧道：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西安门隧道，通济门隧道，九华山隧道，</a:t>
          </a:r>
          <a:r>
            <a:rPr lang="zh-CN" altLang="en-US">
              <a:solidFill>
                <a:schemeClr val="bg1"/>
              </a:solidFill>
              <a:sym typeface="+mn-ea"/>
            </a:rPr>
            <a:t>玄武湖隧道、模范马路隧道、南京扬子江隧道、浦滨路隧道、万绿园隧道、夹江隧道</a:t>
          </a:r>
          <a:endParaRPr lang="zh-CN" altLang="en-US">
            <a:solidFill>
              <a:schemeClr val="bg1"/>
            </a:solidFill>
            <a:effectLst/>
            <a:sym typeface="+mn-ea"/>
          </a:endParaRPr>
        </a:p>
        <a:p>
          <a:r>
            <a:rPr lang="zh-CN" altLang="en-US" sz="1100">
              <a:solidFill>
                <a:schemeClr val="bg1"/>
              </a:solidFill>
            </a:rPr>
            <a:t>高架：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内环东线，内环北线</a:t>
          </a:r>
          <a:endParaRPr lang="zh-CN" altLang="en-US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>
              <a:solidFill>
                <a:schemeClr val="bg1"/>
              </a:solidFill>
              <a:effectLst/>
              <a:sym typeface="+mn-ea"/>
            </a:rPr>
            <a:t>桥梁：江心洲大桥</a:t>
          </a:r>
          <a:endParaRPr lang="zh-CN" altLang="en-US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日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路线：光一科技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夫子庙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南京南站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九龙湖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夹江隧道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雅居乐滨江国际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南京长江隧道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浦口码头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中山码头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扬子江大道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银杏湖乐园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光一科技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隧道：西安门隧道，通济门隧道，九华山隧道，</a:t>
          </a:r>
          <a:r>
            <a:rPr lang="zh-CN" altLang="en-US">
              <a:solidFill>
                <a:schemeClr val="bg1"/>
              </a:solidFill>
              <a:sym typeface="+mn-ea"/>
            </a:rPr>
            <a:t>玄武湖隧道，南京长江隧道、浦滨路隧道、夹江隧道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高架：内环东线，卡子门高架</a:t>
          </a:r>
          <a:endParaRPr lang="zh-CN" altLang="en-US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21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日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路线：光一科技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西安门隧道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玄武湖隧道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南京定淮门长江隧道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翠云台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南京站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狮子山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菊花台公园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光一科技</a:t>
          </a:r>
          <a:endParaRPr lang="zh-CN" altLang="en-US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隧道：西安门隧道，通济门隧道，九华山隧道，</a:t>
          </a:r>
          <a:r>
            <a:rPr lang="zh-CN" altLang="en-US">
              <a:solidFill>
                <a:schemeClr val="bg1"/>
              </a:solidFill>
              <a:sym typeface="+mn-ea"/>
            </a:rPr>
            <a:t>玄武湖隧道，南京定淮门长江隧道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高架：内环东线，卡子门高架、内环西线</a:t>
          </a:r>
          <a:endParaRPr lang="zh-CN" altLang="en-US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23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日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路线：光一科技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东善桥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江宁石化加油站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青奥公园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下关火车主题园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光一科技</a:t>
          </a:r>
          <a:endParaRPr lang="zh-CN" altLang="en-US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隧道：夹江隧道，</a:t>
          </a:r>
          <a:r>
            <a:rPr lang="zh-CN" altLang="en-US">
              <a:solidFill>
                <a:schemeClr val="bg1"/>
              </a:solidFill>
              <a:sym typeface="+mn-ea"/>
            </a:rPr>
            <a:t>南京定淮门长江隧道</a:t>
          </a:r>
          <a:endParaRPr lang="en-US" altLang="zh-CN">
            <a:solidFill>
              <a:schemeClr val="bg1"/>
            </a:solidFill>
            <a:sym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  <a:sym typeface="+mn-ea"/>
          </a:endParaRPr>
        </a:p>
        <a:p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10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月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25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日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路线：光一科技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玄武湖隧道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浦口码头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九龙湖企业地下停车场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青奥体育公园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中华门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中山码头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南京航空航天大学</a:t>
          </a:r>
          <a:r>
            <a:rPr lang="en-US" altLang="zh-CN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爱涛艺术中心</a:t>
          </a:r>
          <a:endParaRPr lang="zh-CN" altLang="en-US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隧道：西安门隧道，通济门隧道，九华山隧道，</a:t>
          </a:r>
          <a:r>
            <a:rPr lang="zh-CN" altLang="en-US">
              <a:solidFill>
                <a:schemeClr val="bg1"/>
              </a:solidFill>
              <a:sym typeface="+mn-ea"/>
            </a:rPr>
            <a:t>玄武湖隧道，南京定淮门长江隧道，夹江隧道，模范马路隧道</a:t>
          </a: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高架：内环东线，卡子门高架、内环西线</a:t>
          </a:r>
          <a:endParaRPr lang="zh-CN" altLang="en-US" sz="110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  <a:sym typeface="+mn-ea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  <a:sym typeface="+mn-ea"/>
          </a:endParaRPr>
        </a:p>
        <a:p>
          <a:r>
            <a:rPr lang="en-US" altLang="zh-CN" sz="1100">
              <a:solidFill>
                <a:schemeClr val="bg1"/>
              </a:solidFill>
            </a:rPr>
            <a:t>10</a:t>
          </a:r>
          <a:r>
            <a:rPr lang="zh-CN" altLang="en-US" sz="1100">
              <a:solidFill>
                <a:schemeClr val="bg1"/>
              </a:solidFill>
            </a:rPr>
            <a:t>月</a:t>
          </a:r>
          <a:r>
            <a:rPr lang="en-US" altLang="zh-CN" sz="1100">
              <a:solidFill>
                <a:schemeClr val="bg1"/>
              </a:solidFill>
            </a:rPr>
            <a:t>28</a:t>
          </a:r>
          <a:r>
            <a:rPr lang="zh-CN" altLang="en-US" sz="1100">
              <a:solidFill>
                <a:schemeClr val="bg1"/>
              </a:solidFill>
            </a:rPr>
            <a:t>日 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覆盖道路：普通道路、市区道路、二叉路、内部路、地下停车场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路线：1. 福特汽车研发中心--景峰地下停车场-内环东线高架-砂之船地下停车场-福特汽车研发中心</a:t>
          </a:r>
          <a:endParaRPr lang="zh-CN" altLang="en-US" sz="1100">
            <a:solidFill>
              <a:schemeClr val="bg1"/>
            </a:solidFill>
          </a:endParaRPr>
        </a:p>
        <a:p>
          <a:r>
            <a:rPr lang="zh-CN" altLang="en-US" sz="1100">
              <a:solidFill>
                <a:schemeClr val="bg1"/>
              </a:solidFill>
            </a:rPr>
            <a:t>高架：内环东线</a:t>
          </a:r>
          <a:endParaRPr lang="en-US" altLang="zh-CN" sz="1100">
            <a:solidFill>
              <a:schemeClr val="bg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>
            <a:solidFill>
              <a:schemeClr val="bg1"/>
            </a:solidFill>
            <a:effectLst/>
            <a:latin typeface="+mn-lt"/>
            <a:ea typeface="+mn-ea"/>
            <a:cs typeface="+mn-cs"/>
            <a:sym typeface="+mn-ea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onsole.cloud.baidu-int.com/devops/icafe/issue/FordPhase4Scrum-79055/show" TargetMode="External"/><Relationship Id="rId7" Type="http://schemas.openxmlformats.org/officeDocument/2006/relationships/hyperlink" Target="https://console.cloud.baidu-int.com/devops/icafe/issue/FordPhase4Scrum-78731/show" TargetMode="External"/><Relationship Id="rId6" Type="http://schemas.openxmlformats.org/officeDocument/2006/relationships/hyperlink" Target="https://console.cloud.baidu-int.com/devops/icafe/issue/FordPhase4Scrum-69019/show" TargetMode="External"/><Relationship Id="rId5" Type="http://schemas.openxmlformats.org/officeDocument/2006/relationships/hyperlink" Target="https://console.cloud.baidu-int.com/devops/icafe/issue/FordPhase4Scrum-71739/show" TargetMode="External"/><Relationship Id="rId4" Type="http://schemas.openxmlformats.org/officeDocument/2006/relationships/hyperlink" Target="https://console.cloud.baidu-int.com/devops/icafe/issue/FordPhase4Scrum-73630/show" TargetMode="External"/><Relationship Id="rId3" Type="http://schemas.openxmlformats.org/officeDocument/2006/relationships/hyperlink" Target="https://console.cloud.baidu-int.com/devops/icafe/issue/FordPhase4Scrum-63019/show" TargetMode="External"/><Relationship Id="rId2" Type="http://schemas.openxmlformats.org/officeDocument/2006/relationships/hyperlink" Target="https://console.cloud.baidu-int.com/devops/icafe/issue/FordPhase4Scrum-78914/show" TargetMode="External"/><Relationship Id="rId1" Type="http://schemas.openxmlformats.org/officeDocument/2006/relationships/hyperlink" Target="https://console.cloud.baidu-int.com/devops/icafe/issue/FordPhase4Scrum-79535/show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selection activeCell="A1" sqref="$A1:$XFD1048576"/>
    </sheetView>
  </sheetViews>
  <sheetFormatPr defaultColWidth="8.16666666666667" defaultRowHeight="16.8" outlineLevelCol="3"/>
  <cols>
    <col min="1" max="1" width="8.16666666666667" style="159"/>
    <col min="2" max="2" width="12.1666666666667" style="159" customWidth="1"/>
    <col min="3" max="3" width="23.3333333333333" style="159" customWidth="1"/>
    <col min="4" max="4" width="87.6666666666667" style="159" customWidth="1"/>
    <col min="5" max="5" width="11.6666666666667" style="159" customWidth="1"/>
    <col min="6" max="16384" width="8.16666666666667" style="159"/>
  </cols>
  <sheetData>
    <row r="1" spans="1:4">
      <c r="A1" s="160" t="s">
        <v>0</v>
      </c>
      <c r="B1" s="160" t="s">
        <v>1</v>
      </c>
      <c r="C1" s="160" t="s">
        <v>2</v>
      </c>
      <c r="D1" s="160" t="s">
        <v>3</v>
      </c>
    </row>
    <row r="2" ht="64.25" customHeight="1" spans="1:4">
      <c r="A2" s="160">
        <v>0.1</v>
      </c>
      <c r="B2" s="161">
        <v>44791</v>
      </c>
      <c r="C2" s="161" t="s">
        <v>4</v>
      </c>
      <c r="D2" s="162" t="s">
        <v>5</v>
      </c>
    </row>
    <row r="3" ht="114" customHeight="1" spans="1:4">
      <c r="A3" s="160">
        <v>0.2</v>
      </c>
      <c r="B3" s="161">
        <v>44803</v>
      </c>
      <c r="C3" s="161" t="s">
        <v>4</v>
      </c>
      <c r="D3" s="162" t="s">
        <v>6</v>
      </c>
    </row>
    <row r="4" spans="1:4">
      <c r="A4" s="160">
        <v>0.3</v>
      </c>
      <c r="B4" s="161">
        <v>44823</v>
      </c>
      <c r="C4" s="161" t="s">
        <v>4</v>
      </c>
      <c r="D4" s="160" t="s">
        <v>7</v>
      </c>
    </row>
    <row r="5" spans="1:4">
      <c r="A5" s="160">
        <v>1</v>
      </c>
      <c r="B5" s="161">
        <v>44834</v>
      </c>
      <c r="C5" s="161" t="s">
        <v>8</v>
      </c>
      <c r="D5" s="160" t="s">
        <v>9</v>
      </c>
    </row>
    <row r="6" s="158" customFormat="1" spans="1:4">
      <c r="A6" s="164">
        <v>1.1</v>
      </c>
      <c r="B6" s="163">
        <v>44992</v>
      </c>
      <c r="C6" s="164" t="s">
        <v>4</v>
      </c>
      <c r="D6" s="164" t="s">
        <v>10</v>
      </c>
    </row>
    <row r="7" spans="1:4">
      <c r="A7" s="160">
        <v>1.2</v>
      </c>
      <c r="B7" s="161">
        <v>45098</v>
      </c>
      <c r="C7" s="160" t="s">
        <v>4</v>
      </c>
      <c r="D7" s="160" t="s">
        <v>11</v>
      </c>
    </row>
    <row r="8" spans="1:4">
      <c r="A8" s="160"/>
      <c r="B8" s="161"/>
      <c r="C8" s="160"/>
      <c r="D8" s="160"/>
    </row>
    <row r="9" spans="1:4">
      <c r="A9" s="160"/>
      <c r="B9" s="161"/>
      <c r="C9" s="161"/>
      <c r="D9" s="160"/>
    </row>
    <row r="10" spans="1:4">
      <c r="A10" s="160"/>
      <c r="B10" s="160"/>
      <c r="C10" s="160"/>
      <c r="D10" s="160"/>
    </row>
    <row r="11" spans="1:4">
      <c r="A11" s="160"/>
      <c r="B11" s="160"/>
      <c r="C11" s="160"/>
      <c r="D11" s="160"/>
    </row>
    <row r="12" spans="1:4">
      <c r="A12" s="160"/>
      <c r="B12" s="160"/>
      <c r="C12" s="160"/>
      <c r="D12" s="160"/>
    </row>
    <row r="13" spans="1:4">
      <c r="A13" s="160"/>
      <c r="B13" s="160"/>
      <c r="C13" s="160"/>
      <c r="D13" s="160"/>
    </row>
    <row r="14" spans="1:4">
      <c r="A14" s="160"/>
      <c r="B14" s="160"/>
      <c r="C14" s="160"/>
      <c r="D14" s="160"/>
    </row>
    <row r="15" spans="1:4">
      <c r="A15" s="160"/>
      <c r="B15" s="160"/>
      <c r="C15" s="160"/>
      <c r="D15" s="160"/>
    </row>
    <row r="16" spans="1:4">
      <c r="A16" s="160"/>
      <c r="B16" s="160"/>
      <c r="C16" s="160"/>
      <c r="D16" s="160"/>
    </row>
    <row r="17" spans="1:4">
      <c r="A17" s="160"/>
      <c r="B17" s="160"/>
      <c r="C17" s="160"/>
      <c r="D17" s="160"/>
    </row>
    <row r="18" spans="1:4">
      <c r="A18" s="160"/>
      <c r="B18" s="160"/>
      <c r="C18" s="160"/>
      <c r="D18" s="160"/>
    </row>
    <row r="19" spans="1:4">
      <c r="A19" s="160"/>
      <c r="B19" s="160"/>
      <c r="C19" s="160"/>
      <c r="D19" s="160"/>
    </row>
    <row r="20" spans="1:4">
      <c r="A20" s="160"/>
      <c r="B20" s="160"/>
      <c r="C20" s="160"/>
      <c r="D20" s="160"/>
    </row>
    <row r="21" spans="1:4">
      <c r="A21" s="160"/>
      <c r="B21" s="160"/>
      <c r="C21" s="160"/>
      <c r="D21" s="160"/>
    </row>
    <row r="22" spans="1:4">
      <c r="A22" s="160"/>
      <c r="B22" s="160"/>
      <c r="C22" s="160"/>
      <c r="D22" s="160"/>
    </row>
    <row r="23" spans="1:4">
      <c r="A23" s="160"/>
      <c r="B23" s="160"/>
      <c r="C23" s="160"/>
      <c r="D23" s="160"/>
    </row>
  </sheetData>
  <pageMargins left="0.7" right="0.7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C2" sqref="C2"/>
    </sheetView>
  </sheetViews>
  <sheetFormatPr defaultColWidth="8.16666666666667" defaultRowHeight="16.8" outlineLevelCol="2"/>
  <cols>
    <col min="1" max="1" width="12.1666666666667" style="159" customWidth="1"/>
    <col min="2" max="2" width="23.3333333333333" style="159" customWidth="1"/>
    <col min="3" max="3" width="87.6666666666667" style="159" customWidth="1"/>
    <col min="4" max="4" width="11.6666666666667" style="159" customWidth="1"/>
    <col min="5" max="16384" width="8.16666666666667" style="159"/>
  </cols>
  <sheetData>
    <row r="1" spans="1:3">
      <c r="A1" s="160" t="s">
        <v>1</v>
      </c>
      <c r="B1" s="160" t="s">
        <v>2</v>
      </c>
      <c r="C1" s="160" t="s">
        <v>3</v>
      </c>
    </row>
    <row r="2" ht="64.25" customHeight="1" spans="1:3">
      <c r="A2" s="161">
        <v>45245</v>
      </c>
      <c r="B2" s="161" t="s">
        <v>12</v>
      </c>
      <c r="C2" s="162" t="s">
        <v>13</v>
      </c>
    </row>
    <row r="3" ht="114" customHeight="1" spans="1:3">
      <c r="A3" s="161"/>
      <c r="B3" s="161"/>
      <c r="C3" s="162"/>
    </row>
    <row r="4" spans="1:3">
      <c r="A4" s="161"/>
      <c r="B4" s="161"/>
      <c r="C4" s="160"/>
    </row>
    <row r="5" spans="1:3">
      <c r="A5" s="161"/>
      <c r="B5" s="161"/>
      <c r="C5" s="160"/>
    </row>
    <row r="6" s="158" customFormat="1" spans="1:3">
      <c r="A6" s="163"/>
      <c r="B6" s="164"/>
      <c r="C6" s="164"/>
    </row>
    <row r="7" spans="1:3">
      <c r="A7" s="161"/>
      <c r="B7" s="160"/>
      <c r="C7" s="160"/>
    </row>
    <row r="8" spans="1:3">
      <c r="A8" s="161"/>
      <c r="B8" s="160"/>
      <c r="C8" s="160"/>
    </row>
    <row r="9" spans="1:3">
      <c r="A9" s="161"/>
      <c r="B9" s="161"/>
      <c r="C9" s="160"/>
    </row>
    <row r="10" spans="1:3">
      <c r="A10" s="160"/>
      <c r="B10" s="160"/>
      <c r="C10" s="160"/>
    </row>
    <row r="11" spans="1:3">
      <c r="A11" s="160"/>
      <c r="B11" s="160"/>
      <c r="C11" s="160"/>
    </row>
    <row r="12" spans="1:3">
      <c r="A12" s="160"/>
      <c r="B12" s="160"/>
      <c r="C12" s="160"/>
    </row>
    <row r="13" spans="1:3">
      <c r="A13" s="160"/>
      <c r="B13" s="160"/>
      <c r="C13" s="160"/>
    </row>
    <row r="14" spans="1:3">
      <c r="A14" s="160"/>
      <c r="B14" s="160"/>
      <c r="C14" s="160"/>
    </row>
    <row r="15" spans="1:3">
      <c r="A15" s="160"/>
      <c r="B15" s="160"/>
      <c r="C15" s="160"/>
    </row>
    <row r="16" spans="1:3">
      <c r="A16" s="160"/>
      <c r="B16" s="160"/>
      <c r="C16" s="160"/>
    </row>
    <row r="17" spans="1:3">
      <c r="A17" s="160"/>
      <c r="B17" s="160"/>
      <c r="C17" s="160"/>
    </row>
    <row r="18" spans="1:3">
      <c r="A18" s="160"/>
      <c r="B18" s="160"/>
      <c r="C18" s="160"/>
    </row>
    <row r="19" spans="1:3">
      <c r="A19" s="160"/>
      <c r="B19" s="160"/>
      <c r="C19" s="160"/>
    </row>
    <row r="20" spans="1:3">
      <c r="A20" s="160"/>
      <c r="B20" s="160"/>
      <c r="C20" s="160"/>
    </row>
    <row r="21" spans="1:3">
      <c r="A21" s="160"/>
      <c r="B21" s="160"/>
      <c r="C21" s="160"/>
    </row>
    <row r="22" spans="1:3">
      <c r="A22" s="160"/>
      <c r="B22" s="160"/>
      <c r="C22" s="160"/>
    </row>
    <row r="23" spans="1:3">
      <c r="A23" s="160"/>
      <c r="B23" s="160"/>
      <c r="C23" s="160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0"/>
  <sheetViews>
    <sheetView zoomScale="101" zoomScaleNormal="101" topLeftCell="A64" workbookViewId="0">
      <selection activeCell="G74" sqref="G74"/>
    </sheetView>
  </sheetViews>
  <sheetFormatPr defaultColWidth="11" defaultRowHeight="17.6"/>
  <cols>
    <col min="1" max="1" width="15" customWidth="1"/>
    <col min="2" max="2" width="32" customWidth="1"/>
    <col min="3" max="3" width="24.8333333333333" customWidth="1"/>
    <col min="4" max="4" width="26.6666666666667" customWidth="1"/>
    <col min="5" max="5" width="22.3333333333333" customWidth="1"/>
    <col min="6" max="6" width="16" customWidth="1"/>
    <col min="7" max="7" width="15.5" style="82" customWidth="1"/>
    <col min="8" max="8" width="22.3333333333333" customWidth="1"/>
  </cols>
  <sheetData>
    <row r="1" spans="1:8">
      <c r="A1" s="83" t="s">
        <v>14</v>
      </c>
      <c r="B1" s="83"/>
      <c r="C1" s="83"/>
      <c r="D1" s="83"/>
      <c r="E1" s="83"/>
      <c r="F1" s="83"/>
      <c r="G1" s="83"/>
      <c r="H1" s="83"/>
    </row>
    <row r="2" ht="16" customHeight="1" spans="1:8">
      <c r="A2" s="84" t="s">
        <v>15</v>
      </c>
      <c r="B2" s="84"/>
      <c r="C2" s="84"/>
      <c r="D2" s="84"/>
      <c r="E2" s="84"/>
      <c r="F2" s="84"/>
      <c r="G2" s="84"/>
      <c r="H2" s="84"/>
    </row>
    <row r="3" ht="104" customHeight="1" spans="1:8">
      <c r="A3" s="85" t="s">
        <v>16</v>
      </c>
      <c r="B3" s="86" t="s">
        <v>17</v>
      </c>
      <c r="C3" s="86"/>
      <c r="D3" s="86"/>
      <c r="E3" s="86"/>
      <c r="F3" s="86"/>
      <c r="G3" s="86"/>
      <c r="H3" s="86"/>
    </row>
    <row r="4" ht="155" customHeight="1" spans="1:8">
      <c r="A4" s="85" t="s">
        <v>18</v>
      </c>
      <c r="B4" s="86" t="s">
        <v>19</v>
      </c>
      <c r="C4" s="86"/>
      <c r="D4" s="86"/>
      <c r="E4" s="86"/>
      <c r="F4" s="86"/>
      <c r="G4" s="86"/>
      <c r="H4" s="86"/>
    </row>
    <row r="5" ht="16" customHeight="1" spans="1:8">
      <c r="A5" s="85" t="s">
        <v>20</v>
      </c>
      <c r="B5" s="87" t="s">
        <v>21</v>
      </c>
      <c r="C5" s="86"/>
      <c r="D5" s="86"/>
      <c r="E5" s="86"/>
      <c r="F5" s="86"/>
      <c r="G5" s="86"/>
      <c r="H5" s="86"/>
    </row>
    <row r="6" ht="16" customHeight="1" spans="1:8">
      <c r="A6" s="88"/>
      <c r="B6" s="88"/>
      <c r="C6" s="88"/>
      <c r="D6" s="88"/>
      <c r="E6" s="88"/>
      <c r="F6" s="88"/>
      <c r="G6" s="88"/>
      <c r="H6" s="88"/>
    </row>
    <row r="7" spans="1:8">
      <c r="A7" s="89" t="s">
        <v>22</v>
      </c>
      <c r="B7" s="89"/>
      <c r="C7" s="89"/>
      <c r="D7" s="89"/>
      <c r="E7" s="89"/>
      <c r="F7" s="89"/>
      <c r="G7" s="89"/>
      <c r="H7" s="89"/>
    </row>
    <row r="8" spans="1:8">
      <c r="A8" s="85" t="s">
        <v>23</v>
      </c>
      <c r="B8" s="90" t="s">
        <v>24</v>
      </c>
      <c r="C8" s="91"/>
      <c r="D8" s="85" t="s">
        <v>25</v>
      </c>
      <c r="E8" s="85" t="s">
        <v>26</v>
      </c>
      <c r="F8" s="88" t="s">
        <v>20</v>
      </c>
      <c r="G8" s="90" t="s">
        <v>27</v>
      </c>
      <c r="H8" s="91"/>
    </row>
    <row r="9" spans="1:8">
      <c r="A9" s="92" t="s">
        <v>28</v>
      </c>
      <c r="B9" s="93" t="s">
        <v>29</v>
      </c>
      <c r="C9" s="94"/>
      <c r="D9" s="95">
        <v>1</v>
      </c>
      <c r="E9" s="95">
        <v>1</v>
      </c>
      <c r="F9" s="113" t="s">
        <v>30</v>
      </c>
      <c r="G9" s="114"/>
      <c r="H9" s="115"/>
    </row>
    <row r="10" ht="18" customHeight="1" spans="1:8">
      <c r="A10" s="92" t="s">
        <v>31</v>
      </c>
      <c r="B10" s="93" t="s">
        <v>32</v>
      </c>
      <c r="C10" s="94"/>
      <c r="D10" s="95">
        <v>1</v>
      </c>
      <c r="E10" s="116">
        <v>0.9596</v>
      </c>
      <c r="F10" s="113" t="s">
        <v>33</v>
      </c>
      <c r="G10" s="117"/>
      <c r="H10" s="118"/>
    </row>
    <row r="11" spans="1:8">
      <c r="A11" s="92"/>
      <c r="B11" s="93" t="s">
        <v>34</v>
      </c>
      <c r="C11" s="94"/>
      <c r="D11" s="92" t="s">
        <v>35</v>
      </c>
      <c r="E11" s="116">
        <v>0.8331</v>
      </c>
      <c r="F11" s="113" t="s">
        <v>33</v>
      </c>
      <c r="G11" s="119"/>
      <c r="H11" s="120"/>
    </row>
    <row r="12" spans="1:8">
      <c r="A12" s="92"/>
      <c r="B12" s="92"/>
      <c r="C12" s="92"/>
      <c r="D12" s="92"/>
      <c r="E12" s="92"/>
      <c r="F12" s="92"/>
      <c r="G12" s="92"/>
      <c r="H12" s="92"/>
    </row>
    <row r="13" ht="14.25" customHeight="1" spans="1:8">
      <c r="A13" s="84" t="s">
        <v>36</v>
      </c>
      <c r="B13" s="84"/>
      <c r="C13" s="84"/>
      <c r="D13" s="84"/>
      <c r="E13" s="84"/>
      <c r="F13" s="84"/>
      <c r="G13" s="84"/>
      <c r="H13" s="84"/>
    </row>
    <row r="14" spans="1:8">
      <c r="A14" s="85" t="s">
        <v>37</v>
      </c>
      <c r="B14" s="85" t="s">
        <v>24</v>
      </c>
      <c r="C14" s="92" t="s">
        <v>25</v>
      </c>
      <c r="D14" s="96" t="s">
        <v>18</v>
      </c>
      <c r="E14" s="92" t="s">
        <v>26</v>
      </c>
      <c r="F14" s="88" t="s">
        <v>20</v>
      </c>
      <c r="G14" s="90" t="s">
        <v>27</v>
      </c>
      <c r="H14" s="91"/>
    </row>
    <row r="15" ht="32" spans="1:8">
      <c r="A15" s="97" t="s">
        <v>38</v>
      </c>
      <c r="B15" s="97" t="s">
        <v>39</v>
      </c>
      <c r="C15" s="92" t="s">
        <v>40</v>
      </c>
      <c r="D15" s="97" t="s">
        <v>41</v>
      </c>
      <c r="E15" s="97">
        <v>0</v>
      </c>
      <c r="F15" s="113" t="s">
        <v>30</v>
      </c>
      <c r="G15" s="114"/>
      <c r="H15" s="115"/>
    </row>
    <row r="16" spans="1:8">
      <c r="A16" s="97"/>
      <c r="B16" s="98" t="s">
        <v>42</v>
      </c>
      <c r="C16" s="99" t="s">
        <v>43</v>
      </c>
      <c r="D16" s="97" t="s">
        <v>44</v>
      </c>
      <c r="E16" s="97">
        <v>0</v>
      </c>
      <c r="F16" s="113" t="s">
        <v>30</v>
      </c>
      <c r="G16" s="117"/>
      <c r="H16" s="118"/>
    </row>
    <row r="17" spans="1:8">
      <c r="A17" s="97"/>
      <c r="B17" s="100"/>
      <c r="C17" s="99" t="s">
        <v>45</v>
      </c>
      <c r="D17" s="97" t="s">
        <v>46</v>
      </c>
      <c r="E17" s="97" t="s">
        <v>47</v>
      </c>
      <c r="F17" s="102" t="s">
        <v>47</v>
      </c>
      <c r="G17" s="117"/>
      <c r="H17" s="118"/>
    </row>
    <row r="18" ht="47" spans="1:8">
      <c r="A18" s="97"/>
      <c r="B18" s="97" t="s">
        <v>48</v>
      </c>
      <c r="C18" s="99" t="s">
        <v>43</v>
      </c>
      <c r="D18" s="97" t="s">
        <v>49</v>
      </c>
      <c r="E18" s="97">
        <v>0</v>
      </c>
      <c r="F18" s="113" t="s">
        <v>30</v>
      </c>
      <c r="G18" s="117"/>
      <c r="H18" s="118"/>
    </row>
    <row r="19" spans="1:8">
      <c r="A19" s="97"/>
      <c r="B19" s="97" t="s">
        <v>50</v>
      </c>
      <c r="C19" s="99" t="s">
        <v>51</v>
      </c>
      <c r="D19" s="97" t="s">
        <v>47</v>
      </c>
      <c r="E19" s="97">
        <v>0</v>
      </c>
      <c r="F19" s="113" t="s">
        <v>30</v>
      </c>
      <c r="G19" s="117"/>
      <c r="H19" s="118"/>
    </row>
    <row r="20" spans="1:8">
      <c r="A20" s="97"/>
      <c r="B20" s="97" t="s">
        <v>52</v>
      </c>
      <c r="C20" s="92" t="s">
        <v>53</v>
      </c>
      <c r="D20" s="97" t="s">
        <v>54</v>
      </c>
      <c r="E20" s="97" t="s">
        <v>53</v>
      </c>
      <c r="F20" s="113" t="s">
        <v>30</v>
      </c>
      <c r="G20" s="117"/>
      <c r="H20" s="118"/>
    </row>
    <row r="21" ht="16" customHeight="1" spans="1:8">
      <c r="A21" s="101" t="s">
        <v>55</v>
      </c>
      <c r="B21" s="102" t="s">
        <v>56</v>
      </c>
      <c r="C21" s="102"/>
      <c r="D21" s="103"/>
      <c r="E21" s="121"/>
      <c r="F21" s="121"/>
      <c r="G21" s="117"/>
      <c r="H21" s="118"/>
    </row>
    <row r="22" spans="1:8">
      <c r="A22" s="101"/>
      <c r="B22" s="102"/>
      <c r="C22" s="102"/>
      <c r="D22" s="104"/>
      <c r="E22" s="122"/>
      <c r="F22" s="123"/>
      <c r="G22" s="117"/>
      <c r="H22" s="118"/>
    </row>
    <row r="23" ht="16" customHeight="1" spans="1:8">
      <c r="A23" s="101"/>
      <c r="B23" s="102" t="s">
        <v>57</v>
      </c>
      <c r="C23" s="102"/>
      <c r="D23" s="103"/>
      <c r="E23" s="122"/>
      <c r="F23" s="113"/>
      <c r="G23" s="117"/>
      <c r="H23" s="118"/>
    </row>
    <row r="24" spans="1:8">
      <c r="A24" s="101"/>
      <c r="B24" s="102"/>
      <c r="C24" s="102"/>
      <c r="D24" s="104"/>
      <c r="E24" s="122"/>
      <c r="F24" s="113"/>
      <c r="G24" s="117"/>
      <c r="H24" s="118"/>
    </row>
    <row r="25" ht="16" customHeight="1" spans="1:8">
      <c r="A25" s="101"/>
      <c r="B25" s="97" t="s">
        <v>58</v>
      </c>
      <c r="C25" s="97"/>
      <c r="D25" s="103"/>
      <c r="E25" s="122"/>
      <c r="F25" s="113"/>
      <c r="G25" s="117"/>
      <c r="H25" s="118"/>
    </row>
    <row r="26" spans="1:8">
      <c r="A26" s="101"/>
      <c r="B26" s="97"/>
      <c r="C26" s="97"/>
      <c r="D26" s="104"/>
      <c r="E26" s="122"/>
      <c r="F26" s="113"/>
      <c r="G26" s="117"/>
      <c r="H26" s="118"/>
    </row>
    <row r="27" ht="16" customHeight="1" spans="1:8">
      <c r="A27" s="101"/>
      <c r="B27" s="97" t="s">
        <v>59</v>
      </c>
      <c r="C27" s="97"/>
      <c r="D27" s="103"/>
      <c r="E27" s="122"/>
      <c r="F27" s="113"/>
      <c r="G27" s="117"/>
      <c r="H27" s="118"/>
    </row>
    <row r="28" spans="1:8">
      <c r="A28" s="101"/>
      <c r="B28" s="97"/>
      <c r="C28" s="97"/>
      <c r="D28" s="104"/>
      <c r="E28" s="122"/>
      <c r="F28" s="113"/>
      <c r="G28" s="117"/>
      <c r="H28" s="118"/>
    </row>
    <row r="29" ht="16" customHeight="1" spans="1:8">
      <c r="A29" s="101"/>
      <c r="B29" s="97"/>
      <c r="C29" s="97"/>
      <c r="D29" s="103"/>
      <c r="E29" s="122"/>
      <c r="F29" s="113"/>
      <c r="G29" s="117"/>
      <c r="H29" s="118"/>
    </row>
    <row r="30" spans="1:8">
      <c r="A30" s="101"/>
      <c r="B30" s="97"/>
      <c r="C30" s="97"/>
      <c r="D30" s="104"/>
      <c r="E30" s="122"/>
      <c r="F30" s="113"/>
      <c r="G30" s="119"/>
      <c r="H30" s="120"/>
    </row>
    <row r="31" spans="1:8">
      <c r="A31" s="97"/>
      <c r="B31" s="97"/>
      <c r="C31" s="97"/>
      <c r="D31" s="97"/>
      <c r="E31" s="97"/>
      <c r="F31" s="97"/>
      <c r="G31" s="97"/>
      <c r="H31" s="97"/>
    </row>
    <row r="32" ht="14.25" customHeight="1" spans="1:8">
      <c r="A32" s="84" t="s">
        <v>60</v>
      </c>
      <c r="B32" s="84"/>
      <c r="C32" s="84"/>
      <c r="D32" s="84"/>
      <c r="E32" s="84"/>
      <c r="F32" s="84"/>
      <c r="G32" s="84"/>
      <c r="H32" s="84"/>
    </row>
    <row r="33" spans="1:8">
      <c r="A33" s="88" t="s">
        <v>61</v>
      </c>
      <c r="B33" s="85" t="s">
        <v>24</v>
      </c>
      <c r="C33" s="85" t="s">
        <v>25</v>
      </c>
      <c r="D33" s="105" t="s">
        <v>18</v>
      </c>
      <c r="E33" s="85" t="s">
        <v>26</v>
      </c>
      <c r="F33" s="88" t="s">
        <v>20</v>
      </c>
      <c r="G33" s="90" t="s">
        <v>27</v>
      </c>
      <c r="H33" s="91"/>
    </row>
    <row r="34" s="81" customFormat="1" spans="1:8">
      <c r="A34" s="97" t="s">
        <v>62</v>
      </c>
      <c r="B34" s="99" t="s">
        <v>63</v>
      </c>
      <c r="C34" s="99" t="s">
        <v>64</v>
      </c>
      <c r="D34" s="99" t="s">
        <v>65</v>
      </c>
      <c r="E34" s="99" t="s">
        <v>66</v>
      </c>
      <c r="F34" s="124" t="s">
        <v>67</v>
      </c>
      <c r="G34" s="114" t="s">
        <v>68</v>
      </c>
      <c r="H34" s="115"/>
    </row>
    <row r="35" s="81" customFormat="1" spans="1:8">
      <c r="A35" s="97"/>
      <c r="B35" s="99" t="s">
        <v>69</v>
      </c>
      <c r="C35" s="99" t="s">
        <v>70</v>
      </c>
      <c r="D35" s="99" t="s">
        <v>65</v>
      </c>
      <c r="E35" s="99" t="s">
        <v>71</v>
      </c>
      <c r="F35" s="124" t="s">
        <v>67</v>
      </c>
      <c r="G35" s="117"/>
      <c r="H35" s="118"/>
    </row>
    <row r="36" spans="1:8">
      <c r="A36" s="97"/>
      <c r="B36" s="99" t="s">
        <v>72</v>
      </c>
      <c r="C36" s="99"/>
      <c r="D36" s="92"/>
      <c r="E36" s="99"/>
      <c r="F36" s="102"/>
      <c r="G36" s="117"/>
      <c r="H36" s="118"/>
    </row>
    <row r="37" spans="1:8">
      <c r="A37" s="97"/>
      <c r="B37" s="97"/>
      <c r="C37" s="97"/>
      <c r="D37" s="92"/>
      <c r="E37" s="97"/>
      <c r="F37" s="102"/>
      <c r="G37" s="117"/>
      <c r="H37" s="118"/>
    </row>
    <row r="38" spans="1:8">
      <c r="A38" s="97"/>
      <c r="B38" s="97"/>
      <c r="C38" s="97"/>
      <c r="D38" s="92"/>
      <c r="E38" s="97"/>
      <c r="F38" s="102"/>
      <c r="G38" s="117"/>
      <c r="H38" s="118"/>
    </row>
    <row r="39" spans="1:8">
      <c r="A39" s="97"/>
      <c r="B39" s="97"/>
      <c r="C39" s="97"/>
      <c r="D39" s="92"/>
      <c r="E39" s="97"/>
      <c r="F39" s="102"/>
      <c r="G39" s="125"/>
      <c r="H39" s="118"/>
    </row>
    <row r="40" ht="14.25" customHeight="1" spans="1:8">
      <c r="A40" s="84" t="s">
        <v>73</v>
      </c>
      <c r="B40" s="84"/>
      <c r="C40" s="84"/>
      <c r="D40" s="84"/>
      <c r="E40" s="84"/>
      <c r="F40" s="84"/>
      <c r="G40" s="84"/>
      <c r="H40" s="84"/>
    </row>
    <row r="41" spans="1:8">
      <c r="A41" s="88" t="s">
        <v>61</v>
      </c>
      <c r="B41" s="85" t="s">
        <v>24</v>
      </c>
      <c r="C41" s="85" t="s">
        <v>25</v>
      </c>
      <c r="D41" s="105" t="s">
        <v>18</v>
      </c>
      <c r="E41" s="85" t="s">
        <v>26</v>
      </c>
      <c r="F41" s="88" t="s">
        <v>20</v>
      </c>
      <c r="G41" s="90" t="s">
        <v>27</v>
      </c>
      <c r="H41" s="91"/>
    </row>
    <row r="42" s="81" customFormat="1" spans="1:8">
      <c r="A42" s="97" t="s">
        <v>74</v>
      </c>
      <c r="B42" s="99" t="s">
        <v>75</v>
      </c>
      <c r="C42" s="99" t="s">
        <v>76</v>
      </c>
      <c r="D42" s="99" t="s">
        <v>77</v>
      </c>
      <c r="E42" s="99" t="s">
        <v>78</v>
      </c>
      <c r="F42" s="124" t="s">
        <v>79</v>
      </c>
      <c r="G42" s="114" t="s">
        <v>79</v>
      </c>
      <c r="H42" s="115"/>
    </row>
    <row r="43" s="81" customFormat="1" spans="1:8">
      <c r="A43" s="97"/>
      <c r="B43" s="99" t="s">
        <v>80</v>
      </c>
      <c r="C43" s="99" t="s">
        <v>81</v>
      </c>
      <c r="D43" s="99" t="s">
        <v>77</v>
      </c>
      <c r="E43" s="99" t="s">
        <v>82</v>
      </c>
      <c r="F43" s="124" t="s">
        <v>79</v>
      </c>
      <c r="G43" s="117"/>
      <c r="H43" s="118"/>
    </row>
    <row r="44" s="81" customFormat="1" spans="1:8">
      <c r="A44" s="97"/>
      <c r="B44" s="99" t="s">
        <v>83</v>
      </c>
      <c r="C44" s="99" t="s">
        <v>84</v>
      </c>
      <c r="D44" s="99" t="s">
        <v>85</v>
      </c>
      <c r="E44" s="99" t="s">
        <v>86</v>
      </c>
      <c r="F44" s="124" t="s">
        <v>79</v>
      </c>
      <c r="G44" s="117"/>
      <c r="H44" s="118"/>
    </row>
    <row r="45" ht="32" spans="1:8">
      <c r="A45" s="97"/>
      <c r="B45" s="106" t="s">
        <v>87</v>
      </c>
      <c r="C45" s="106" t="s">
        <v>84</v>
      </c>
      <c r="D45" s="106" t="s">
        <v>88</v>
      </c>
      <c r="E45" s="99" t="s">
        <v>89</v>
      </c>
      <c r="F45" s="126" t="s">
        <v>79</v>
      </c>
      <c r="G45" s="117"/>
      <c r="H45" s="118"/>
    </row>
    <row r="46" spans="1:8">
      <c r="A46" s="97"/>
      <c r="B46" s="97"/>
      <c r="C46" s="97"/>
      <c r="D46" s="92"/>
      <c r="E46" s="97"/>
      <c r="F46" s="102"/>
      <c r="G46" s="117"/>
      <c r="H46" s="118"/>
    </row>
    <row r="47" spans="1:8">
      <c r="A47" s="97"/>
      <c r="B47" s="97"/>
      <c r="C47" s="97"/>
      <c r="D47" s="97"/>
      <c r="E47" s="97"/>
      <c r="F47" s="97"/>
      <c r="G47" s="97"/>
      <c r="H47" s="97"/>
    </row>
    <row r="48" ht="15" customHeight="1" spans="1:8">
      <c r="A48" s="84" t="s">
        <v>90</v>
      </c>
      <c r="B48" s="84"/>
      <c r="C48" s="84"/>
      <c r="D48" s="84"/>
      <c r="E48" s="84"/>
      <c r="F48" s="84"/>
      <c r="G48" s="84"/>
      <c r="H48" s="84"/>
    </row>
    <row r="49" spans="1:9">
      <c r="A49" s="107" t="s">
        <v>91</v>
      </c>
      <c r="B49" s="107" t="s">
        <v>92</v>
      </c>
      <c r="C49" s="107"/>
      <c r="D49" s="107" t="s">
        <v>93</v>
      </c>
      <c r="E49" s="107" t="s">
        <v>25</v>
      </c>
      <c r="F49" s="107" t="s">
        <v>26</v>
      </c>
      <c r="G49" s="127" t="s">
        <v>20</v>
      </c>
      <c r="H49" s="107" t="s">
        <v>94</v>
      </c>
      <c r="I49" s="137" t="s">
        <v>95</v>
      </c>
    </row>
    <row r="50" ht="16" customHeight="1" spans="1:8">
      <c r="A50" s="108" t="s">
        <v>96</v>
      </c>
      <c r="B50" s="108">
        <v>1893</v>
      </c>
      <c r="C50" s="108"/>
      <c r="D50" s="108">
        <v>1893</v>
      </c>
      <c r="E50" s="128">
        <v>1</v>
      </c>
      <c r="F50" s="128">
        <v>1</v>
      </c>
      <c r="G50" s="129" t="s">
        <v>30</v>
      </c>
      <c r="H50" s="108"/>
    </row>
    <row r="51" spans="1:8">
      <c r="A51" s="97"/>
      <c r="B51" s="97"/>
      <c r="C51" s="97"/>
      <c r="D51" s="97"/>
      <c r="E51" s="97"/>
      <c r="F51" s="97"/>
      <c r="G51" s="97"/>
      <c r="H51" s="97"/>
    </row>
    <row r="52" spans="1:8">
      <c r="A52" s="109" t="s">
        <v>97</v>
      </c>
      <c r="B52" s="109"/>
      <c r="C52" s="109"/>
      <c r="D52" s="109"/>
      <c r="E52" s="109"/>
      <c r="F52" s="109"/>
      <c r="G52" s="109"/>
      <c r="H52" s="109"/>
    </row>
    <row r="53" spans="1:8">
      <c r="A53" s="110" t="s">
        <v>91</v>
      </c>
      <c r="B53" s="110" t="s">
        <v>98</v>
      </c>
      <c r="C53" s="110"/>
      <c r="D53" s="110" t="s">
        <v>25</v>
      </c>
      <c r="E53" s="110" t="s">
        <v>20</v>
      </c>
      <c r="F53" s="130" t="s">
        <v>27</v>
      </c>
      <c r="G53" s="131"/>
      <c r="H53" s="132"/>
    </row>
    <row r="54" ht="16" customHeight="1" spans="1:8">
      <c r="A54" s="111" t="s">
        <v>96</v>
      </c>
      <c r="B54" s="108" t="s">
        <v>79</v>
      </c>
      <c r="C54" s="108"/>
      <c r="D54" s="108" t="s">
        <v>99</v>
      </c>
      <c r="E54" s="133" t="s">
        <v>67</v>
      </c>
      <c r="F54" s="134"/>
      <c r="G54" s="135"/>
      <c r="H54" s="136"/>
    </row>
    <row r="55" spans="1:8">
      <c r="A55" s="101"/>
      <c r="B55" s="101"/>
      <c r="C55" s="101"/>
      <c r="D55" s="101"/>
      <c r="E55" s="101"/>
      <c r="F55" s="101"/>
      <c r="G55" s="101"/>
      <c r="H55" s="101"/>
    </row>
    <row r="56" spans="1:8">
      <c r="A56" s="84" t="s">
        <v>100</v>
      </c>
      <c r="B56" s="84"/>
      <c r="C56" s="84"/>
      <c r="D56" s="84"/>
      <c r="E56" s="84"/>
      <c r="F56" s="84"/>
      <c r="G56" s="84"/>
      <c r="H56" s="84"/>
    </row>
    <row r="57" spans="1:8">
      <c r="A57" s="107" t="s">
        <v>101</v>
      </c>
      <c r="B57" s="107" t="s">
        <v>102</v>
      </c>
      <c r="C57" s="107"/>
      <c r="D57" s="112"/>
      <c r="E57" s="112"/>
      <c r="F57" s="112"/>
      <c r="G57" s="112"/>
      <c r="H57" s="112"/>
    </row>
    <row r="58" spans="1:8">
      <c r="A58" s="108" t="s">
        <v>103</v>
      </c>
      <c r="B58" s="108" t="s">
        <v>104</v>
      </c>
      <c r="C58" s="108"/>
      <c r="D58" s="112"/>
      <c r="E58" s="112"/>
      <c r="F58" s="112"/>
      <c r="G58" s="112"/>
      <c r="H58" s="112"/>
    </row>
    <row r="59" spans="1:8">
      <c r="A59" s="108" t="s">
        <v>105</v>
      </c>
      <c r="B59" s="108" t="s">
        <v>104</v>
      </c>
      <c r="C59" s="108"/>
      <c r="D59" s="112"/>
      <c r="E59" s="112"/>
      <c r="F59" s="112"/>
      <c r="G59" s="112"/>
      <c r="H59" s="112"/>
    </row>
    <row r="60" spans="1:8">
      <c r="A60" s="108" t="s">
        <v>106</v>
      </c>
      <c r="B60" s="108" t="s">
        <v>104</v>
      </c>
      <c r="C60" s="108"/>
      <c r="D60" s="112"/>
      <c r="E60" s="112"/>
      <c r="F60" s="112"/>
      <c r="G60" s="112"/>
      <c r="H60" s="112"/>
    </row>
    <row r="61" spans="1:8">
      <c r="A61" s="108" t="s">
        <v>107</v>
      </c>
      <c r="B61" s="108" t="s">
        <v>104</v>
      </c>
      <c r="C61" s="108"/>
      <c r="D61" s="112"/>
      <c r="E61" s="112"/>
      <c r="F61" s="112"/>
      <c r="G61" s="112"/>
      <c r="H61" s="112"/>
    </row>
    <row r="62" spans="1:8">
      <c r="A62" s="108" t="s">
        <v>108</v>
      </c>
      <c r="B62" s="108" t="s">
        <v>104</v>
      </c>
      <c r="C62" s="108"/>
      <c r="D62" s="112"/>
      <c r="E62" s="112"/>
      <c r="F62" s="112"/>
      <c r="G62" s="112"/>
      <c r="H62" s="112"/>
    </row>
    <row r="63" spans="1:8">
      <c r="A63" s="108" t="s">
        <v>109</v>
      </c>
      <c r="B63" s="108" t="s">
        <v>104</v>
      </c>
      <c r="C63" s="108"/>
      <c r="D63" s="112"/>
      <c r="E63" s="112"/>
      <c r="F63" s="112"/>
      <c r="G63" s="112"/>
      <c r="H63" s="112"/>
    </row>
    <row r="64" spans="1:8">
      <c r="A64" s="92"/>
      <c r="B64" s="92"/>
      <c r="C64" s="92"/>
      <c r="D64" s="92"/>
      <c r="E64" s="92"/>
      <c r="F64" s="92"/>
      <c r="G64" s="92"/>
      <c r="H64" s="92"/>
    </row>
    <row r="65" spans="1:8">
      <c r="A65" s="83" t="s">
        <v>110</v>
      </c>
      <c r="B65" s="83"/>
      <c r="C65" s="83"/>
      <c r="D65" s="83"/>
      <c r="E65" s="83"/>
      <c r="F65" s="83"/>
      <c r="G65" s="83"/>
      <c r="H65" s="83"/>
    </row>
    <row r="66" ht="36" customHeight="1" spans="1:8">
      <c r="A66" s="92" t="s">
        <v>111</v>
      </c>
      <c r="B66" s="92"/>
      <c r="C66" s="92"/>
      <c r="D66" s="92"/>
      <c r="E66" s="92"/>
      <c r="F66" s="92"/>
      <c r="G66" s="92"/>
      <c r="H66" s="92"/>
    </row>
    <row r="67" ht="17" customHeight="1" spans="1:8">
      <c r="A67" s="83" t="s">
        <v>112</v>
      </c>
      <c r="B67" s="83"/>
      <c r="C67" s="83"/>
      <c r="D67" s="83"/>
      <c r="E67" s="83"/>
      <c r="F67" s="83"/>
      <c r="G67" s="83"/>
      <c r="H67" s="83"/>
    </row>
    <row r="68" spans="1:8">
      <c r="A68" s="84" t="s">
        <v>113</v>
      </c>
      <c r="B68" s="84"/>
      <c r="C68" s="84"/>
      <c r="D68" s="84"/>
      <c r="E68" s="84"/>
      <c r="F68" s="84"/>
      <c r="G68" s="84"/>
      <c r="H68" s="84"/>
    </row>
    <row r="69" ht="77" customHeight="1" spans="1:8">
      <c r="A69" s="92" t="s">
        <v>79</v>
      </c>
      <c r="B69" s="92"/>
      <c r="C69" s="92"/>
      <c r="D69" s="92"/>
      <c r="E69" s="92"/>
      <c r="F69" s="92"/>
      <c r="G69" s="92"/>
      <c r="H69" s="92"/>
    </row>
    <row r="70" spans="1:8">
      <c r="A70" s="84" t="s">
        <v>114</v>
      </c>
      <c r="B70" s="84"/>
      <c r="C70" s="84"/>
      <c r="D70" s="84"/>
      <c r="E70" s="84"/>
      <c r="F70" s="84"/>
      <c r="G70" s="84"/>
      <c r="H70" s="84"/>
    </row>
    <row r="71" spans="1:8">
      <c r="A71" s="92" t="s">
        <v>115</v>
      </c>
      <c r="B71" s="92"/>
      <c r="C71" s="92"/>
      <c r="D71" s="92"/>
      <c r="E71" s="92"/>
      <c r="F71" s="92"/>
      <c r="G71" s="92"/>
      <c r="H71" s="92"/>
    </row>
    <row r="72" spans="1:8">
      <c r="A72" s="83" t="s">
        <v>116</v>
      </c>
      <c r="B72" s="83"/>
      <c r="C72" s="83"/>
      <c r="D72" s="83"/>
      <c r="E72" s="83"/>
      <c r="F72" s="83"/>
      <c r="G72" s="83"/>
      <c r="H72" s="83"/>
    </row>
    <row r="73" ht="17" customHeight="1" spans="1:8">
      <c r="A73" s="88" t="s">
        <v>117</v>
      </c>
      <c r="B73" s="85" t="s">
        <v>118</v>
      </c>
      <c r="C73" s="110" t="s">
        <v>119</v>
      </c>
      <c r="D73" s="85" t="s">
        <v>120</v>
      </c>
      <c r="E73" s="85" t="s">
        <v>121</v>
      </c>
      <c r="F73" s="85" t="s">
        <v>122</v>
      </c>
      <c r="G73" s="148" t="s">
        <v>123</v>
      </c>
      <c r="H73" s="149" t="s">
        <v>27</v>
      </c>
    </row>
    <row r="74" ht="36" spans="1:8">
      <c r="A74" s="97" t="s">
        <v>96</v>
      </c>
      <c r="B74" s="138" t="s">
        <v>124</v>
      </c>
      <c r="C74" s="139">
        <v>0.9943</v>
      </c>
      <c r="D74" s="140" t="s">
        <v>125</v>
      </c>
      <c r="E74" s="150">
        <v>2</v>
      </c>
      <c r="F74" s="113" t="s">
        <v>67</v>
      </c>
      <c r="G74" s="151">
        <f>C74</f>
        <v>0.9943</v>
      </c>
      <c r="H74" s="152" t="s">
        <v>126</v>
      </c>
    </row>
    <row r="75" ht="17" customHeight="1" spans="1:8">
      <c r="A75" s="97"/>
      <c r="B75" s="112" t="s">
        <v>127</v>
      </c>
      <c r="C75" s="141">
        <v>1</v>
      </c>
      <c r="D75" s="112"/>
      <c r="E75" s="153">
        <v>0</v>
      </c>
      <c r="F75" s="113" t="s">
        <v>67</v>
      </c>
      <c r="G75" s="151">
        <f t="shared" ref="G75:G81" si="0">C75</f>
        <v>1</v>
      </c>
      <c r="H75" s="154"/>
    </row>
    <row r="76" ht="17" customHeight="1" spans="1:8">
      <c r="A76" s="97"/>
      <c r="B76" s="112" t="s">
        <v>128</v>
      </c>
      <c r="C76" s="142">
        <v>0.9943</v>
      </c>
      <c r="D76" s="112"/>
      <c r="E76" s="153">
        <v>1</v>
      </c>
      <c r="F76" s="113" t="s">
        <v>67</v>
      </c>
      <c r="G76" s="151">
        <f t="shared" si="0"/>
        <v>0.9943</v>
      </c>
      <c r="H76" s="154"/>
    </row>
    <row r="77" ht="17" customHeight="1" spans="1:8">
      <c r="A77" s="97"/>
      <c r="B77" s="138" t="s">
        <v>129</v>
      </c>
      <c r="C77" s="142">
        <v>0.9979</v>
      </c>
      <c r="D77" s="112"/>
      <c r="E77" s="153">
        <v>2</v>
      </c>
      <c r="F77" s="113" t="s">
        <v>67</v>
      </c>
      <c r="G77" s="151">
        <f t="shared" si="0"/>
        <v>0.9979</v>
      </c>
      <c r="H77" s="154"/>
    </row>
    <row r="78" ht="17" customHeight="1" spans="1:8">
      <c r="A78" s="97"/>
      <c r="B78" s="138" t="s">
        <v>130</v>
      </c>
      <c r="C78" s="139">
        <v>1</v>
      </c>
      <c r="D78" s="112"/>
      <c r="E78" s="153">
        <v>0</v>
      </c>
      <c r="F78" s="113" t="s">
        <v>67</v>
      </c>
      <c r="G78" s="151">
        <f t="shared" si="0"/>
        <v>1</v>
      </c>
      <c r="H78" s="154"/>
    </row>
    <row r="79" ht="17" customHeight="1" spans="1:8">
      <c r="A79" s="97"/>
      <c r="B79" s="143" t="s">
        <v>131</v>
      </c>
      <c r="C79" s="142" t="s">
        <v>47</v>
      </c>
      <c r="D79" s="112"/>
      <c r="E79" s="153">
        <v>0</v>
      </c>
      <c r="F79" s="113" t="s">
        <v>67</v>
      </c>
      <c r="G79" s="151" t="str">
        <f t="shared" si="0"/>
        <v>/</v>
      </c>
      <c r="H79" s="154"/>
    </row>
    <row r="80" ht="17" customHeight="1" spans="1:8">
      <c r="A80" s="97"/>
      <c r="B80" s="138" t="s">
        <v>132</v>
      </c>
      <c r="C80" s="138" t="s">
        <v>47</v>
      </c>
      <c r="D80" s="112"/>
      <c r="E80" s="153">
        <v>0</v>
      </c>
      <c r="F80" s="113" t="s">
        <v>67</v>
      </c>
      <c r="G80" s="151" t="str">
        <f t="shared" si="0"/>
        <v>/</v>
      </c>
      <c r="H80" s="154"/>
    </row>
    <row r="81" ht="17" customHeight="1" spans="1:8">
      <c r="A81" s="97"/>
      <c r="B81" s="138" t="s">
        <v>133</v>
      </c>
      <c r="C81" s="139">
        <v>1</v>
      </c>
      <c r="D81" s="112"/>
      <c r="E81" s="153">
        <v>0</v>
      </c>
      <c r="F81" s="113" t="s">
        <v>67</v>
      </c>
      <c r="G81" s="151">
        <f t="shared" si="0"/>
        <v>1</v>
      </c>
      <c r="H81" s="154"/>
    </row>
    <row r="82" ht="16" customHeight="1" spans="1:8">
      <c r="A82" s="83" t="s">
        <v>134</v>
      </c>
      <c r="B82" s="83"/>
      <c r="C82" s="83"/>
      <c r="D82" s="83"/>
      <c r="E82" s="83"/>
      <c r="F82" s="83"/>
      <c r="G82" s="83"/>
      <c r="H82" s="83"/>
    </row>
    <row r="83" ht="17" customHeight="1" spans="1:8">
      <c r="A83" s="108" t="s">
        <v>135</v>
      </c>
      <c r="B83" s="108" t="s">
        <v>136</v>
      </c>
      <c r="C83" s="108"/>
      <c r="D83" s="108" t="s">
        <v>137</v>
      </c>
      <c r="E83" s="108" t="s">
        <v>138</v>
      </c>
      <c r="F83" s="155" t="s">
        <v>139</v>
      </c>
      <c r="G83" s="156"/>
      <c r="H83" s="157"/>
    </row>
    <row r="84" ht="17" customHeight="1" spans="1:8">
      <c r="A84" s="108" t="s">
        <v>96</v>
      </c>
      <c r="B84" s="108">
        <v>2916</v>
      </c>
      <c r="C84" s="108"/>
      <c r="D84" s="108">
        <v>2916</v>
      </c>
      <c r="E84" s="128">
        <v>1</v>
      </c>
      <c r="F84" s="155"/>
      <c r="G84" s="156"/>
      <c r="H84" s="157"/>
    </row>
    <row r="85" spans="1:8">
      <c r="A85" s="97"/>
      <c r="B85" s="97"/>
      <c r="C85" s="97"/>
      <c r="D85" s="97"/>
      <c r="E85" s="97"/>
      <c r="F85" s="97"/>
      <c r="G85" s="97"/>
      <c r="H85" s="97"/>
    </row>
    <row r="86" ht="17" customHeight="1" spans="1:8">
      <c r="A86" s="83" t="s">
        <v>140</v>
      </c>
      <c r="B86" s="83"/>
      <c r="C86" s="83"/>
      <c r="D86" s="83"/>
      <c r="E86" s="83"/>
      <c r="F86" s="83"/>
      <c r="G86" s="83"/>
      <c r="H86" s="83"/>
    </row>
    <row r="87" spans="1:8">
      <c r="A87" s="106" t="s">
        <v>141</v>
      </c>
      <c r="B87" s="97" t="s">
        <v>142</v>
      </c>
      <c r="C87" s="97"/>
      <c r="D87" s="97"/>
      <c r="E87" s="97"/>
      <c r="F87" s="97"/>
      <c r="G87" s="97"/>
      <c r="H87" s="97"/>
    </row>
    <row r="88" spans="1:8">
      <c r="A88" s="106" t="s">
        <v>143</v>
      </c>
      <c r="B88" s="97" t="s">
        <v>144</v>
      </c>
      <c r="C88" s="97"/>
      <c r="D88" s="97"/>
      <c r="E88" s="97"/>
      <c r="F88" s="97"/>
      <c r="G88" s="97"/>
      <c r="H88" s="97"/>
    </row>
    <row r="89" spans="1:8">
      <c r="A89" s="106" t="s">
        <v>145</v>
      </c>
      <c r="B89" s="97" t="s">
        <v>142</v>
      </c>
      <c r="C89" s="97"/>
      <c r="D89" s="97"/>
      <c r="E89" s="97"/>
      <c r="F89" s="97"/>
      <c r="G89" s="97"/>
      <c r="H89" s="97"/>
    </row>
    <row r="90" spans="1:8">
      <c r="A90" s="106" t="s">
        <v>146</v>
      </c>
      <c r="B90" s="93" t="s">
        <v>147</v>
      </c>
      <c r="C90" s="144"/>
      <c r="D90" s="144"/>
      <c r="E90" s="144"/>
      <c r="F90" s="144"/>
      <c r="G90" s="144"/>
      <c r="H90" s="94"/>
    </row>
    <row r="91" spans="1:8">
      <c r="A91" s="106" t="s">
        <v>148</v>
      </c>
      <c r="B91" s="93" t="s">
        <v>149</v>
      </c>
      <c r="C91" s="144"/>
      <c r="D91" s="144"/>
      <c r="E91" s="144"/>
      <c r="F91" s="144"/>
      <c r="G91" s="144"/>
      <c r="H91" s="94"/>
    </row>
    <row r="92" spans="1:5">
      <c r="A92" s="145"/>
      <c r="B92" s="145"/>
      <c r="C92" s="145"/>
      <c r="D92" s="145"/>
      <c r="E92" s="145"/>
    </row>
    <row r="93" spans="1:5">
      <c r="A93" s="146"/>
      <c r="B93" s="146"/>
      <c r="C93" s="146"/>
      <c r="D93" s="146"/>
      <c r="E93" s="146"/>
    </row>
    <row r="94" spans="1:5">
      <c r="A94" s="145"/>
      <c r="B94" s="145"/>
      <c r="C94" s="145"/>
      <c r="D94" s="145"/>
      <c r="E94" s="145"/>
    </row>
    <row r="95" spans="1:5">
      <c r="A95" s="147"/>
      <c r="B95" s="147"/>
      <c r="C95" s="147"/>
      <c r="D95" s="147"/>
      <c r="E95" s="147"/>
    </row>
    <row r="110" ht="28" customHeight="1"/>
  </sheetData>
  <sheetProtection formatCells="0" insertHyperlinks="0" autoFilter="0"/>
  <mergeCells count="76">
    <mergeCell ref="A1:H1"/>
    <mergeCell ref="A2:H2"/>
    <mergeCell ref="B3:H3"/>
    <mergeCell ref="B4:H4"/>
    <mergeCell ref="B5:H5"/>
    <mergeCell ref="A6:H6"/>
    <mergeCell ref="A7:H7"/>
    <mergeCell ref="B8:C8"/>
    <mergeCell ref="G8:H8"/>
    <mergeCell ref="B9:C9"/>
    <mergeCell ref="B10:C10"/>
    <mergeCell ref="B11:C11"/>
    <mergeCell ref="A12:H12"/>
    <mergeCell ref="A13:H13"/>
    <mergeCell ref="G14:H14"/>
    <mergeCell ref="A31:H31"/>
    <mergeCell ref="A32:H32"/>
    <mergeCell ref="G33:H33"/>
    <mergeCell ref="A40:H40"/>
    <mergeCell ref="G41:H41"/>
    <mergeCell ref="A47:H47"/>
    <mergeCell ref="A48:H48"/>
    <mergeCell ref="A51:H51"/>
    <mergeCell ref="A52:H52"/>
    <mergeCell ref="F53:H53"/>
    <mergeCell ref="F54:H54"/>
    <mergeCell ref="A55:H55"/>
    <mergeCell ref="A56:H56"/>
    <mergeCell ref="A64:H64"/>
    <mergeCell ref="A65:H65"/>
    <mergeCell ref="A66:H66"/>
    <mergeCell ref="A67:H67"/>
    <mergeCell ref="A68:H68"/>
    <mergeCell ref="A69:H69"/>
    <mergeCell ref="A70:H70"/>
    <mergeCell ref="A71:H71"/>
    <mergeCell ref="A72:H72"/>
    <mergeCell ref="A82:H82"/>
    <mergeCell ref="F83:H83"/>
    <mergeCell ref="F84:H84"/>
    <mergeCell ref="A85:H85"/>
    <mergeCell ref="A86:H86"/>
    <mergeCell ref="B87:H87"/>
    <mergeCell ref="B88:H88"/>
    <mergeCell ref="B89:H89"/>
    <mergeCell ref="B90:H90"/>
    <mergeCell ref="B91:H91"/>
    <mergeCell ref="A10:A11"/>
    <mergeCell ref="A15:A20"/>
    <mergeCell ref="A21:A30"/>
    <mergeCell ref="A34:A38"/>
    <mergeCell ref="A42:A46"/>
    <mergeCell ref="A74:A81"/>
    <mergeCell ref="B16:B17"/>
    <mergeCell ref="B21:B22"/>
    <mergeCell ref="B23:B24"/>
    <mergeCell ref="B25:B26"/>
    <mergeCell ref="B27:B28"/>
    <mergeCell ref="B29:B30"/>
    <mergeCell ref="D21:D22"/>
    <mergeCell ref="D23:D24"/>
    <mergeCell ref="D25:D26"/>
    <mergeCell ref="D27:D28"/>
    <mergeCell ref="D29:D30"/>
    <mergeCell ref="D74:D81"/>
    <mergeCell ref="F21:F22"/>
    <mergeCell ref="F23:F24"/>
    <mergeCell ref="F25:F26"/>
    <mergeCell ref="F27:F28"/>
    <mergeCell ref="F29:F30"/>
    <mergeCell ref="H74:H81"/>
    <mergeCell ref="G9:H11"/>
    <mergeCell ref="D57:H63"/>
    <mergeCell ref="G15:H30"/>
    <mergeCell ref="G42:H46"/>
    <mergeCell ref="G34:H38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A14" sqref="A14"/>
    </sheetView>
  </sheetViews>
  <sheetFormatPr defaultColWidth="8.83333333333333" defaultRowHeight="17.6" outlineLevelCol="3"/>
  <cols>
    <col min="1" max="1" width="24.6666666666667" customWidth="1"/>
    <col min="2" max="2" width="163.883333333333" customWidth="1"/>
    <col min="3" max="3" width="16.3833333333333" customWidth="1"/>
    <col min="4" max="4" width="21.3833333333333" customWidth="1"/>
  </cols>
  <sheetData>
    <row r="1" spans="1:1">
      <c r="A1" s="69" t="s">
        <v>150</v>
      </c>
    </row>
    <row r="2" ht="18" spans="1:3">
      <c r="A2" s="70" t="s">
        <v>151</v>
      </c>
      <c r="B2" s="71" t="s">
        <v>152</v>
      </c>
      <c r="C2" s="71" t="s">
        <v>153</v>
      </c>
    </row>
    <row r="3" ht="18" spans="1:3">
      <c r="A3" s="72" t="s">
        <v>79</v>
      </c>
      <c r="B3" s="72" t="s">
        <v>79</v>
      </c>
      <c r="C3" s="72" t="s">
        <v>79</v>
      </c>
    </row>
    <row r="4" spans="1:3">
      <c r="A4" s="69" t="s">
        <v>154</v>
      </c>
      <c r="B4" s="73"/>
      <c r="C4" s="73"/>
    </row>
    <row r="5" spans="1:4">
      <c r="A5" s="74" t="s">
        <v>155</v>
      </c>
      <c r="B5" s="74" t="s">
        <v>156</v>
      </c>
      <c r="C5" s="75" t="s">
        <v>157</v>
      </c>
      <c r="D5" s="73" t="s">
        <v>153</v>
      </c>
    </row>
    <row r="6" spans="1:4">
      <c r="A6" s="76" t="s">
        <v>158</v>
      </c>
      <c r="B6" s="77" t="s">
        <v>159</v>
      </c>
      <c r="C6" s="78" t="s">
        <v>160</v>
      </c>
      <c r="D6" s="79" t="s">
        <v>161</v>
      </c>
    </row>
    <row r="7" spans="1:4">
      <c r="A7" s="76" t="s">
        <v>162</v>
      </c>
      <c r="B7" s="77" t="s">
        <v>163</v>
      </c>
      <c r="C7" s="78" t="s">
        <v>160</v>
      </c>
      <c r="D7" s="79" t="s">
        <v>161</v>
      </c>
    </row>
    <row r="8" spans="1:4">
      <c r="A8" s="76" t="s">
        <v>164</v>
      </c>
      <c r="B8" s="77" t="s">
        <v>165</v>
      </c>
      <c r="C8" s="78" t="s">
        <v>160</v>
      </c>
      <c r="D8" s="79" t="s">
        <v>161</v>
      </c>
    </row>
    <row r="9" spans="1:4">
      <c r="A9" s="76" t="s">
        <v>166</v>
      </c>
      <c r="B9" s="77" t="s">
        <v>167</v>
      </c>
      <c r="C9" s="78" t="s">
        <v>160</v>
      </c>
      <c r="D9" s="79" t="s">
        <v>161</v>
      </c>
    </row>
    <row r="10" spans="1:4">
      <c r="A10" s="76" t="s">
        <v>168</v>
      </c>
      <c r="B10" s="76" t="s">
        <v>169</v>
      </c>
      <c r="C10" s="78" t="s">
        <v>160</v>
      </c>
      <c r="D10" s="79" t="s">
        <v>161</v>
      </c>
    </row>
    <row r="11" spans="1:4">
      <c r="A11" s="76" t="s">
        <v>170</v>
      </c>
      <c r="B11" s="80" t="s">
        <v>171</v>
      </c>
      <c r="C11" s="78" t="s">
        <v>160</v>
      </c>
      <c r="D11" s="79" t="s">
        <v>161</v>
      </c>
    </row>
    <row r="12" spans="1:4">
      <c r="A12" s="76" t="s">
        <v>172</v>
      </c>
      <c r="B12" s="80" t="s">
        <v>173</v>
      </c>
      <c r="C12" s="78" t="s">
        <v>160</v>
      </c>
      <c r="D12" s="79" t="s">
        <v>161</v>
      </c>
    </row>
    <row r="13" spans="1:4">
      <c r="A13" s="76" t="s">
        <v>174</v>
      </c>
      <c r="B13" s="80" t="s">
        <v>175</v>
      </c>
      <c r="C13" s="78" t="s">
        <v>160</v>
      </c>
      <c r="D13" s="79" t="s">
        <v>176</v>
      </c>
    </row>
  </sheetData>
  <sheetProtection formatCells="0" insertHyperlinks="0" autoFilter="0"/>
  <autoFilter ref="A2:C13">
    <extLst/>
  </autoFilter>
  <hyperlinks>
    <hyperlink ref="A6" r:id="rId1" display="FordPhase4Scrum-79535"/>
    <hyperlink ref="B6" r:id="rId1" display="【实车】【CD764ICA】【地图】【必现】【LTS_PL2 】【福特体验】1448 在路线规划页，终点子poi没有走马灯形式，不知道具体终点，在终点也没有显示，用户没有办法区分哪个对应哪个"/>
    <hyperlink ref="A7" r:id="rId2" display="FordPhase4Scrum-78914"/>
    <hyperlink ref="B7" r:id="rId2" display="【台架】【764ica】【地图】【必现】有常用地址推荐时，发起导航后提示是否设置家的地址，点击确定后，收藏夹未显示家的地址"/>
    <hyperlink ref="A8" r:id="rId3" display="FordPhase4Scrum-78678"/>
    <hyperlink ref="B8" r:id="rId3" display="[FordPhase4Scrum-78678] 【台架】【CD764 ICA】【地图】【必现】导航中点击底图进入操作态，点击更多和更多中的沿途搜/偏好/行程分享/上报/导航设置，切换全屏分屏，主驾侧闪现2个相同页面"/>
    <hyperlink ref="A9" r:id="rId4" display="FordPhase4Scrum-78680"/>
    <hyperlink ref="B9" r:id="rId4" display="[FordPhase4Scrum-78680] 【台架】【CD764 ICA】【地图】【必现】导航中沿途搜结果页面开启分屏，关闭分屏后展示世界地图，搜索结果展示不完整或不展示"/>
    <hyperlink ref="A10" r:id="rId5" display="FordPhase4Scrum-78721"/>
    <hyperlink ref="A11" r:id="rId6" display="FordPhase4Scrum-79329"/>
    <hyperlink ref="A12" r:id="rId7" display="FordPhase4Scrum-79333"/>
    <hyperlink ref="A13" r:id="rId8" display="FordPhase4Scrum-74498"/>
  </hyperlinks>
  <pageMargins left="0.7" right="0.7" top="0.75" bottom="0.75" header="0.3" footer="0.3"/>
  <pageSetup paperSize="1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53"/>
  <sheetViews>
    <sheetView topLeftCell="E36" workbookViewId="0">
      <selection activeCell="P17" sqref="P17"/>
    </sheetView>
  </sheetViews>
  <sheetFormatPr defaultColWidth="8.83333333333333" defaultRowHeight="17.6"/>
  <cols>
    <col min="1" max="1" width="4.5" style="23" customWidth="1"/>
    <col min="2" max="2" width="16.1666666666667" style="23" customWidth="1"/>
    <col min="3" max="3" width="54.8333333333333" style="23" customWidth="1"/>
    <col min="4" max="4" width="25.6666666666667" style="23" customWidth="1"/>
    <col min="5" max="5" width="5.66666666666667" style="23" customWidth="1"/>
    <col min="6" max="6" width="5.83333333333333" style="23" customWidth="1"/>
    <col min="7" max="7" width="6.33333333333333" style="23" customWidth="1"/>
    <col min="8" max="8" width="6.66666666666667" style="23" customWidth="1"/>
    <col min="9" max="9" width="6.16666666666667" style="24" customWidth="1"/>
    <col min="10" max="10" width="4.16666666666667" style="24" customWidth="1"/>
    <col min="11" max="11" width="55.6666666666667" style="23" hidden="1" customWidth="1"/>
    <col min="12" max="12" width="12.6666666666667" style="23" customWidth="1"/>
    <col min="13" max="13" width="6.5" style="23" customWidth="1"/>
    <col min="14" max="14" width="8" style="23" customWidth="1"/>
    <col min="15" max="16" width="16" style="25" customWidth="1"/>
    <col min="17" max="17" width="15.5" style="25" customWidth="1"/>
    <col min="18" max="18" width="13.8333333333333" style="26" customWidth="1"/>
    <col min="19" max="19" width="12.6666666666667" style="23" customWidth="1"/>
    <col min="20" max="20" width="18" style="23" customWidth="1"/>
    <col min="21" max="16384" width="8.83333333333333" style="23"/>
  </cols>
  <sheetData>
    <row r="1" ht="61" spans="1:20">
      <c r="A1" s="22" t="s">
        <v>177</v>
      </c>
      <c r="B1" s="27" t="s">
        <v>178</v>
      </c>
      <c r="C1" s="28" t="s">
        <v>179</v>
      </c>
      <c r="D1" s="28" t="s">
        <v>180</v>
      </c>
      <c r="E1" s="28" t="s">
        <v>181</v>
      </c>
      <c r="F1" s="28" t="s">
        <v>182</v>
      </c>
      <c r="G1" s="39" t="s">
        <v>183</v>
      </c>
      <c r="H1" s="39" t="s">
        <v>184</v>
      </c>
      <c r="I1" s="43" t="s">
        <v>185</v>
      </c>
      <c r="J1" s="43" t="s">
        <v>186</v>
      </c>
      <c r="K1" s="44" t="s">
        <v>187</v>
      </c>
      <c r="L1" s="21" t="s">
        <v>188</v>
      </c>
      <c r="M1" s="21" t="s">
        <v>189</v>
      </c>
      <c r="N1" s="21"/>
      <c r="O1" s="50" t="s">
        <v>190</v>
      </c>
      <c r="P1" s="50" t="s">
        <v>191</v>
      </c>
      <c r="Q1" s="50" t="s">
        <v>192</v>
      </c>
      <c r="R1" s="59" t="s">
        <v>193</v>
      </c>
      <c r="S1" s="60" t="s">
        <v>194</v>
      </c>
      <c r="T1" s="61"/>
    </row>
    <row r="2" ht="76" spans="1:19">
      <c r="A2" s="29">
        <v>0.2</v>
      </c>
      <c r="B2" s="30" t="s">
        <v>195</v>
      </c>
      <c r="C2" s="31" t="s">
        <v>196</v>
      </c>
      <c r="D2" s="32" t="s">
        <v>197</v>
      </c>
      <c r="E2" s="31" t="s">
        <v>198</v>
      </c>
      <c r="F2" s="40">
        <v>5</v>
      </c>
      <c r="G2" s="40">
        <v>8</v>
      </c>
      <c r="H2" s="40">
        <v>12</v>
      </c>
      <c r="I2" s="45">
        <v>8</v>
      </c>
      <c r="J2" s="40">
        <f>IF(I2&lt;=$F2,100,IF(I2&lt;=$G2,(80+20/($G2-$F2)*($G2-I2)),IF(I2&lt;=$H2,(60+20/($H2-$G2)*($H2-I2)),40)))*20%/2</f>
        <v>8</v>
      </c>
      <c r="K2" s="44" t="s">
        <v>199</v>
      </c>
      <c r="L2" s="21">
        <v>5.1</v>
      </c>
      <c r="M2" s="21">
        <v>0</v>
      </c>
      <c r="N2" s="21"/>
      <c r="O2" s="50">
        <v>2.715</v>
      </c>
      <c r="P2" s="50">
        <v>6.551</v>
      </c>
      <c r="Q2" s="50">
        <v>6.448</v>
      </c>
      <c r="R2" s="62">
        <f>AVERAGE(O2:Q2)</f>
        <v>5.238</v>
      </c>
      <c r="S2" s="60">
        <f>IF(R2&lt;=$F2,100,IF(R2&lt;=$G2,(80+20/($G2-$F2)*($G2-R2)),IF(R2&lt;=$H2,(60+20/($H2-$G2)*($H2-R2)),40)))*20%/2</f>
        <v>9.84133333333333</v>
      </c>
    </row>
    <row r="3" ht="76" spans="1:19">
      <c r="A3" s="29"/>
      <c r="B3" s="30" t="s">
        <v>195</v>
      </c>
      <c r="C3" s="31" t="s">
        <v>200</v>
      </c>
      <c r="D3" s="32" t="s">
        <v>201</v>
      </c>
      <c r="E3" s="31" t="s">
        <v>198</v>
      </c>
      <c r="F3" s="40">
        <v>2</v>
      </c>
      <c r="G3" s="40">
        <v>3</v>
      </c>
      <c r="H3" s="40">
        <v>5</v>
      </c>
      <c r="I3" s="45">
        <v>3</v>
      </c>
      <c r="J3" s="40">
        <f>IF(I3&lt;=$F3,100,IF(I3&lt;=$G3,(80+20/($G3-$F3)*($G3-I3)),IF(I3&lt;=$H3,(60+20/($H3-$G3)*($H3-I3)),40)))*20%/2</f>
        <v>8</v>
      </c>
      <c r="K3" s="44" t="s">
        <v>202</v>
      </c>
      <c r="L3" s="21">
        <v>1.88</v>
      </c>
      <c r="M3" s="21"/>
      <c r="N3" s="21"/>
      <c r="O3" s="50">
        <v>1.517</v>
      </c>
      <c r="P3" s="50">
        <v>1.69</v>
      </c>
      <c r="Q3" s="50">
        <v>1.448</v>
      </c>
      <c r="R3" s="62">
        <f t="shared" ref="R3:R44" si="0">AVERAGE(O3:Q3)</f>
        <v>1.55166666666667</v>
      </c>
      <c r="S3" s="60">
        <f>IF(R3&lt;=$F3,100,IF(R3&lt;=$G3,(80+20/($G3-$F3)*($G3-R3)),IF(R3&lt;=$H3,(60+20/($H3-$G3)*($H3-R3)),40)))*20%/2</f>
        <v>10</v>
      </c>
    </row>
    <row r="4" s="21" customFormat="1" ht="31" spans="1:19">
      <c r="A4" s="33">
        <v>0.08</v>
      </c>
      <c r="B4" s="30" t="s">
        <v>203</v>
      </c>
      <c r="C4" s="31" t="s">
        <v>204</v>
      </c>
      <c r="D4" s="31" t="s">
        <v>205</v>
      </c>
      <c r="E4" s="31" t="s">
        <v>206</v>
      </c>
      <c r="F4" s="40">
        <v>200</v>
      </c>
      <c r="G4" s="40">
        <v>350</v>
      </c>
      <c r="H4" s="40">
        <v>500</v>
      </c>
      <c r="I4" s="45">
        <v>200</v>
      </c>
      <c r="J4" s="40">
        <f>IF(I4&lt;=$F4,100,IF(I4&lt;=$G4,(80+20/($G4-$F4)*($G4-I4)),IF(I4&lt;=$H4,(60+20/($H4-$G4)*($H4-I4)),40)))*8%/2</f>
        <v>4</v>
      </c>
      <c r="K4" s="44" t="s">
        <v>207</v>
      </c>
      <c r="O4" s="50">
        <v>410</v>
      </c>
      <c r="P4" s="50">
        <v>390</v>
      </c>
      <c r="Q4" s="50">
        <v>390</v>
      </c>
      <c r="R4" s="62">
        <f t="shared" si="0"/>
        <v>396.666666666667</v>
      </c>
      <c r="S4" s="60">
        <f>IF(R4&lt;=$F4,100,IF(R4&lt;=$G4,(80+20/($G4-$F4)*($G4-R4)),IF(R4&lt;=$H4,(60+20/($H4-$G4)*($H4-R4)),40)))*8%/2</f>
        <v>2.95111111111111</v>
      </c>
    </row>
    <row r="5" s="21" customFormat="1" ht="46" spans="1:19">
      <c r="A5" s="33"/>
      <c r="B5" s="30"/>
      <c r="C5" s="31" t="s">
        <v>208</v>
      </c>
      <c r="D5" s="31" t="s">
        <v>209</v>
      </c>
      <c r="E5" s="31" t="s">
        <v>206</v>
      </c>
      <c r="F5" s="40">
        <v>200</v>
      </c>
      <c r="G5" s="40">
        <v>350</v>
      </c>
      <c r="H5" s="40">
        <v>500</v>
      </c>
      <c r="I5" s="45">
        <v>200</v>
      </c>
      <c r="J5" s="40">
        <f>IF(I5&lt;=$F5,100,IF(I5&lt;=$G5,(80+20/($G5-$F5)*($G5-I5)),IF(I5&lt;=$H5,(60+20/($H5-$G5)*($H5-I5)),40)))*8%/2</f>
        <v>4</v>
      </c>
      <c r="K5" s="44" t="s">
        <v>207</v>
      </c>
      <c r="O5" s="50">
        <v>200</v>
      </c>
      <c r="P5" s="50">
        <v>260</v>
      </c>
      <c r="Q5" s="50">
        <v>190</v>
      </c>
      <c r="R5" s="62">
        <f t="shared" si="0"/>
        <v>216.666666666667</v>
      </c>
      <c r="S5" s="60">
        <f>IF(R5&lt;=$F5,100,IF(R5&lt;=$G5,(80+20/($G5-$F5)*($G5-R5)),IF(R5&lt;=$H5,(60+20/($H5-$G5)*($H5-R5)),40)))*8%/2</f>
        <v>3.91111111111111</v>
      </c>
    </row>
    <row r="6" spans="1:19">
      <c r="A6" s="29">
        <v>0.04</v>
      </c>
      <c r="B6" s="30" t="s">
        <v>210</v>
      </c>
      <c r="C6" s="31" t="s">
        <v>211</v>
      </c>
      <c r="D6" s="31" t="s">
        <v>212</v>
      </c>
      <c r="E6" s="31" t="s">
        <v>213</v>
      </c>
      <c r="F6" s="40">
        <v>300</v>
      </c>
      <c r="G6" s="40">
        <v>350</v>
      </c>
      <c r="H6" s="40">
        <v>500</v>
      </c>
      <c r="I6" s="45">
        <v>500</v>
      </c>
      <c r="J6" s="40">
        <f>IF(I6&lt;=$F6,100,IF(I6&lt;=$G6,(80+20/($G6-$F6)*($G6-I6)),IF(I6&lt;=$H6,(60+20/($H6-$G6)*($H6-I6)),40)))*4%/4</f>
        <v>0.6</v>
      </c>
      <c r="K6" s="44"/>
      <c r="L6" s="21"/>
      <c r="M6" s="21"/>
      <c r="N6" s="21"/>
      <c r="O6" s="51">
        <v>627</v>
      </c>
      <c r="P6" s="52"/>
      <c r="Q6" s="63"/>
      <c r="R6" s="62">
        <f>O6</f>
        <v>627</v>
      </c>
      <c r="S6" s="60">
        <f>IF(R6&lt;=$F6,100,IF(R6&lt;=$G6,(80+20/($G6-$F6)*($G6-R6)),IF(R6&lt;=$H6,(60+20/($H6-$G6)*($H6-R6)),40)))*4%/4</f>
        <v>0.4</v>
      </c>
    </row>
    <row r="7" spans="1:19">
      <c r="A7" s="29"/>
      <c r="B7" s="30"/>
      <c r="C7" s="31"/>
      <c r="D7" s="31" t="s">
        <v>214</v>
      </c>
      <c r="E7" s="31" t="s">
        <v>213</v>
      </c>
      <c r="F7" s="40">
        <v>300</v>
      </c>
      <c r="G7" s="40">
        <v>350</v>
      </c>
      <c r="H7" s="40">
        <v>500</v>
      </c>
      <c r="I7" s="45">
        <v>500</v>
      </c>
      <c r="J7" s="40">
        <f>IF(I7&lt;=$F7,100,IF(I7&lt;=$G7,(80+20/($G7-$F7)*($G7-I7)),IF(I7&lt;=$H7,(60+20/($H7-$G7)*($H7-I7)),40)))*4%/4</f>
        <v>0.6</v>
      </c>
      <c r="K7" s="44"/>
      <c r="L7" s="21"/>
      <c r="M7" s="21"/>
      <c r="N7" s="21"/>
      <c r="O7" s="51">
        <v>626</v>
      </c>
      <c r="P7" s="52"/>
      <c r="Q7" s="63"/>
      <c r="R7" s="62">
        <f t="shared" ref="R7:R12" si="1">O7</f>
        <v>626</v>
      </c>
      <c r="S7" s="60">
        <f>IF(R7&lt;=$F7,100,IF(R7&lt;=$G7,(80+20/($G7-$F7)*($G7-R7)),IF(R7&lt;=$H7,(60+20/($H7-$G7)*($H7-R7)),40)))*4%/4</f>
        <v>0.4</v>
      </c>
    </row>
    <row r="8" spans="1:19">
      <c r="A8" s="29"/>
      <c r="B8" s="30"/>
      <c r="C8" s="31"/>
      <c r="D8" s="31" t="s">
        <v>215</v>
      </c>
      <c r="E8" s="31" t="s">
        <v>213</v>
      </c>
      <c r="F8" s="40">
        <v>300</v>
      </c>
      <c r="G8" s="41">
        <v>350</v>
      </c>
      <c r="H8" s="40">
        <v>500</v>
      </c>
      <c r="I8" s="45">
        <v>700</v>
      </c>
      <c r="J8" s="40">
        <f>IF(I8&lt;=$F8,100,IF(I8&lt;=$G8,(80+20/($G8-$F8)*($G8-I8)),IF(I8&lt;=$H8,(60+20/($H8-$G8)*($H8-I8)),40)))*4%/4</f>
        <v>0.4</v>
      </c>
      <c r="K8" s="44"/>
      <c r="L8" s="21"/>
      <c r="M8" s="21"/>
      <c r="N8" s="21"/>
      <c r="O8" s="51">
        <v>729.52</v>
      </c>
      <c r="P8" s="52"/>
      <c r="Q8" s="63"/>
      <c r="R8" s="62">
        <f t="shared" si="1"/>
        <v>729.52</v>
      </c>
      <c r="S8" s="60">
        <f>IF(R8&lt;=$F8,100,IF(R8&lt;=$G8,(80+20/($G8-$F8)*($G8-R8)),IF(R8&lt;=$H8,(60+20/($H8-$G8)*($H8-R8)),40)))*4%/4</f>
        <v>0.4</v>
      </c>
    </row>
    <row r="9" spans="1:19">
      <c r="A9" s="29"/>
      <c r="B9" s="30"/>
      <c r="C9" s="31"/>
      <c r="D9" s="31" t="s">
        <v>216</v>
      </c>
      <c r="E9" s="31" t="s">
        <v>213</v>
      </c>
      <c r="F9" s="40">
        <v>300</v>
      </c>
      <c r="G9" s="40">
        <v>350</v>
      </c>
      <c r="H9" s="40">
        <v>500</v>
      </c>
      <c r="I9" s="45">
        <v>600</v>
      </c>
      <c r="J9" s="40">
        <f>IF(I9&lt;=$F9,100,IF(I9&lt;=$G9,(80+20/($G9-$F9)*($G9-I9)),IF(I9&lt;=$H9,(60+20/($H9-$G9)*($H9-I9)),40)))*4%/4</f>
        <v>0.4</v>
      </c>
      <c r="K9" s="44"/>
      <c r="L9" s="21"/>
      <c r="M9" s="21"/>
      <c r="N9" s="21"/>
      <c r="O9" s="51">
        <v>736.89</v>
      </c>
      <c r="P9" s="52"/>
      <c r="Q9" s="63"/>
      <c r="R9" s="62">
        <f t="shared" si="1"/>
        <v>736.89</v>
      </c>
      <c r="S9" s="60">
        <f>IF(R9&lt;=$F9,100,IF(R9&lt;=$G9,(80+20/($G9-$F9)*($G9-R9)),IF(R9&lt;=$H9,(60+20/($H9-$G9)*($H9-R9)),40)))*4%/4</f>
        <v>0.4</v>
      </c>
    </row>
    <row r="10" s="21" customFormat="1" ht="31" spans="1:19">
      <c r="A10" s="29">
        <v>0.03</v>
      </c>
      <c r="B10" s="30" t="s">
        <v>217</v>
      </c>
      <c r="C10" s="31" t="s">
        <v>218</v>
      </c>
      <c r="D10" s="31" t="s">
        <v>219</v>
      </c>
      <c r="E10" s="31" t="s">
        <v>220</v>
      </c>
      <c r="F10" s="42">
        <v>15</v>
      </c>
      <c r="G10" s="42">
        <v>12</v>
      </c>
      <c r="H10" s="42">
        <v>10</v>
      </c>
      <c r="I10" s="45">
        <v>15</v>
      </c>
      <c r="J10" s="40">
        <f>IF(I10&gt;=$F10,100,IF(I10&gt;=$G10,(80+20/($F10-$G10)*(I10-$G10)),IF(I10&gt;=$H10,(60+20/($H10-$G10)*(I10-$H10)),40)))*3%/3</f>
        <v>1</v>
      </c>
      <c r="K10" s="44" t="s">
        <v>221</v>
      </c>
      <c r="O10" s="53">
        <v>18.46</v>
      </c>
      <c r="P10" s="54"/>
      <c r="Q10" s="64"/>
      <c r="R10" s="62">
        <f t="shared" si="1"/>
        <v>18.46</v>
      </c>
      <c r="S10" s="60">
        <f>IF(R10&gt;=$F10,100,IF(R10&gt;=$G10,(80+20/($F10-$G10)*(R10-$G10)),IF(R10&gt;=$H10,(60+20/($H10-$G10)*(R10-$H10)),40)))*3%/3</f>
        <v>1</v>
      </c>
    </row>
    <row r="11" s="21" customFormat="1" ht="31" spans="1:19">
      <c r="A11" s="29"/>
      <c r="B11" s="30"/>
      <c r="C11" s="31"/>
      <c r="D11" s="31" t="s">
        <v>222</v>
      </c>
      <c r="E11" s="31" t="s">
        <v>220</v>
      </c>
      <c r="F11" s="42">
        <v>15</v>
      </c>
      <c r="G11" s="42">
        <v>12</v>
      </c>
      <c r="H11" s="42">
        <v>10</v>
      </c>
      <c r="I11" s="45">
        <v>15</v>
      </c>
      <c r="J11" s="40">
        <f>IF(I11&gt;=$F11,100,IF(I11&gt;=$G11,(80+20/($F11-$G11)*(I11-$G11)),IF(I11&gt;=$H11,(60+20/($H11-$G11)*(I11-$H11)),40)))*3%/3</f>
        <v>1</v>
      </c>
      <c r="K11" s="44" t="s">
        <v>221</v>
      </c>
      <c r="O11" s="53">
        <v>17.72</v>
      </c>
      <c r="P11" s="54"/>
      <c r="Q11" s="64"/>
      <c r="R11" s="62">
        <f t="shared" si="1"/>
        <v>17.72</v>
      </c>
      <c r="S11" s="60">
        <f>IF(R11&gt;=$F11,100,IF(R11&gt;=$G11,(80+20/($F11-$G11)*(R11-$G11)),IF(R11&gt;=$H11,(60+20/($H11-$G11)*(R11-$H11)),40)))*3%/3</f>
        <v>1</v>
      </c>
    </row>
    <row r="12" s="21" customFormat="1" ht="31" spans="1:19">
      <c r="A12" s="29"/>
      <c r="B12" s="30"/>
      <c r="C12" s="31"/>
      <c r="D12" s="31" t="s">
        <v>223</v>
      </c>
      <c r="E12" s="31" t="s">
        <v>220</v>
      </c>
      <c r="F12" s="42">
        <v>15</v>
      </c>
      <c r="G12" s="42">
        <v>12</v>
      </c>
      <c r="H12" s="42">
        <v>10</v>
      </c>
      <c r="I12" s="45">
        <v>15</v>
      </c>
      <c r="J12" s="40">
        <f>IF(I12&gt;=$F12,100,IF(I12&gt;=$G12,(80+20/($F12-$G12)*(I12-$G12)),IF(I12&gt;=$H12,(60+20/($H12-$G12)*(I12-$H12)),40)))*8%/8</f>
        <v>1</v>
      </c>
      <c r="K12" s="44" t="s">
        <v>221</v>
      </c>
      <c r="O12" s="53">
        <v>22.27</v>
      </c>
      <c r="P12" s="54"/>
      <c r="Q12" s="64"/>
      <c r="R12" s="62">
        <f t="shared" si="1"/>
        <v>22.27</v>
      </c>
      <c r="S12" s="60">
        <f>IF(R12&gt;=$F12,100,IF(R12&gt;=$G12,(80+20/($F12-$G12)*(R12-$G12)),IF(R12&gt;=$H12,(60+20/($H12-$G12)*(R12-$H12)),40)))*8%/8</f>
        <v>1</v>
      </c>
    </row>
    <row r="13" ht="31" spans="1:19">
      <c r="A13" s="29">
        <v>0.03</v>
      </c>
      <c r="B13" s="30" t="s">
        <v>224</v>
      </c>
      <c r="C13" s="31" t="s">
        <v>225</v>
      </c>
      <c r="D13" s="31" t="s">
        <v>226</v>
      </c>
      <c r="E13" s="31" t="s">
        <v>206</v>
      </c>
      <c r="F13" s="40">
        <v>200</v>
      </c>
      <c r="G13" s="40">
        <v>800</v>
      </c>
      <c r="H13" s="40">
        <v>1000</v>
      </c>
      <c r="I13" s="45">
        <v>300</v>
      </c>
      <c r="J13" s="40">
        <f>IF(I13&lt;=$F13,100,IF(I13&lt;=$G13,(80+20/($G13-$F13)*($G13-I13)),IF(I13&lt;=$H13,(60+20/($H13-$G13)*($H13-I13)),40)))*3%/3</f>
        <v>0.966666666666667</v>
      </c>
      <c r="K13" s="46" t="s">
        <v>227</v>
      </c>
      <c r="L13" s="21"/>
      <c r="M13" s="21"/>
      <c r="N13" s="21"/>
      <c r="O13" s="50">
        <v>526</v>
      </c>
      <c r="P13" s="50">
        <v>529</v>
      </c>
      <c r="Q13" s="50">
        <v>493</v>
      </c>
      <c r="R13" s="62">
        <f t="shared" si="0"/>
        <v>516</v>
      </c>
      <c r="S13" s="60">
        <f>IF(R13&lt;=$F13,100,IF(R13&lt;=$G13,(80+20/($G13-$F13)*($G13-R13)),IF(R13&lt;=$H13,(60+20/($H13-$G13)*($H13-R13)),40)))*3%/3</f>
        <v>0.894666666666667</v>
      </c>
    </row>
    <row r="14" ht="31" spans="1:19">
      <c r="A14" s="29"/>
      <c r="B14" s="30"/>
      <c r="C14" s="31" t="s">
        <v>228</v>
      </c>
      <c r="D14" s="31" t="s">
        <v>229</v>
      </c>
      <c r="E14" s="31" t="s">
        <v>206</v>
      </c>
      <c r="F14" s="40">
        <v>200</v>
      </c>
      <c r="G14" s="40">
        <v>800</v>
      </c>
      <c r="H14" s="40">
        <v>1000</v>
      </c>
      <c r="I14" s="45">
        <v>300</v>
      </c>
      <c r="J14" s="40">
        <f>IF(I14&lt;=$F14,100,IF(I14&lt;=$G14,(80+20/($G14-$F14)*($G14-I14)),IF(I14&lt;=$H14,(60+20/($H14-$G14)*($H14-I14)),40)))*3%/3</f>
        <v>0.966666666666667</v>
      </c>
      <c r="K14" s="46"/>
      <c r="L14" s="21"/>
      <c r="M14" s="21"/>
      <c r="N14" s="21"/>
      <c r="O14" s="50">
        <v>540</v>
      </c>
      <c r="P14" s="50">
        <v>470</v>
      </c>
      <c r="Q14" s="50">
        <v>510</v>
      </c>
      <c r="R14" s="62">
        <f>AVERAGE(O16:Q16)</f>
        <v>586.666666666667</v>
      </c>
      <c r="S14" s="60">
        <f>IF(R14&lt;=$F14,100,IF(R14&lt;=$G14,(80+20/($G14-$F14)*($G14-R14)),IF(R14&lt;=$H14,(60+20/($H14-$G14)*($H14-R14)),40)))*3%/3</f>
        <v>0.871111111111111</v>
      </c>
    </row>
    <row r="15" ht="31" spans="1:19">
      <c r="A15" s="29"/>
      <c r="B15" s="30"/>
      <c r="C15" s="31" t="s">
        <v>225</v>
      </c>
      <c r="D15" s="31" t="s">
        <v>230</v>
      </c>
      <c r="E15" s="31" t="s">
        <v>206</v>
      </c>
      <c r="F15" s="40">
        <v>200</v>
      </c>
      <c r="G15" s="40">
        <v>800</v>
      </c>
      <c r="H15" s="40">
        <v>1000</v>
      </c>
      <c r="I15" s="45">
        <v>300</v>
      </c>
      <c r="J15" s="40">
        <f>IF(I15&lt;=$F15,100,IF(I15&lt;=$G15,(80+20/($G15-$F15)*($G15-I15)),IF(I15&lt;=$H15,(60+20/($H15-$G15)*($H15-I15)),40)))*3%/3</f>
        <v>0.966666666666667</v>
      </c>
      <c r="K15" s="46"/>
      <c r="L15" s="21"/>
      <c r="M15" s="21"/>
      <c r="N15" s="21"/>
      <c r="O15" s="50">
        <v>490</v>
      </c>
      <c r="P15" s="50">
        <v>520</v>
      </c>
      <c r="Q15" s="50">
        <v>480</v>
      </c>
      <c r="R15" s="62">
        <f t="shared" si="0"/>
        <v>496.666666666667</v>
      </c>
      <c r="S15" s="60">
        <f>IF(R15&lt;=$F15,100,IF(R15&lt;=$G15,(80+20/($G15-$F15)*($G15-R15)),IF(R15&lt;=$H15,(60+20/($H15-$G15)*($H15-R15)),40)))*3%/3</f>
        <v>0.901111111111111</v>
      </c>
    </row>
    <row r="16" ht="31" spans="1:19">
      <c r="A16" s="29">
        <v>0.02</v>
      </c>
      <c r="B16" s="30" t="s">
        <v>231</v>
      </c>
      <c r="C16" s="31" t="s">
        <v>232</v>
      </c>
      <c r="D16" s="31" t="s">
        <v>233</v>
      </c>
      <c r="E16" s="31" t="s">
        <v>206</v>
      </c>
      <c r="F16" s="40">
        <v>200</v>
      </c>
      <c r="G16" s="40">
        <v>800</v>
      </c>
      <c r="H16" s="40">
        <v>1000</v>
      </c>
      <c r="I16" s="45">
        <v>800</v>
      </c>
      <c r="J16" s="40">
        <f>IF(I16&lt;=$F16,100,IF(I16&lt;=$G16,(80+20/($G16-$F16)*($G16-I16)),IF(I16&lt;=$H16,(60+20/($H16-$G16)*($H16-I16)),40)))*2%/2</f>
        <v>0.8</v>
      </c>
      <c r="K16" s="44" t="s">
        <v>234</v>
      </c>
      <c r="L16" s="21"/>
      <c r="M16" s="21"/>
      <c r="N16" s="21"/>
      <c r="O16" s="50">
        <v>510</v>
      </c>
      <c r="P16" s="50">
        <v>670</v>
      </c>
      <c r="Q16" s="50">
        <v>580</v>
      </c>
      <c r="R16" s="62">
        <f t="shared" si="0"/>
        <v>586.666666666667</v>
      </c>
      <c r="S16" s="60">
        <f>IF(R16&lt;=$F16,100,IF(R16&lt;=$G16,(80+20/($G16-$F16)*($G16-R16)),IF(R16&lt;=$H16,(60+20/($H16-$G16)*($H16-R16)),40)))*2%/2</f>
        <v>0.871111111111111</v>
      </c>
    </row>
    <row r="17" ht="31" spans="1:19">
      <c r="A17" s="29"/>
      <c r="B17" s="30"/>
      <c r="C17" s="31" t="s">
        <v>235</v>
      </c>
      <c r="D17" s="31" t="s">
        <v>236</v>
      </c>
      <c r="E17" s="31" t="s">
        <v>206</v>
      </c>
      <c r="F17" s="40">
        <v>200</v>
      </c>
      <c r="G17" s="40">
        <v>800</v>
      </c>
      <c r="H17" s="40">
        <v>1000</v>
      </c>
      <c r="I17" s="45">
        <v>800</v>
      </c>
      <c r="J17" s="40">
        <f>IF(I17&lt;=$F17,100,IF(I17&lt;=$G17,(80+20/($G17-$F17)*($G17-I17)),IF(I17&lt;=$H17,(60+20/($H17-$G17)*($H17-I17)),40)))*2%/2</f>
        <v>0.8</v>
      </c>
      <c r="K17" s="44"/>
      <c r="L17" s="21"/>
      <c r="M17" s="21"/>
      <c r="N17" s="21"/>
      <c r="O17" s="50">
        <v>770</v>
      </c>
      <c r="P17" s="50">
        <v>670</v>
      </c>
      <c r="Q17" s="50">
        <v>250</v>
      </c>
      <c r="R17" s="62">
        <f t="shared" si="0"/>
        <v>563.333333333333</v>
      </c>
      <c r="S17" s="60">
        <f>IF(R17&lt;=$F17,100,IF(R17&lt;=$G17,(80+20/($G17-$F17)*($G17-R17)),IF(R17&lt;=$H17,(60+20/($H17-$G17)*($H17-R17)),40)))*2%/2</f>
        <v>0.878888888888889</v>
      </c>
    </row>
    <row r="18" ht="31" spans="1:19">
      <c r="A18" s="33">
        <v>0.1</v>
      </c>
      <c r="B18" s="30" t="s">
        <v>237</v>
      </c>
      <c r="C18" s="31" t="s">
        <v>238</v>
      </c>
      <c r="D18" s="31" t="s">
        <v>239</v>
      </c>
      <c r="E18" s="31" t="s">
        <v>206</v>
      </c>
      <c r="F18" s="40">
        <v>1000</v>
      </c>
      <c r="G18" s="40">
        <v>2000</v>
      </c>
      <c r="H18" s="40">
        <v>3000</v>
      </c>
      <c r="I18" s="45">
        <v>1300</v>
      </c>
      <c r="J18" s="40">
        <f>IF(I18&lt;=$F18,100,IF(I18&lt;=$G18,(80+20/($G18-$F18)*($G18-I18)),IF(I18&lt;=$H18,(60+20/($H18-$G18)*($H18-I18)),40)))*10%/4</f>
        <v>2.35</v>
      </c>
      <c r="K18" s="44" t="s">
        <v>240</v>
      </c>
      <c r="L18" s="21"/>
      <c r="M18" s="21"/>
      <c r="N18" s="21"/>
      <c r="O18" s="50">
        <v>1476</v>
      </c>
      <c r="P18" s="50">
        <v>1300</v>
      </c>
      <c r="Q18" s="50">
        <v>1358</v>
      </c>
      <c r="R18" s="62">
        <f t="shared" si="0"/>
        <v>1378</v>
      </c>
      <c r="S18" s="60">
        <f>IF(R18&lt;=$F18,100,IF(R18&lt;=$G18,(80+20/($G18-$F18)*($G18-R18)),IF(R18&lt;=$H18,(60+20/($H18-$G18)*($H18-R18)),40)))*10%/4</f>
        <v>2.311</v>
      </c>
    </row>
    <row r="19" ht="31" spans="1:19">
      <c r="A19" s="33"/>
      <c r="B19" s="30"/>
      <c r="C19" s="31" t="s">
        <v>241</v>
      </c>
      <c r="D19" s="31" t="s">
        <v>242</v>
      </c>
      <c r="E19" s="31" t="s">
        <v>206</v>
      </c>
      <c r="F19" s="40">
        <v>1000</v>
      </c>
      <c r="G19" s="40">
        <v>2000</v>
      </c>
      <c r="H19" s="40">
        <v>3000</v>
      </c>
      <c r="I19" s="45">
        <v>1300</v>
      </c>
      <c r="J19" s="40">
        <f>IF(I19&lt;=$F19,100,IF(I19&lt;=$G19,(80+20/($G19-$F19)*($G19-I19)),IF(I19&lt;=$H19,(60+20/($H19-$G19)*($H19-I19)),40)))*10%/4</f>
        <v>2.35</v>
      </c>
      <c r="K19" s="44"/>
      <c r="L19" s="21"/>
      <c r="M19" s="21"/>
      <c r="N19" s="21"/>
      <c r="O19" s="50">
        <v>1548</v>
      </c>
      <c r="P19" s="50">
        <v>1690</v>
      </c>
      <c r="Q19" s="50">
        <v>1470</v>
      </c>
      <c r="R19" s="62">
        <f t="shared" si="0"/>
        <v>1569.33333333333</v>
      </c>
      <c r="S19" s="60">
        <f>IF(R19&lt;=$F19,100,IF(R19&lt;=$G19,(80+20/($G19-$F19)*($G19-R19)),IF(R19&lt;=$H19,(60+20/($H19-$G19)*($H19-R19)),40)))*10%/4</f>
        <v>2.21533333333333</v>
      </c>
    </row>
    <row r="20" ht="31" spans="1:19">
      <c r="A20" s="33"/>
      <c r="B20" s="30"/>
      <c r="C20" s="31" t="s">
        <v>243</v>
      </c>
      <c r="D20" s="31" t="s">
        <v>244</v>
      </c>
      <c r="E20" s="31" t="s">
        <v>206</v>
      </c>
      <c r="F20" s="40">
        <v>1000</v>
      </c>
      <c r="G20" s="40">
        <v>2000</v>
      </c>
      <c r="H20" s="40">
        <v>3000</v>
      </c>
      <c r="I20" s="45">
        <v>2000</v>
      </c>
      <c r="J20" s="40">
        <f>IF(I20&lt;=$F20,100,IF(I20&lt;=$G20,(80+20/($G20-$F20)*($G20-I20)),IF(I20&lt;=$H20,(60+20/($H20-$G20)*($H20-I20)),40)))*10%/4</f>
        <v>2</v>
      </c>
      <c r="K20" s="44"/>
      <c r="L20" s="21"/>
      <c r="M20" s="21"/>
      <c r="N20" s="21"/>
      <c r="O20" s="50">
        <v>1213</v>
      </c>
      <c r="P20" s="50">
        <v>1046</v>
      </c>
      <c r="Q20" s="50">
        <v>1458</v>
      </c>
      <c r="R20" s="62">
        <f t="shared" si="0"/>
        <v>1239</v>
      </c>
      <c r="S20" s="60">
        <f>IF(R20&lt;=$F20,100,IF(R20&lt;=$G20,(80+20/($G20-$F20)*($G20-R20)),IF(R20&lt;=$H20,(60+20/($H20-$G20)*($H20-R20)),40)))*10%/4</f>
        <v>2.3805</v>
      </c>
    </row>
    <row r="21" ht="31" spans="1:19">
      <c r="A21" s="33"/>
      <c r="B21" s="30"/>
      <c r="C21" s="31" t="s">
        <v>245</v>
      </c>
      <c r="D21" s="31" t="s">
        <v>246</v>
      </c>
      <c r="E21" s="31" t="s">
        <v>206</v>
      </c>
      <c r="F21" s="40">
        <v>2000</v>
      </c>
      <c r="G21" s="40">
        <v>3000</v>
      </c>
      <c r="H21" s="40">
        <v>3000</v>
      </c>
      <c r="I21" s="45">
        <v>2500</v>
      </c>
      <c r="J21" s="40">
        <f>IF(I21&lt;=$F21,100,IF(I21&lt;=$G21,(80+20/($G21-$F21)*($G21-I21)),IF(I21&lt;=$H21,(60+20/($H21-$G21)*($H21-I21)),40)))*10%/4</f>
        <v>2.25</v>
      </c>
      <c r="K21" s="44"/>
      <c r="L21" s="21"/>
      <c r="M21" s="21"/>
      <c r="N21" s="21"/>
      <c r="O21" s="50">
        <v>1936</v>
      </c>
      <c r="P21" s="50">
        <v>1811</v>
      </c>
      <c r="Q21" s="50">
        <v>1988</v>
      </c>
      <c r="R21" s="62">
        <f t="shared" si="0"/>
        <v>1911.66666666667</v>
      </c>
      <c r="S21" s="60">
        <f>IF(R21&lt;=$F21,100,IF(R21&lt;=$G21,(80+20/($G21-$F21)*($G21-R21)),IF(R21&lt;=$H21,(60+20/($H21-$G21)*($H21-R21)),40)))*10%/4</f>
        <v>2.5</v>
      </c>
    </row>
    <row r="22" ht="31" spans="1:19">
      <c r="A22" s="33">
        <v>0.2</v>
      </c>
      <c r="B22" s="30" t="s">
        <v>128</v>
      </c>
      <c r="C22" s="31" t="s">
        <v>247</v>
      </c>
      <c r="D22" s="31" t="s">
        <v>248</v>
      </c>
      <c r="E22" s="31" t="s">
        <v>198</v>
      </c>
      <c r="F22" s="40">
        <v>1</v>
      </c>
      <c r="G22" s="40">
        <v>3</v>
      </c>
      <c r="H22" s="40">
        <v>5</v>
      </c>
      <c r="I22" s="45">
        <v>1.5</v>
      </c>
      <c r="J22" s="40">
        <f t="shared" ref="J22:J32" si="2">IF(I22&lt;=$F22,100,IF(I22&lt;=$G22,(80+20/($G22-$F22)*($G22-I22)),IF(I22&lt;=$H22,(60+20/($H22-$G22)*($H22-I22)),40)))*20%/11</f>
        <v>1.72727272727273</v>
      </c>
      <c r="K22" s="44" t="s">
        <v>249</v>
      </c>
      <c r="L22" s="21"/>
      <c r="M22" s="21"/>
      <c r="N22" s="21"/>
      <c r="O22" s="50">
        <v>1.408</v>
      </c>
      <c r="P22" s="50">
        <v>1.442</v>
      </c>
      <c r="Q22" s="50">
        <v>1.391</v>
      </c>
      <c r="R22" s="62">
        <f t="shared" si="0"/>
        <v>1.41366666666667</v>
      </c>
      <c r="S22" s="60">
        <f t="shared" ref="S22:S32" si="3">IF(R22&lt;=$F22,100,IF(R22&lt;=$G22,(80+20/($G22-$F22)*($G22-R22)),IF(R22&lt;=$H22,(60+20/($H22-$G22)*($H22-R22)),40)))*20%/11</f>
        <v>1.7429696969697</v>
      </c>
    </row>
    <row r="23" ht="31" spans="1:19">
      <c r="A23" s="33"/>
      <c r="B23" s="30"/>
      <c r="C23" s="31" t="s">
        <v>247</v>
      </c>
      <c r="D23" s="31" t="s">
        <v>250</v>
      </c>
      <c r="E23" s="31" t="s">
        <v>198</v>
      </c>
      <c r="F23" s="40">
        <v>1</v>
      </c>
      <c r="G23" s="40">
        <v>3</v>
      </c>
      <c r="H23" s="40">
        <v>5</v>
      </c>
      <c r="I23" s="45">
        <v>2</v>
      </c>
      <c r="J23" s="40">
        <f t="shared" si="2"/>
        <v>1.63636363636364</v>
      </c>
      <c r="K23" s="44"/>
      <c r="L23" s="21"/>
      <c r="M23" s="21"/>
      <c r="N23" s="21"/>
      <c r="O23" s="50">
        <v>1.706</v>
      </c>
      <c r="P23" s="50">
        <v>1.531</v>
      </c>
      <c r="Q23" s="50">
        <v>1.793</v>
      </c>
      <c r="R23" s="62">
        <f t="shared" si="0"/>
        <v>1.67666666666667</v>
      </c>
      <c r="S23" s="60">
        <f t="shared" si="3"/>
        <v>1.69515151515152</v>
      </c>
    </row>
    <row r="24" s="21" customFormat="1" ht="31" spans="1:19">
      <c r="A24" s="33"/>
      <c r="B24" s="30"/>
      <c r="C24" s="31" t="s">
        <v>247</v>
      </c>
      <c r="D24" s="31" t="s">
        <v>251</v>
      </c>
      <c r="E24" s="31" t="s">
        <v>198</v>
      </c>
      <c r="F24" s="40">
        <v>3</v>
      </c>
      <c r="G24" s="40">
        <v>5</v>
      </c>
      <c r="H24" s="40">
        <v>8</v>
      </c>
      <c r="I24" s="45">
        <v>2.3</v>
      </c>
      <c r="J24" s="40">
        <f t="shared" si="2"/>
        <v>1.81818181818182</v>
      </c>
      <c r="K24" s="44" t="s">
        <v>252</v>
      </c>
      <c r="O24" s="50">
        <v>2.285</v>
      </c>
      <c r="P24" s="50">
        <v>1.847</v>
      </c>
      <c r="Q24" s="50">
        <v>2.441</v>
      </c>
      <c r="R24" s="62">
        <f t="shared" si="0"/>
        <v>2.191</v>
      </c>
      <c r="S24" s="60">
        <f t="shared" si="3"/>
        <v>1.81818181818182</v>
      </c>
    </row>
    <row r="25" s="21" customFormat="1" ht="31" spans="1:19">
      <c r="A25" s="33"/>
      <c r="B25" s="30"/>
      <c r="C25" s="31" t="s">
        <v>247</v>
      </c>
      <c r="D25" s="31" t="s">
        <v>253</v>
      </c>
      <c r="E25" s="31" t="s">
        <v>198</v>
      </c>
      <c r="F25" s="40">
        <v>3</v>
      </c>
      <c r="G25" s="40">
        <v>5</v>
      </c>
      <c r="H25" s="40">
        <v>8</v>
      </c>
      <c r="I25" s="45">
        <v>3</v>
      </c>
      <c r="J25" s="40">
        <f t="shared" si="2"/>
        <v>1.81818181818182</v>
      </c>
      <c r="K25" s="44" t="s">
        <v>252</v>
      </c>
      <c r="O25" s="50">
        <v>1.846</v>
      </c>
      <c r="P25" s="50">
        <v>1.953</v>
      </c>
      <c r="Q25" s="50">
        <v>2.568</v>
      </c>
      <c r="R25" s="62">
        <f t="shared" si="0"/>
        <v>2.12233333333333</v>
      </c>
      <c r="S25" s="60">
        <f t="shared" si="3"/>
        <v>1.81818181818182</v>
      </c>
    </row>
    <row r="26" ht="31" spans="1:19">
      <c r="A26" s="33"/>
      <c r="B26" s="30"/>
      <c r="C26" s="31" t="s">
        <v>247</v>
      </c>
      <c r="D26" s="31" t="s">
        <v>254</v>
      </c>
      <c r="E26" s="31" t="s">
        <v>198</v>
      </c>
      <c r="F26" s="40">
        <v>5</v>
      </c>
      <c r="G26" s="40">
        <v>8</v>
      </c>
      <c r="H26" s="40">
        <v>10</v>
      </c>
      <c r="I26" s="45">
        <v>4</v>
      </c>
      <c r="J26" s="40">
        <f t="shared" si="2"/>
        <v>1.81818181818182</v>
      </c>
      <c r="K26" s="44" t="s">
        <v>252</v>
      </c>
      <c r="L26" s="21"/>
      <c r="M26" s="21"/>
      <c r="N26" s="21"/>
      <c r="O26" s="50">
        <v>2.859</v>
      </c>
      <c r="P26" s="50">
        <v>2.658</v>
      </c>
      <c r="Q26" s="50">
        <v>3.008</v>
      </c>
      <c r="R26" s="62">
        <f t="shared" si="0"/>
        <v>2.84166666666667</v>
      </c>
      <c r="S26" s="60">
        <f t="shared" si="3"/>
        <v>1.81818181818182</v>
      </c>
    </row>
    <row r="27" ht="46" spans="1:19">
      <c r="A27" s="33"/>
      <c r="B27" s="30"/>
      <c r="C27" s="31" t="s">
        <v>255</v>
      </c>
      <c r="D27" s="31" t="s">
        <v>256</v>
      </c>
      <c r="E27" s="31" t="s">
        <v>198</v>
      </c>
      <c r="F27" s="40">
        <v>3</v>
      </c>
      <c r="G27" s="40">
        <v>5</v>
      </c>
      <c r="H27" s="40">
        <v>8</v>
      </c>
      <c r="I27" s="45">
        <v>3</v>
      </c>
      <c r="J27" s="40">
        <f t="shared" si="2"/>
        <v>1.81818181818182</v>
      </c>
      <c r="K27" s="44" t="s">
        <v>252</v>
      </c>
      <c r="L27" s="21"/>
      <c r="M27" s="21"/>
      <c r="N27" s="21"/>
      <c r="O27" s="50">
        <v>1.255</v>
      </c>
      <c r="P27" s="50">
        <v>1.238</v>
      </c>
      <c r="Q27" s="50">
        <v>1.291</v>
      </c>
      <c r="R27" s="62">
        <f t="shared" si="0"/>
        <v>1.26133333333333</v>
      </c>
      <c r="S27" s="60">
        <f t="shared" si="3"/>
        <v>1.81818181818182</v>
      </c>
    </row>
    <row r="28" ht="61" spans="1:19">
      <c r="A28" s="33"/>
      <c r="B28" s="30"/>
      <c r="C28" s="31" t="s">
        <v>257</v>
      </c>
      <c r="D28" s="31" t="s">
        <v>258</v>
      </c>
      <c r="E28" s="31" t="s">
        <v>198</v>
      </c>
      <c r="F28" s="40">
        <v>2</v>
      </c>
      <c r="G28" s="40">
        <v>3</v>
      </c>
      <c r="H28" s="40">
        <v>5</v>
      </c>
      <c r="I28" s="45">
        <v>1.8</v>
      </c>
      <c r="J28" s="40">
        <f t="shared" si="2"/>
        <v>1.81818181818182</v>
      </c>
      <c r="K28" s="44" t="s">
        <v>252</v>
      </c>
      <c r="L28" s="21"/>
      <c r="M28" s="21"/>
      <c r="N28" s="21"/>
      <c r="O28" s="50">
        <v>2.322</v>
      </c>
      <c r="P28" s="50">
        <v>1.76</v>
      </c>
      <c r="Q28" s="50">
        <v>1.934</v>
      </c>
      <c r="R28" s="62">
        <f t="shared" si="0"/>
        <v>2.00533333333333</v>
      </c>
      <c r="S28" s="60">
        <f t="shared" si="3"/>
        <v>1.81624242424242</v>
      </c>
    </row>
    <row r="29" ht="61" spans="1:19">
      <c r="A29" s="33"/>
      <c r="B29" s="30"/>
      <c r="C29" s="31" t="s">
        <v>257</v>
      </c>
      <c r="D29" s="31" t="s">
        <v>259</v>
      </c>
      <c r="E29" s="31" t="s">
        <v>198</v>
      </c>
      <c r="F29" s="40">
        <v>3</v>
      </c>
      <c r="G29" s="40">
        <v>5</v>
      </c>
      <c r="H29" s="40">
        <v>8</v>
      </c>
      <c r="I29" s="45">
        <v>2.3</v>
      </c>
      <c r="J29" s="40">
        <f t="shared" si="2"/>
        <v>1.81818181818182</v>
      </c>
      <c r="K29" s="44" t="s">
        <v>252</v>
      </c>
      <c r="L29" s="21"/>
      <c r="M29" s="21"/>
      <c r="N29" s="21"/>
      <c r="O29" s="50">
        <v>1.285</v>
      </c>
      <c r="P29" s="50">
        <v>1.901</v>
      </c>
      <c r="Q29" s="50">
        <v>2.018</v>
      </c>
      <c r="R29" s="62">
        <f t="shared" si="0"/>
        <v>1.73466666666667</v>
      </c>
      <c r="S29" s="60">
        <f t="shared" si="3"/>
        <v>1.81818181818182</v>
      </c>
    </row>
    <row r="30" ht="61" spans="1:19">
      <c r="A30" s="33"/>
      <c r="B30" s="30"/>
      <c r="C30" s="31" t="s">
        <v>257</v>
      </c>
      <c r="D30" s="31" t="s">
        <v>260</v>
      </c>
      <c r="E30" s="31" t="s">
        <v>198</v>
      </c>
      <c r="F30" s="40">
        <v>3</v>
      </c>
      <c r="G30" s="40">
        <v>5</v>
      </c>
      <c r="H30" s="40">
        <v>8</v>
      </c>
      <c r="I30" s="45">
        <v>2.5</v>
      </c>
      <c r="J30" s="40">
        <f t="shared" si="2"/>
        <v>1.81818181818182</v>
      </c>
      <c r="K30" s="44" t="s">
        <v>252</v>
      </c>
      <c r="L30" s="21"/>
      <c r="M30" s="21"/>
      <c r="N30" s="21"/>
      <c r="O30" s="50">
        <v>1.564</v>
      </c>
      <c r="P30" s="50">
        <v>1.865</v>
      </c>
      <c r="Q30" s="50">
        <v>1.849</v>
      </c>
      <c r="R30" s="62">
        <f t="shared" si="0"/>
        <v>1.75933333333333</v>
      </c>
      <c r="S30" s="60">
        <f t="shared" si="3"/>
        <v>1.81818181818182</v>
      </c>
    </row>
    <row r="31" ht="61" spans="1:19">
      <c r="A31" s="33"/>
      <c r="B31" s="30"/>
      <c r="C31" s="31" t="s">
        <v>257</v>
      </c>
      <c r="D31" s="31" t="s">
        <v>261</v>
      </c>
      <c r="E31" s="31" t="s">
        <v>198</v>
      </c>
      <c r="F31" s="40">
        <v>5</v>
      </c>
      <c r="G31" s="40">
        <v>8</v>
      </c>
      <c r="H31" s="40">
        <v>10</v>
      </c>
      <c r="I31" s="45">
        <v>3.3</v>
      </c>
      <c r="J31" s="40">
        <f t="shared" si="2"/>
        <v>1.81818181818182</v>
      </c>
      <c r="K31" s="44" t="s">
        <v>252</v>
      </c>
      <c r="L31" s="21"/>
      <c r="M31" s="21"/>
      <c r="N31" s="21"/>
      <c r="O31" s="50">
        <v>2.409</v>
      </c>
      <c r="P31" s="50">
        <v>2.429</v>
      </c>
      <c r="Q31" s="50">
        <v>2.302</v>
      </c>
      <c r="R31" s="62">
        <f t="shared" si="0"/>
        <v>2.38</v>
      </c>
      <c r="S31" s="60">
        <f t="shared" si="3"/>
        <v>1.81818181818182</v>
      </c>
    </row>
    <row r="32" ht="61" spans="1:19">
      <c r="A32" s="33"/>
      <c r="B32" s="30"/>
      <c r="C32" s="31" t="s">
        <v>257</v>
      </c>
      <c r="D32" s="31" t="s">
        <v>262</v>
      </c>
      <c r="E32" s="31" t="s">
        <v>198</v>
      </c>
      <c r="F32" s="40">
        <v>6</v>
      </c>
      <c r="G32" s="40">
        <v>10</v>
      </c>
      <c r="H32" s="40">
        <v>12</v>
      </c>
      <c r="I32" s="45">
        <v>4.3</v>
      </c>
      <c r="J32" s="40">
        <f t="shared" si="2"/>
        <v>1.81818181818182</v>
      </c>
      <c r="K32" s="44"/>
      <c r="L32" s="21"/>
      <c r="M32" s="21"/>
      <c r="N32" s="21"/>
      <c r="O32" s="50">
        <v>1.428</v>
      </c>
      <c r="P32" s="50">
        <v>1.46</v>
      </c>
      <c r="Q32" s="50">
        <v>2.235</v>
      </c>
      <c r="R32" s="62">
        <f t="shared" si="0"/>
        <v>1.70766666666667</v>
      </c>
      <c r="S32" s="60">
        <f t="shared" si="3"/>
        <v>1.81818181818182</v>
      </c>
    </row>
    <row r="33" ht="31" spans="1:19">
      <c r="A33" s="33">
        <v>0.2</v>
      </c>
      <c r="B33" s="30" t="s">
        <v>263</v>
      </c>
      <c r="C33" s="31" t="s">
        <v>264</v>
      </c>
      <c r="D33" s="31" t="s">
        <v>265</v>
      </c>
      <c r="E33" s="31" t="s">
        <v>198</v>
      </c>
      <c r="F33" s="40">
        <v>2</v>
      </c>
      <c r="G33" s="40">
        <v>3</v>
      </c>
      <c r="H33" s="40">
        <v>3</v>
      </c>
      <c r="I33" s="45">
        <v>3</v>
      </c>
      <c r="J33" s="40">
        <f>IF(I33&lt;=$F33,100,IF(I33&lt;=$G33,(80+20/($G33-$F33)*($G33-I33)),IF(I33&lt;=$H33,(60+20/($H33-$G33)*($H33-I33)),40)))*20%/5</f>
        <v>3.2</v>
      </c>
      <c r="K33" s="44" t="s">
        <v>252</v>
      </c>
      <c r="L33" s="21"/>
      <c r="M33" s="21"/>
      <c r="N33" s="21"/>
      <c r="O33" s="50">
        <v>1.98</v>
      </c>
      <c r="P33" s="50">
        <v>1.54</v>
      </c>
      <c r="Q33" s="50">
        <v>1.91</v>
      </c>
      <c r="R33" s="62">
        <f t="shared" si="0"/>
        <v>1.81</v>
      </c>
      <c r="S33" s="60">
        <f>IF(R33&lt;=$F33,100,IF(R33&lt;=$G33,(80+20/($G33-$F33)*($G33-R33)),IF(R33&lt;=$H33,(60+20/($H33-$G33)*($H33-R33)),40)))*20%/5</f>
        <v>4</v>
      </c>
    </row>
    <row r="34" ht="31" spans="1:19">
      <c r="A34" s="34"/>
      <c r="B34" s="30"/>
      <c r="C34" s="31" t="s">
        <v>266</v>
      </c>
      <c r="D34" s="31" t="s">
        <v>267</v>
      </c>
      <c r="E34" s="31" t="s">
        <v>198</v>
      </c>
      <c r="F34" s="40">
        <v>2</v>
      </c>
      <c r="G34" s="40">
        <v>3</v>
      </c>
      <c r="H34" s="40">
        <v>5</v>
      </c>
      <c r="I34" s="45">
        <v>3</v>
      </c>
      <c r="J34" s="40">
        <f>IF(I34&lt;=$F34,100,IF(I34&lt;=$G34,(80+20/($G34-$F34)*($G34-I34)),IF(I34&lt;=$H34,(60+20/($H34-$G34)*($H34-I34)),40)))*20%/5</f>
        <v>3.2</v>
      </c>
      <c r="K34" s="44" t="s">
        <v>252</v>
      </c>
      <c r="L34" s="21"/>
      <c r="M34" s="21"/>
      <c r="N34" s="21"/>
      <c r="O34" s="50">
        <v>0.92</v>
      </c>
      <c r="P34" s="50">
        <v>0.71</v>
      </c>
      <c r="Q34" s="50">
        <v>0.81</v>
      </c>
      <c r="R34" s="62">
        <f t="shared" si="0"/>
        <v>0.813333333333333</v>
      </c>
      <c r="S34" s="60">
        <f>IF(R34&lt;=$F34,100,IF(R34&lt;=$G34,(80+20/($G34-$F34)*($G34-R34)),IF(R34&lt;=$H34,(60+20/($H34-$G34)*($H34-R34)),40)))*20%/5</f>
        <v>4</v>
      </c>
    </row>
    <row r="35" ht="31" spans="1:19">
      <c r="A35" s="34"/>
      <c r="B35" s="30"/>
      <c r="C35" s="31" t="s">
        <v>268</v>
      </c>
      <c r="D35" s="31" t="s">
        <v>269</v>
      </c>
      <c r="E35" s="31" t="s">
        <v>198</v>
      </c>
      <c r="F35" s="40">
        <v>2</v>
      </c>
      <c r="G35" s="40">
        <v>3</v>
      </c>
      <c r="H35" s="40">
        <v>5</v>
      </c>
      <c r="I35" s="45">
        <v>3</v>
      </c>
      <c r="J35" s="40">
        <f>IF(I35&lt;=$F35,100,IF(I35&lt;=$G35,(80+20/($G35-$F35)*($G35-I35)),IF(I35&lt;=$H35,(60+20/($H35-$G35)*($H35-I35)),40)))*20%/5</f>
        <v>3.2</v>
      </c>
      <c r="K35" s="44"/>
      <c r="L35" s="21"/>
      <c r="M35" s="21"/>
      <c r="N35" s="21"/>
      <c r="O35" s="50">
        <v>0.99</v>
      </c>
      <c r="P35" s="50">
        <v>0.48</v>
      </c>
      <c r="Q35" s="50">
        <v>0.66</v>
      </c>
      <c r="R35" s="62">
        <f t="shared" si="0"/>
        <v>0.71</v>
      </c>
      <c r="S35" s="60">
        <f>IF(R35&lt;=$F35,100,IF(R35&lt;=$G35,(80+20/($G35-$F35)*($G35-R35)),IF(R35&lt;=$H35,(60+20/($H35-$G35)*($H35-R35)),40)))*20%/5</f>
        <v>4</v>
      </c>
    </row>
    <row r="36" ht="31" spans="1:19">
      <c r="A36" s="34"/>
      <c r="B36" s="30"/>
      <c r="C36" s="31" t="s">
        <v>266</v>
      </c>
      <c r="D36" s="31" t="s">
        <v>270</v>
      </c>
      <c r="E36" s="31" t="s">
        <v>198</v>
      </c>
      <c r="F36" s="40">
        <v>2</v>
      </c>
      <c r="G36" s="40">
        <v>3</v>
      </c>
      <c r="H36" s="40">
        <v>6</v>
      </c>
      <c r="I36" s="45">
        <v>3</v>
      </c>
      <c r="J36" s="40">
        <f>IF(I36&lt;=$F36,100,IF(I36&lt;=$G36,(80+20/($G36-$F36)*($G36-I36)),IF(I36&lt;=$H36,(60+20/($H36-$G36)*($H36-I36)),40)))*20%/5</f>
        <v>3.2</v>
      </c>
      <c r="K36" s="44" t="s">
        <v>252</v>
      </c>
      <c r="L36" s="21"/>
      <c r="M36" s="21"/>
      <c r="N36" s="21"/>
      <c r="O36" s="50">
        <v>0.35</v>
      </c>
      <c r="P36" s="50">
        <v>3</v>
      </c>
      <c r="Q36" s="50">
        <v>0.42</v>
      </c>
      <c r="R36" s="62">
        <f t="shared" si="0"/>
        <v>1.25666666666667</v>
      </c>
      <c r="S36" s="60">
        <f>IF(R36&lt;=$F36,100,IF(R36&lt;=$G36,(80+20/($G36-$F36)*($G36-R36)),IF(R36&lt;=$H36,(60+20/($H36-$G36)*($H36-R36)),40)))*20%/5</f>
        <v>4</v>
      </c>
    </row>
    <row r="37" ht="31" spans="1:19">
      <c r="A37" s="34"/>
      <c r="B37" s="30"/>
      <c r="C37" s="31" t="s">
        <v>271</v>
      </c>
      <c r="D37" s="31" t="s">
        <v>272</v>
      </c>
      <c r="E37" s="31" t="s">
        <v>198</v>
      </c>
      <c r="F37" s="40"/>
      <c r="G37" s="40"/>
      <c r="H37" s="40"/>
      <c r="I37" s="45">
        <v>3</v>
      </c>
      <c r="J37" s="40"/>
      <c r="K37" s="44"/>
      <c r="L37" s="21"/>
      <c r="M37" s="21"/>
      <c r="N37" s="21"/>
      <c r="O37" s="50">
        <v>1.4</v>
      </c>
      <c r="P37" s="50">
        <v>1.86</v>
      </c>
      <c r="Q37" s="50">
        <v>1.65</v>
      </c>
      <c r="R37" s="62">
        <f t="shared" si="0"/>
        <v>1.63666666666667</v>
      </c>
      <c r="S37" s="60"/>
    </row>
    <row r="38" ht="31" spans="1:19">
      <c r="A38" s="34"/>
      <c r="B38" s="30"/>
      <c r="C38" s="31" t="s">
        <v>268</v>
      </c>
      <c r="D38" s="31" t="s">
        <v>273</v>
      </c>
      <c r="E38" s="31" t="s">
        <v>198</v>
      </c>
      <c r="F38" s="40"/>
      <c r="G38" s="40"/>
      <c r="H38" s="40"/>
      <c r="I38" s="45">
        <v>3</v>
      </c>
      <c r="J38" s="40"/>
      <c r="K38" s="44"/>
      <c r="L38" s="21"/>
      <c r="M38" s="21"/>
      <c r="N38" s="21"/>
      <c r="O38" s="50">
        <v>0.97</v>
      </c>
      <c r="P38" s="50">
        <v>3.98</v>
      </c>
      <c r="Q38" s="50">
        <v>3.83</v>
      </c>
      <c r="R38" s="62">
        <f t="shared" si="0"/>
        <v>2.92666666666667</v>
      </c>
      <c r="S38" s="60"/>
    </row>
    <row r="39" ht="31" spans="1:19">
      <c r="A39" s="34"/>
      <c r="B39" s="30"/>
      <c r="C39" s="31" t="s">
        <v>264</v>
      </c>
      <c r="D39" s="31" t="s">
        <v>274</v>
      </c>
      <c r="E39" s="31" t="s">
        <v>198</v>
      </c>
      <c r="F39" s="40"/>
      <c r="G39" s="40"/>
      <c r="H39" s="40"/>
      <c r="I39" s="45">
        <v>3</v>
      </c>
      <c r="J39" s="40"/>
      <c r="K39" s="44"/>
      <c r="L39" s="21"/>
      <c r="M39" s="21"/>
      <c r="N39" s="21"/>
      <c r="O39" s="50">
        <v>1.7</v>
      </c>
      <c r="P39" s="50">
        <v>0.48</v>
      </c>
      <c r="Q39" s="50">
        <v>0.54</v>
      </c>
      <c r="R39" s="62">
        <f t="shared" si="0"/>
        <v>0.906666666666667</v>
      </c>
      <c r="S39" s="60"/>
    </row>
    <row r="40" ht="31" spans="1:19">
      <c r="A40" s="34"/>
      <c r="B40" s="30"/>
      <c r="C40" s="31" t="s">
        <v>266</v>
      </c>
      <c r="D40" s="31" t="s">
        <v>275</v>
      </c>
      <c r="E40" s="31" t="s">
        <v>198</v>
      </c>
      <c r="F40" s="40"/>
      <c r="G40" s="40"/>
      <c r="H40" s="40"/>
      <c r="I40" s="45">
        <v>3</v>
      </c>
      <c r="J40" s="40"/>
      <c r="K40" s="44"/>
      <c r="L40" s="21"/>
      <c r="M40" s="21"/>
      <c r="N40" s="21"/>
      <c r="O40" s="50">
        <v>0.58</v>
      </c>
      <c r="P40" s="50">
        <v>2.3</v>
      </c>
      <c r="Q40" s="50">
        <v>0.45</v>
      </c>
      <c r="R40" s="62">
        <f t="shared" si="0"/>
        <v>1.11</v>
      </c>
      <c r="S40" s="60"/>
    </row>
    <row r="41" ht="31" spans="1:19">
      <c r="A41" s="34"/>
      <c r="B41" s="30"/>
      <c r="C41" s="31" t="s">
        <v>271</v>
      </c>
      <c r="D41" s="31" t="s">
        <v>276</v>
      </c>
      <c r="E41" s="31" t="s">
        <v>198</v>
      </c>
      <c r="F41" s="40"/>
      <c r="G41" s="40"/>
      <c r="H41" s="40"/>
      <c r="I41" s="45">
        <v>3</v>
      </c>
      <c r="J41" s="40"/>
      <c r="K41" s="44"/>
      <c r="L41" s="21"/>
      <c r="M41" s="21"/>
      <c r="N41" s="21"/>
      <c r="O41" s="50">
        <v>1.46</v>
      </c>
      <c r="P41" s="50">
        <v>1.03</v>
      </c>
      <c r="Q41" s="50">
        <v>0.98</v>
      </c>
      <c r="R41" s="62">
        <f t="shared" si="0"/>
        <v>1.15666666666667</v>
      </c>
      <c r="S41" s="60"/>
    </row>
    <row r="42" ht="31" spans="1:19">
      <c r="A42" s="34"/>
      <c r="B42" s="30"/>
      <c r="C42" s="31" t="s">
        <v>264</v>
      </c>
      <c r="D42" s="31" t="s">
        <v>277</v>
      </c>
      <c r="E42" s="31" t="s">
        <v>198</v>
      </c>
      <c r="F42" s="40"/>
      <c r="G42" s="40"/>
      <c r="H42" s="40"/>
      <c r="I42" s="45">
        <v>3</v>
      </c>
      <c r="J42" s="40"/>
      <c r="K42" s="44"/>
      <c r="L42" s="21"/>
      <c r="M42" s="21"/>
      <c r="N42" s="21"/>
      <c r="O42" s="50">
        <v>0.75</v>
      </c>
      <c r="P42" s="50">
        <v>0.6</v>
      </c>
      <c r="Q42" s="50">
        <v>0.68</v>
      </c>
      <c r="R42" s="62">
        <f t="shared" si="0"/>
        <v>0.676666666666667</v>
      </c>
      <c r="S42" s="60"/>
    </row>
    <row r="43" ht="31" spans="1:19">
      <c r="A43" s="34"/>
      <c r="B43" s="30"/>
      <c r="C43" s="31" t="s">
        <v>271</v>
      </c>
      <c r="D43" s="31" t="s">
        <v>278</v>
      </c>
      <c r="E43" s="31" t="s">
        <v>198</v>
      </c>
      <c r="F43" s="40"/>
      <c r="G43" s="40"/>
      <c r="H43" s="40"/>
      <c r="I43" s="45">
        <v>3</v>
      </c>
      <c r="J43" s="40"/>
      <c r="K43" s="44"/>
      <c r="L43" s="21"/>
      <c r="M43" s="21"/>
      <c r="N43" s="21"/>
      <c r="O43" s="50">
        <v>1.8</v>
      </c>
      <c r="P43" s="50">
        <v>0.65</v>
      </c>
      <c r="Q43" s="50">
        <v>1.3</v>
      </c>
      <c r="R43" s="62">
        <f t="shared" si="0"/>
        <v>1.25</v>
      </c>
      <c r="S43" s="60"/>
    </row>
    <row r="44" ht="31" spans="1:19">
      <c r="A44" s="34"/>
      <c r="B44" s="30"/>
      <c r="C44" s="31" t="s">
        <v>268</v>
      </c>
      <c r="D44" s="31" t="s">
        <v>279</v>
      </c>
      <c r="E44" s="31" t="s">
        <v>198</v>
      </c>
      <c r="F44" s="40">
        <v>3</v>
      </c>
      <c r="G44" s="40">
        <v>5</v>
      </c>
      <c r="H44" s="40">
        <v>8</v>
      </c>
      <c r="I44" s="45">
        <v>3</v>
      </c>
      <c r="J44" s="40">
        <f>IF(I44&lt;=$F44,100,IF(I44&lt;=$G44,(80+20/($G44-$F44)*($G44-I44)),IF(I44&lt;=$H44,(60+20/($H44-$G44)*($H44-I44)),40)))*20%/5</f>
        <v>4</v>
      </c>
      <c r="K44" s="44" t="s">
        <v>252</v>
      </c>
      <c r="L44" s="21"/>
      <c r="M44" s="21"/>
      <c r="N44" s="21"/>
      <c r="O44" s="50">
        <v>0.36</v>
      </c>
      <c r="P44" s="50">
        <v>0.63</v>
      </c>
      <c r="Q44" s="50">
        <v>1.6</v>
      </c>
      <c r="R44" s="62">
        <f t="shared" si="0"/>
        <v>0.863333333333333</v>
      </c>
      <c r="S44" s="60">
        <f>IF(R44&lt;=$F44,100,IF(R44&lt;=$G44,(80+20/($G44-$F44)*($G44-R44)),IF(R44&lt;=$H44,(60+20/($H44-$G44)*($H44-R44)),40)))*20%/5</f>
        <v>4</v>
      </c>
    </row>
    <row r="45" ht="61" spans="1:19">
      <c r="A45" s="33">
        <v>0.1</v>
      </c>
      <c r="B45" s="30" t="s">
        <v>280</v>
      </c>
      <c r="C45" s="31"/>
      <c r="D45" s="31" t="s">
        <v>281</v>
      </c>
      <c r="E45" s="31" t="s">
        <v>282</v>
      </c>
      <c r="F45" s="40">
        <v>0</v>
      </c>
      <c r="G45" s="40">
        <v>1</v>
      </c>
      <c r="H45" s="40">
        <v>3</v>
      </c>
      <c r="I45" s="45">
        <v>1</v>
      </c>
      <c r="J45" s="40">
        <f>IF(I45&lt;=$F45,100,IF(I45&lt;=$G45,(80+20/($G45-$F45)*($G45-I45)),IF(I45&lt;=$H45,(60+20/($H45-$G45)*($H45-I45)),40)))*10%/1</f>
        <v>8</v>
      </c>
      <c r="K45" s="44"/>
      <c r="L45" s="21"/>
      <c r="M45" s="21"/>
      <c r="N45" s="21"/>
      <c r="O45" s="50"/>
      <c r="P45" s="50"/>
      <c r="Q45" s="50"/>
      <c r="R45" s="62"/>
      <c r="S45" s="60">
        <f>IF(R45&lt;=$F45,100,IF(R45&lt;=$G45,(80+20/($G45-$F45)*($G45-R45)),IF(R45&lt;=$H45,(60+20/($H45-$G45)*($H45-R45)),40)))*10%/1</f>
        <v>10</v>
      </c>
    </row>
    <row r="46" s="22" customFormat="1" spans="1:19">
      <c r="A46" s="35" t="s">
        <v>283</v>
      </c>
      <c r="B46" s="27"/>
      <c r="C46" s="28"/>
      <c r="D46" s="28"/>
      <c r="E46" s="28"/>
      <c r="F46" s="43"/>
      <c r="G46" s="43"/>
      <c r="H46" s="43"/>
      <c r="I46" s="43"/>
      <c r="J46" s="43">
        <f>SUM(J2:J45)</f>
        <v>86.9772727272727</v>
      </c>
      <c r="K46" s="47"/>
      <c r="O46" s="55"/>
      <c r="P46" s="55"/>
      <c r="Q46" s="55"/>
      <c r="R46" s="65"/>
      <c r="S46" s="60">
        <f>SUM(S2:S45)</f>
        <v>94.927095959596</v>
      </c>
    </row>
    <row r="47" ht="45" customHeight="1" spans="1:14">
      <c r="A47" s="36" t="s">
        <v>284</v>
      </c>
      <c r="B47" s="30"/>
      <c r="C47" s="31"/>
      <c r="D47" s="31" t="s">
        <v>285</v>
      </c>
      <c r="E47" s="31" t="s">
        <v>286</v>
      </c>
      <c r="F47" s="31" t="s">
        <v>287</v>
      </c>
      <c r="G47" s="31" t="s">
        <v>288</v>
      </c>
      <c r="H47" s="31" t="s">
        <v>289</v>
      </c>
      <c r="I47" s="48">
        <v>3</v>
      </c>
      <c r="K47" s="44" t="s">
        <v>290</v>
      </c>
      <c r="L47" s="21"/>
      <c r="M47" s="21"/>
      <c r="N47" s="21"/>
    </row>
    <row r="48" ht="31" spans="1:14">
      <c r="A48" s="37"/>
      <c r="B48" s="30"/>
      <c r="C48" s="31"/>
      <c r="D48" s="31" t="s">
        <v>291</v>
      </c>
      <c r="E48" s="31" t="s">
        <v>286</v>
      </c>
      <c r="F48" s="31" t="s">
        <v>288</v>
      </c>
      <c r="G48" s="31" t="s">
        <v>289</v>
      </c>
      <c r="H48" s="31" t="s">
        <v>292</v>
      </c>
      <c r="I48" s="48">
        <v>5</v>
      </c>
      <c r="J48" s="40"/>
      <c r="K48" s="44"/>
      <c r="L48" s="21"/>
      <c r="M48" s="21"/>
      <c r="N48" s="21"/>
    </row>
    <row r="49" spans="1:9">
      <c r="A49" s="38"/>
      <c r="D49" s="23" t="s">
        <v>293</v>
      </c>
      <c r="E49" s="23" t="s">
        <v>198</v>
      </c>
      <c r="F49" s="23">
        <v>8</v>
      </c>
      <c r="G49" s="23">
        <v>15</v>
      </c>
      <c r="H49" s="23">
        <v>30</v>
      </c>
      <c r="I49" s="49">
        <v>15</v>
      </c>
    </row>
    <row r="52" spans="15:24">
      <c r="O52" s="56"/>
      <c r="P52" s="57"/>
      <c r="Q52" s="57" t="s">
        <v>294</v>
      </c>
      <c r="R52" s="66"/>
      <c r="S52" s="67"/>
      <c r="T52" s="67"/>
      <c r="U52" s="67"/>
      <c r="V52" s="67"/>
      <c r="W52" s="67"/>
      <c r="X52" s="68"/>
    </row>
    <row r="53" spans="15:24">
      <c r="O53" s="58"/>
      <c r="P53" s="57"/>
      <c r="Q53" s="57" t="s">
        <v>295</v>
      </c>
      <c r="R53" s="66"/>
      <c r="S53" s="67"/>
      <c r="T53" s="67"/>
      <c r="U53" s="67"/>
      <c r="V53" s="67"/>
      <c r="W53" s="67"/>
      <c r="X53" s="68"/>
    </row>
  </sheetData>
  <sheetProtection formatCells="0" insertHyperlinks="0" autoFilter="0"/>
  <mergeCells count="27">
    <mergeCell ref="O6:Q6"/>
    <mergeCell ref="O7:Q7"/>
    <mergeCell ref="O8:Q8"/>
    <mergeCell ref="O9:Q9"/>
    <mergeCell ref="O10:Q10"/>
    <mergeCell ref="O11:Q11"/>
    <mergeCell ref="O12:Q12"/>
    <mergeCell ref="A2:A3"/>
    <mergeCell ref="A4:A5"/>
    <mergeCell ref="A6:A9"/>
    <mergeCell ref="A10:A12"/>
    <mergeCell ref="A13:A15"/>
    <mergeCell ref="A16:A17"/>
    <mergeCell ref="A18:A21"/>
    <mergeCell ref="A22:A32"/>
    <mergeCell ref="A33:A44"/>
    <mergeCell ref="A47:A49"/>
    <mergeCell ref="B4:B5"/>
    <mergeCell ref="B6:B9"/>
    <mergeCell ref="B10:B12"/>
    <mergeCell ref="B13:B15"/>
    <mergeCell ref="B16:B17"/>
    <mergeCell ref="B18:B21"/>
    <mergeCell ref="B22:B32"/>
    <mergeCell ref="B33:B44"/>
    <mergeCell ref="C6:C9"/>
    <mergeCell ref="C10:C12"/>
  </mergeCells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6"/>
  <sheetViews>
    <sheetView tabSelected="1" zoomScale="97" zoomScaleNormal="97" topLeftCell="A18" workbookViewId="0">
      <selection activeCell="F31" sqref="F31"/>
    </sheetView>
  </sheetViews>
  <sheetFormatPr defaultColWidth="9" defaultRowHeight="17.6"/>
  <cols>
    <col min="1" max="1" width="11" style="1" customWidth="1"/>
    <col min="2" max="2" width="28.5" style="1" customWidth="1"/>
    <col min="3" max="3" width="48" style="1" customWidth="1"/>
    <col min="4" max="4" width="22.1666666666667" style="1" customWidth="1"/>
    <col min="5" max="5" width="27.3333333333333" style="1" customWidth="1"/>
    <col min="6" max="6" width="59.6666666666667" style="1" customWidth="1"/>
    <col min="7" max="7" width="38.225" style="1" customWidth="1"/>
    <col min="8" max="10" width="12.6666666666667" style="1" customWidth="1"/>
    <col min="11" max="12" width="12.3333333333333" style="1" customWidth="1"/>
    <col min="13" max="13" width="12.3333333333333" style="2" customWidth="1"/>
    <col min="14" max="14" width="12.3333333333333" style="1" customWidth="1"/>
    <col min="15" max="15" width="15" style="1" customWidth="1"/>
    <col min="16" max="20" width="12" style="1" customWidth="1"/>
    <col min="21" max="21" width="17.5" style="1" customWidth="1"/>
    <col min="22" max="16384" width="9" style="1"/>
  </cols>
  <sheetData>
    <row r="1" spans="1:21">
      <c r="A1" s="3" t="s">
        <v>296</v>
      </c>
      <c r="B1" s="4" t="s">
        <v>297</v>
      </c>
      <c r="C1" s="4" t="s">
        <v>298</v>
      </c>
      <c r="D1" s="5">
        <v>45170</v>
      </c>
      <c r="E1" s="5">
        <v>45174</v>
      </c>
      <c r="F1" s="5">
        <v>45175</v>
      </c>
      <c r="G1" s="5">
        <v>45176</v>
      </c>
      <c r="H1" s="5">
        <v>45180</v>
      </c>
      <c r="I1" s="5">
        <v>45181</v>
      </c>
      <c r="J1" s="5">
        <v>45182</v>
      </c>
      <c r="K1" s="5">
        <v>45188</v>
      </c>
      <c r="L1" s="5">
        <v>45195</v>
      </c>
      <c r="M1" s="5">
        <v>45215</v>
      </c>
      <c r="N1" s="5">
        <v>45216</v>
      </c>
      <c r="O1" s="5">
        <v>45217</v>
      </c>
      <c r="P1" s="5">
        <v>45218</v>
      </c>
      <c r="Q1" s="5">
        <v>45219</v>
      </c>
      <c r="R1" s="5">
        <v>45220</v>
      </c>
      <c r="S1" s="5">
        <v>45222</v>
      </c>
      <c r="T1" s="5">
        <v>45224</v>
      </c>
      <c r="U1" s="5">
        <v>45227</v>
      </c>
    </row>
    <row r="2" ht="18" spans="1:21">
      <c r="A2" s="6">
        <v>1</v>
      </c>
      <c r="B2" s="7" t="s">
        <v>299</v>
      </c>
      <c r="C2" s="7">
        <f>SUM(D2:U2)</f>
        <v>1495</v>
      </c>
      <c r="D2" s="8">
        <v>160</v>
      </c>
      <c r="E2" s="9">
        <v>170</v>
      </c>
      <c r="F2" s="9">
        <v>130</v>
      </c>
      <c r="G2" s="9">
        <v>100</v>
      </c>
      <c r="H2" s="9">
        <v>170</v>
      </c>
      <c r="I2" s="9">
        <v>130</v>
      </c>
      <c r="J2" s="9">
        <v>100</v>
      </c>
      <c r="K2" s="9">
        <v>140</v>
      </c>
      <c r="L2" s="8">
        <v>100</v>
      </c>
      <c r="M2" s="9"/>
      <c r="N2" s="9"/>
      <c r="O2" s="9"/>
      <c r="P2" s="9">
        <v>150</v>
      </c>
      <c r="Q2" s="9"/>
      <c r="R2" s="9"/>
      <c r="S2" s="9">
        <v>85</v>
      </c>
      <c r="T2" s="9"/>
      <c r="U2" s="9">
        <v>60</v>
      </c>
    </row>
    <row r="3" ht="18" spans="1:21">
      <c r="A3" s="6">
        <v>2</v>
      </c>
      <c r="B3" s="7" t="s">
        <v>300</v>
      </c>
      <c r="C3" s="7">
        <f>SUM(D3:U3)</f>
        <v>820</v>
      </c>
      <c r="D3" s="9"/>
      <c r="E3" s="9"/>
      <c r="F3" s="9"/>
      <c r="G3" s="9"/>
      <c r="H3" s="9"/>
      <c r="I3" s="9"/>
      <c r="J3" s="9"/>
      <c r="K3" s="9"/>
      <c r="L3" s="8"/>
      <c r="M3" s="9">
        <v>120</v>
      </c>
      <c r="N3" s="9">
        <v>130</v>
      </c>
      <c r="O3" s="9">
        <v>120</v>
      </c>
      <c r="P3" s="9"/>
      <c r="Q3" s="9">
        <v>180</v>
      </c>
      <c r="R3" s="9">
        <v>120</v>
      </c>
      <c r="S3" s="9"/>
      <c r="T3" s="9">
        <v>150</v>
      </c>
      <c r="U3" s="9"/>
    </row>
    <row r="4" spans="1:21">
      <c r="A4" s="6">
        <v>3</v>
      </c>
      <c r="B4" s="9" t="s">
        <v>301</v>
      </c>
      <c r="C4" s="7">
        <v>2315</v>
      </c>
      <c r="D4" s="9"/>
      <c r="E4" s="9"/>
      <c r="F4" s="9"/>
      <c r="G4" s="9"/>
      <c r="H4" s="9"/>
      <c r="I4" s="9"/>
      <c r="J4" s="9"/>
      <c r="K4" s="9"/>
      <c r="L4" s="8"/>
      <c r="M4" s="9"/>
      <c r="N4" s="9"/>
      <c r="O4" s="9"/>
      <c r="P4" s="9"/>
      <c r="Q4" s="9"/>
      <c r="R4" s="9"/>
      <c r="S4" s="9"/>
      <c r="T4" s="9"/>
      <c r="U4" s="9"/>
    </row>
    <row r="5" spans="1:16">
      <c r="A5" s="10"/>
      <c r="B5" s="10"/>
      <c r="C5" s="10"/>
      <c r="D5" s="10"/>
      <c r="E5" s="10"/>
      <c r="F5" s="10"/>
      <c r="G5" s="10"/>
      <c r="H5" s="10"/>
      <c r="I5" s="16"/>
      <c r="J5" s="16"/>
      <c r="K5" s="16"/>
      <c r="L5" s="16"/>
      <c r="M5" s="19"/>
      <c r="N5" s="16"/>
      <c r="O5" s="16"/>
      <c r="P5" s="16"/>
    </row>
    <row r="6" ht="18" spans="1:16">
      <c r="A6" s="11" t="s">
        <v>296</v>
      </c>
      <c r="B6" s="11" t="s">
        <v>302</v>
      </c>
      <c r="C6" s="11" t="s">
        <v>303</v>
      </c>
      <c r="D6" s="11" t="s">
        <v>304</v>
      </c>
      <c r="E6" s="11" t="s">
        <v>305</v>
      </c>
      <c r="F6" s="11" t="s">
        <v>306</v>
      </c>
      <c r="G6" s="11" t="s">
        <v>27</v>
      </c>
      <c r="H6" s="16"/>
      <c r="I6" s="16"/>
      <c r="J6" s="16"/>
      <c r="K6" s="16"/>
      <c r="L6" s="16"/>
      <c r="M6" s="19"/>
      <c r="N6" s="16"/>
      <c r="O6" s="16"/>
      <c r="P6" s="16"/>
    </row>
    <row r="7" ht="164" customHeight="1" spans="1:16">
      <c r="A7" s="12">
        <v>1</v>
      </c>
      <c r="B7" s="13" t="s">
        <v>307</v>
      </c>
      <c r="C7" s="13" t="s">
        <v>308</v>
      </c>
      <c r="D7" s="12">
        <v>1</v>
      </c>
      <c r="E7" s="12" t="s">
        <v>309</v>
      </c>
      <c r="F7" s="17" t="s">
        <v>310</v>
      </c>
      <c r="G7" s="18" t="s">
        <v>311</v>
      </c>
      <c r="H7" s="16"/>
      <c r="I7" s="16"/>
      <c r="J7" s="16"/>
      <c r="K7" s="16"/>
      <c r="L7" s="16"/>
      <c r="M7" s="19"/>
      <c r="N7" s="16"/>
      <c r="O7" s="16"/>
      <c r="P7" s="16"/>
    </row>
    <row r="8" ht="53" spans="1:16">
      <c r="A8" s="12">
        <v>2</v>
      </c>
      <c r="B8" s="13" t="s">
        <v>312</v>
      </c>
      <c r="C8" s="13" t="s">
        <v>313</v>
      </c>
      <c r="D8" s="12">
        <v>0</v>
      </c>
      <c r="E8" s="12"/>
      <c r="F8" s="17"/>
      <c r="G8" s="12"/>
      <c r="H8" s="16"/>
      <c r="I8" s="16"/>
      <c r="J8" s="16"/>
      <c r="K8" s="16"/>
      <c r="L8" s="16"/>
      <c r="M8" s="19"/>
      <c r="N8" s="16"/>
      <c r="O8" s="16"/>
      <c r="P8" s="16"/>
    </row>
    <row r="9" ht="36" spans="1:16">
      <c r="A9" s="12">
        <v>3</v>
      </c>
      <c r="B9" s="13" t="s">
        <v>314</v>
      </c>
      <c r="C9" s="13" t="s">
        <v>315</v>
      </c>
      <c r="D9" s="12">
        <v>0</v>
      </c>
      <c r="E9" s="12"/>
      <c r="F9" s="17"/>
      <c r="G9" s="12"/>
      <c r="H9" s="16"/>
      <c r="I9" s="16"/>
      <c r="J9" s="16"/>
      <c r="K9" s="16"/>
      <c r="L9" s="16"/>
      <c r="M9" s="19"/>
      <c r="N9" s="16"/>
      <c r="O9" s="16"/>
      <c r="P9" s="16"/>
    </row>
    <row r="10" ht="49" customHeight="1" spans="1:16">
      <c r="A10" s="12">
        <v>4</v>
      </c>
      <c r="B10" s="13" t="s">
        <v>128</v>
      </c>
      <c r="C10" s="13" t="s">
        <v>316</v>
      </c>
      <c r="D10" s="12">
        <v>0</v>
      </c>
      <c r="E10" s="12"/>
      <c r="F10" s="17"/>
      <c r="G10" s="12"/>
      <c r="H10" s="16"/>
      <c r="I10" s="16"/>
      <c r="J10" s="16"/>
      <c r="K10" s="16"/>
      <c r="L10" s="16"/>
      <c r="M10" s="19"/>
      <c r="N10" s="16"/>
      <c r="O10" s="16"/>
      <c r="P10" s="16"/>
    </row>
    <row r="11" ht="37" customHeight="1" spans="1:16">
      <c r="A11" s="12">
        <v>5</v>
      </c>
      <c r="B11" s="13" t="s">
        <v>317</v>
      </c>
      <c r="C11" s="13" t="s">
        <v>318</v>
      </c>
      <c r="D11" s="12">
        <v>1</v>
      </c>
      <c r="E11" s="12" t="s">
        <v>319</v>
      </c>
      <c r="F11" s="17" t="s">
        <v>320</v>
      </c>
      <c r="G11" s="18" t="s">
        <v>321</v>
      </c>
      <c r="H11" s="16"/>
      <c r="I11" s="16"/>
      <c r="J11" s="16"/>
      <c r="K11" s="16"/>
      <c r="L11" s="16"/>
      <c r="M11" s="19"/>
      <c r="N11" s="16"/>
      <c r="O11" s="16"/>
      <c r="P11" s="16"/>
    </row>
    <row r="12" ht="53" customHeight="1" spans="1:16">
      <c r="A12" s="12">
        <v>6</v>
      </c>
      <c r="B12" s="13" t="s">
        <v>322</v>
      </c>
      <c r="C12" s="13" t="s">
        <v>323</v>
      </c>
      <c r="D12" s="12">
        <v>0</v>
      </c>
      <c r="E12" s="12"/>
      <c r="F12" s="17"/>
      <c r="G12" s="12"/>
      <c r="H12" s="16"/>
      <c r="I12" s="16"/>
      <c r="J12" s="16"/>
      <c r="K12" s="16"/>
      <c r="L12" s="16"/>
      <c r="M12" s="19"/>
      <c r="N12" s="16"/>
      <c r="O12" s="16"/>
      <c r="P12" s="16"/>
    </row>
    <row r="13" ht="68" spans="1:16">
      <c r="A13" s="12">
        <v>7</v>
      </c>
      <c r="B13" s="13" t="s">
        <v>324</v>
      </c>
      <c r="C13" s="13" t="s">
        <v>325</v>
      </c>
      <c r="D13" s="12">
        <v>1</v>
      </c>
      <c r="E13" s="12" t="s">
        <v>326</v>
      </c>
      <c r="F13" s="17" t="s">
        <v>327</v>
      </c>
      <c r="G13" s="18" t="s">
        <v>328</v>
      </c>
      <c r="H13" s="16"/>
      <c r="I13" s="16"/>
      <c r="J13" s="16"/>
      <c r="K13" s="16"/>
      <c r="L13" s="16"/>
      <c r="M13" s="19"/>
      <c r="N13" s="16"/>
      <c r="O13" s="16"/>
      <c r="P13" s="16"/>
    </row>
    <row r="14" ht="53" spans="1:16">
      <c r="A14" s="12">
        <v>8</v>
      </c>
      <c r="B14" s="13" t="s">
        <v>329</v>
      </c>
      <c r="C14" s="13" t="s">
        <v>330</v>
      </c>
      <c r="D14" s="12">
        <v>0</v>
      </c>
      <c r="E14" s="12"/>
      <c r="F14" s="17"/>
      <c r="G14" s="12"/>
      <c r="H14" s="16"/>
      <c r="I14" s="16"/>
      <c r="J14" s="16"/>
      <c r="K14" s="16"/>
      <c r="L14" s="16"/>
      <c r="M14" s="19"/>
      <c r="N14" s="16"/>
      <c r="O14" s="16"/>
      <c r="P14" s="16"/>
    </row>
    <row r="15" ht="53" spans="1:16">
      <c r="A15" s="12">
        <v>9</v>
      </c>
      <c r="B15" s="13" t="s">
        <v>331</v>
      </c>
      <c r="C15" s="13" t="s">
        <v>330</v>
      </c>
      <c r="D15" s="12">
        <v>0</v>
      </c>
      <c r="E15" s="12"/>
      <c r="F15" s="17"/>
      <c r="G15" s="12"/>
      <c r="H15" s="16"/>
      <c r="I15" s="16"/>
      <c r="J15" s="16"/>
      <c r="K15" s="16"/>
      <c r="L15" s="16"/>
      <c r="M15" s="19"/>
      <c r="N15" s="16"/>
      <c r="O15" s="16"/>
      <c r="P15" s="16"/>
    </row>
    <row r="16" ht="53" spans="1:16">
      <c r="A16" s="12">
        <v>10</v>
      </c>
      <c r="B16" s="13" t="s">
        <v>332</v>
      </c>
      <c r="C16" s="13" t="s">
        <v>330</v>
      </c>
      <c r="D16" s="12">
        <v>0</v>
      </c>
      <c r="E16" s="12"/>
      <c r="F16" s="17"/>
      <c r="G16" s="12"/>
      <c r="H16" s="16"/>
      <c r="I16" s="16"/>
      <c r="J16" s="16"/>
      <c r="K16" s="16"/>
      <c r="L16" s="16"/>
      <c r="M16" s="19"/>
      <c r="N16" s="16"/>
      <c r="O16" s="16"/>
      <c r="P16" s="16"/>
    </row>
    <row r="17" ht="115" customHeight="1" spans="1:16">
      <c r="A17" s="12">
        <v>11</v>
      </c>
      <c r="B17" s="13" t="s">
        <v>333</v>
      </c>
      <c r="C17" s="13" t="s">
        <v>334</v>
      </c>
      <c r="D17" s="12">
        <v>0</v>
      </c>
      <c r="E17" s="12"/>
      <c r="F17" s="17"/>
      <c r="G17" s="12"/>
      <c r="H17" s="15"/>
      <c r="I17" s="15"/>
      <c r="J17" s="15"/>
      <c r="K17" s="10"/>
      <c r="L17" s="10"/>
      <c r="M17" s="20"/>
      <c r="N17" s="10"/>
      <c r="O17" s="10"/>
      <c r="P17" s="16"/>
    </row>
    <row r="18" ht="208" customHeight="1" spans="1:16">
      <c r="A18" s="12">
        <v>12</v>
      </c>
      <c r="B18" s="13" t="s">
        <v>72</v>
      </c>
      <c r="C18" s="13" t="s">
        <v>335</v>
      </c>
      <c r="D18" s="12">
        <v>0</v>
      </c>
      <c r="E18" s="12"/>
      <c r="F18" s="17"/>
      <c r="G18" s="13"/>
      <c r="H18" s="15"/>
      <c r="I18" s="15"/>
      <c r="J18" s="15"/>
      <c r="K18" s="10"/>
      <c r="L18" s="10"/>
      <c r="M18" s="20"/>
      <c r="N18" s="10"/>
      <c r="O18" s="10"/>
      <c r="P18" s="16"/>
    </row>
    <row r="19" ht="133" customHeight="1" spans="1:16">
      <c r="A19" s="12">
        <v>13</v>
      </c>
      <c r="B19" s="13" t="s">
        <v>336</v>
      </c>
      <c r="C19" s="13" t="s">
        <v>337</v>
      </c>
      <c r="D19" s="12">
        <v>2</v>
      </c>
      <c r="E19" s="12" t="s">
        <v>338</v>
      </c>
      <c r="F19" s="17" t="s">
        <v>339</v>
      </c>
      <c r="G19" s="18" t="s">
        <v>311</v>
      </c>
      <c r="H19" s="15"/>
      <c r="I19" s="15"/>
      <c r="J19" s="15"/>
      <c r="K19" s="10"/>
      <c r="L19" s="10"/>
      <c r="M19" s="20"/>
      <c r="N19" s="10"/>
      <c r="O19" s="10"/>
      <c r="P19" s="16"/>
    </row>
    <row r="20" spans="1:17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20"/>
      <c r="N20" s="10"/>
      <c r="O20" s="10"/>
      <c r="P20" s="10"/>
      <c r="Q20" s="10"/>
    </row>
    <row r="21" spans="1:17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20"/>
      <c r="N21" s="10"/>
      <c r="O21" s="10"/>
      <c r="P21" s="10"/>
      <c r="Q21" s="10"/>
    </row>
    <row r="22" spans="1:17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20"/>
      <c r="N22" s="10"/>
      <c r="O22" s="10"/>
      <c r="P22" s="10"/>
      <c r="Q22" s="10"/>
    </row>
    <row r="23" spans="1:17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20"/>
      <c r="N23" s="10"/>
      <c r="O23" s="10"/>
      <c r="P23" s="10"/>
      <c r="Q23" s="10"/>
    </row>
    <row r="24" spans="1:17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20"/>
      <c r="N24" s="10"/>
      <c r="O24" s="10"/>
      <c r="P24" s="10"/>
      <c r="Q24" s="10"/>
    </row>
    <row r="25" spans="1:17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20"/>
      <c r="N25" s="10"/>
      <c r="O25" s="10"/>
      <c r="P25" s="10"/>
      <c r="Q25" s="10"/>
    </row>
    <row r="26" spans="1:17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20"/>
      <c r="N26" s="10"/>
      <c r="O26" s="10"/>
      <c r="P26" s="10"/>
      <c r="Q26" s="10"/>
    </row>
    <row r="27" spans="1:1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20"/>
      <c r="N27" s="10"/>
      <c r="O27" s="10"/>
      <c r="P27" s="10"/>
      <c r="Q27" s="10"/>
    </row>
    <row r="28" spans="1:17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20"/>
      <c r="N28" s="10"/>
      <c r="O28" s="10"/>
      <c r="P28" s="10"/>
      <c r="Q28" s="10"/>
    </row>
    <row r="29" spans="1:17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20"/>
      <c r="N29" s="10"/>
      <c r="O29" s="10"/>
      <c r="P29" s="10"/>
      <c r="Q29" s="10"/>
    </row>
    <row r="30" spans="1:17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20"/>
      <c r="N30" s="10"/>
      <c r="O30" s="10"/>
      <c r="P30" s="10"/>
      <c r="Q30" s="10"/>
    </row>
    <row r="31" spans="1:17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20"/>
      <c r="N31" s="10"/>
      <c r="O31" s="10"/>
      <c r="P31" s="10"/>
      <c r="Q31" s="10"/>
    </row>
    <row r="32" spans="1:17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20"/>
      <c r="N32" s="10"/>
      <c r="O32" s="10"/>
      <c r="P32" s="10"/>
      <c r="Q32" s="10"/>
    </row>
    <row r="33" spans="1:17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20"/>
      <c r="N33" s="10"/>
      <c r="O33" s="10"/>
      <c r="P33" s="10"/>
      <c r="Q33" s="10"/>
    </row>
    <row r="34" spans="1:17">
      <c r="A34" s="15"/>
      <c r="B34" s="15"/>
      <c r="C34" s="15"/>
      <c r="D34" s="15"/>
      <c r="E34" s="15"/>
      <c r="F34" s="15"/>
      <c r="G34" s="15"/>
      <c r="H34" s="15"/>
      <c r="I34" s="15"/>
      <c r="J34" s="10"/>
      <c r="K34" s="10"/>
      <c r="L34" s="10"/>
      <c r="M34" s="20"/>
      <c r="N34" s="10"/>
      <c r="O34" s="10"/>
      <c r="P34" s="10"/>
      <c r="Q34" s="10"/>
    </row>
    <row r="35" spans="1:17">
      <c r="A35" s="15"/>
      <c r="B35" s="15"/>
      <c r="C35" s="15"/>
      <c r="D35" s="15"/>
      <c r="E35" s="15"/>
      <c r="F35" s="15"/>
      <c r="G35" s="15"/>
      <c r="H35" s="15"/>
      <c r="I35" s="15"/>
      <c r="J35" s="10"/>
      <c r="K35" s="10"/>
      <c r="L35" s="10"/>
      <c r="M35" s="20"/>
      <c r="N35" s="10"/>
      <c r="O35" s="10"/>
      <c r="P35" s="10"/>
      <c r="Q35" s="10"/>
    </row>
    <row r="36" spans="1:17">
      <c r="A36" s="15"/>
      <c r="B36" s="15"/>
      <c r="C36" s="15"/>
      <c r="D36" s="15"/>
      <c r="E36" s="15"/>
      <c r="F36" s="15"/>
      <c r="G36" s="15"/>
      <c r="H36" s="15"/>
      <c r="I36" s="15"/>
      <c r="J36" s="10"/>
      <c r="K36" s="10"/>
      <c r="L36" s="10"/>
      <c r="M36" s="20"/>
      <c r="N36" s="10"/>
      <c r="O36" s="10"/>
      <c r="P36" s="10"/>
      <c r="Q36" s="10"/>
    </row>
    <row r="37" spans="1:1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20"/>
      <c r="N37" s="10"/>
      <c r="O37" s="10"/>
      <c r="P37" s="10"/>
      <c r="Q37" s="10"/>
    </row>
    <row r="38" spans="1:17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20"/>
      <c r="N38" s="10"/>
      <c r="O38" s="10"/>
      <c r="P38" s="10"/>
      <c r="Q38" s="10"/>
    </row>
    <row r="39" spans="1:17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20"/>
      <c r="N39" s="10"/>
      <c r="O39" s="10"/>
      <c r="P39" s="10"/>
      <c r="Q39" s="10"/>
    </row>
    <row r="40" spans="1:17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20"/>
      <c r="N40" s="10"/>
      <c r="O40" s="10"/>
      <c r="P40" s="10"/>
      <c r="Q40" s="10"/>
    </row>
    <row r="41" spans="1:17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20"/>
      <c r="N41" s="10"/>
      <c r="O41" s="10"/>
      <c r="P41" s="10"/>
      <c r="Q41" s="10"/>
    </row>
    <row r="42" spans="1:17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20"/>
      <c r="N42" s="10"/>
      <c r="O42" s="10"/>
      <c r="P42" s="10"/>
      <c r="Q42" s="10"/>
    </row>
    <row r="43" spans="1:17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20"/>
      <c r="N43" s="10"/>
      <c r="O43" s="10"/>
      <c r="P43" s="10"/>
      <c r="Q43" s="10"/>
    </row>
    <row r="44" spans="1:17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20"/>
      <c r="N44" s="10"/>
      <c r="O44" s="10"/>
      <c r="P44" s="10"/>
      <c r="Q44" s="10"/>
    </row>
    <row r="45" spans="1:17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20"/>
      <c r="N45" s="10"/>
      <c r="O45" s="10"/>
      <c r="P45" s="10"/>
      <c r="Q45" s="10"/>
    </row>
    <row r="46" spans="1:17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20"/>
      <c r="N46" s="10"/>
      <c r="O46" s="10"/>
      <c r="P46" s="10"/>
      <c r="Q46" s="10"/>
    </row>
    <row r="47" spans="1:1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20"/>
      <c r="N47" s="10"/>
      <c r="O47" s="10"/>
      <c r="P47" s="10"/>
      <c r="Q47" s="10"/>
    </row>
    <row r="48" spans="1:17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20"/>
      <c r="N48" s="10"/>
      <c r="O48" s="10"/>
      <c r="P48" s="10"/>
      <c r="Q48" s="10"/>
    </row>
    <row r="49" spans="1:17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20"/>
      <c r="N49" s="10"/>
      <c r="O49" s="10"/>
      <c r="P49" s="10"/>
      <c r="Q49" s="10"/>
    </row>
    <row r="50" spans="1:17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20"/>
      <c r="N50" s="10"/>
      <c r="O50" s="10"/>
      <c r="P50" s="10"/>
      <c r="Q50" s="10"/>
    </row>
    <row r="51" spans="1:17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20"/>
      <c r="N51" s="10"/>
      <c r="O51" s="10"/>
      <c r="P51" s="10"/>
      <c r="Q51" s="10"/>
    </row>
    <row r="52" spans="1:17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20"/>
      <c r="N52" s="10"/>
      <c r="O52" s="10"/>
      <c r="P52" s="10"/>
      <c r="Q52" s="10"/>
    </row>
    <row r="53" spans="1:17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20"/>
      <c r="N53" s="10"/>
      <c r="O53" s="10"/>
      <c r="P53" s="10"/>
      <c r="Q53" s="10"/>
    </row>
    <row r="54" spans="1:17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20"/>
      <c r="N54" s="10"/>
      <c r="O54" s="10"/>
      <c r="P54" s="10"/>
      <c r="Q54" s="10"/>
    </row>
    <row r="55" spans="1:17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20"/>
      <c r="N55" s="10"/>
      <c r="O55" s="10"/>
      <c r="P55" s="10"/>
      <c r="Q55" s="10"/>
    </row>
    <row r="56" spans="1:17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20"/>
      <c r="N56" s="10"/>
      <c r="O56" s="10"/>
      <c r="P56" s="10"/>
      <c r="Q56" s="10"/>
    </row>
    <row r="57" spans="1:1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20"/>
      <c r="N57" s="10"/>
      <c r="O57" s="10"/>
      <c r="P57" s="10"/>
      <c r="Q57" s="10"/>
    </row>
    <row r="58" spans="1:17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20"/>
      <c r="N58" s="10"/>
      <c r="O58" s="10"/>
      <c r="P58" s="10"/>
      <c r="Q58" s="10"/>
    </row>
    <row r="59" spans="1:17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20"/>
      <c r="N59" s="10"/>
      <c r="O59" s="10"/>
      <c r="P59" s="10"/>
      <c r="Q59" s="10"/>
    </row>
    <row r="60" spans="1:17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20"/>
      <c r="N60" s="10"/>
      <c r="O60" s="10"/>
      <c r="P60" s="10"/>
      <c r="Q60" s="10"/>
    </row>
    <row r="61" spans="1:17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20"/>
      <c r="N61" s="10"/>
      <c r="O61" s="10"/>
      <c r="P61" s="10"/>
      <c r="Q61" s="10"/>
    </row>
    <row r="62" spans="1:17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20"/>
      <c r="N62" s="10"/>
      <c r="O62" s="10"/>
      <c r="P62" s="10"/>
      <c r="Q62" s="10"/>
    </row>
    <row r="63" spans="1:17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20"/>
      <c r="N63" s="10"/>
      <c r="O63" s="10"/>
      <c r="P63" s="10"/>
      <c r="Q63" s="10"/>
    </row>
    <row r="64" spans="1:17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20"/>
      <c r="N64" s="10"/>
      <c r="O64" s="10"/>
      <c r="P64" s="10"/>
      <c r="Q64" s="10"/>
    </row>
    <row r="65" spans="1:17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20"/>
      <c r="N65" s="10"/>
      <c r="O65" s="10"/>
      <c r="P65" s="10"/>
      <c r="Q65" s="10"/>
    </row>
    <row r="66" spans="1:17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20"/>
      <c r="N66" s="10"/>
      <c r="O66" s="10"/>
      <c r="P66" s="10"/>
      <c r="Q66" s="10"/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Template change_history</vt:lpstr>
      <vt:lpstr>report history</vt:lpstr>
      <vt:lpstr>A.1 CD764ICA车型R07版本地图测试报告</vt:lpstr>
      <vt:lpstr>A.2 内外部遗留问题</vt:lpstr>
      <vt:lpstr>A.3 性能测试 </vt:lpstr>
      <vt:lpstr>A.4 定位路试专项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毛毛</cp:lastModifiedBy>
  <dcterms:created xsi:type="dcterms:W3CDTF">2020-06-03T06:49:00Z</dcterms:created>
  <dcterms:modified xsi:type="dcterms:W3CDTF">2023-11-15T19:13:06Z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2052-6.2.2.8394</vt:lpwstr>
  </property>
  <property fmtid="{D5CDD505-2E9C-101B-9397-08002B2CF9AE}" pid="3" name="ICV">
    <vt:lpwstr>4C3EA28E53044FCFD260D364F340090A_42</vt:lpwstr>
  </property>
</Properties>
</file>