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CD764/R11HF4/"/>
    </mc:Choice>
  </mc:AlternateContent>
  <xr:revisionPtr revIDLastSave="0" documentId="13_ncr:1_{EC85D722-42D9-4F47-BD6E-CD855E2574AD}" xr6:coauthVersionLast="47" xr6:coauthVersionMax="47" xr10:uidLastSave="{00000000-0000-0000-0000-000000000000}"/>
  <bookViews>
    <workbookView xWindow="2840" yWindow="660" windowWidth="28800" windowHeight="15980" activeTab="1" xr2:uid="{00000000-000D-0000-FFFF-FFFF00000000}"/>
  </bookViews>
  <sheets>
    <sheet name="Template change_history" sheetId="8" r:id="rId1"/>
    <sheet name="report history" sheetId="10" r:id="rId2"/>
    <sheet name="A.1 CD764车型R11HF4版本地图测试报告" sheetId="1" r:id="rId3"/>
    <sheet name="A.2 内外部遗留问题" sheetId="3" r:id="rId4"/>
    <sheet name="A.3 性能测试 " sheetId="9" r:id="rId5"/>
    <sheet name="A.4 定位路试专项" sheetId="11" r:id="rId6"/>
  </sheets>
  <definedNames>
    <definedName name="_xlnm._FilterDatabase" localSheetId="3" hidden="1">'A.2 内外部遗留问题'!$A$7:$G$7</definedName>
    <definedName name="OLE_LINK1" localSheetId="5">'A.4 定位路试专项'!#REF!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1" l="1"/>
  <c r="G75" i="1"/>
  <c r="G76" i="1"/>
  <c r="G77" i="1"/>
  <c r="G78" i="1"/>
  <c r="G79" i="1"/>
  <c r="G80" i="1"/>
  <c r="G81" i="1"/>
  <c r="G74" i="1"/>
  <c r="E84" i="1"/>
  <c r="J45" i="9"/>
  <c r="J44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46" i="9" l="1"/>
</calcChain>
</file>

<file path=xl/sharedStrings.xml><?xml version="1.0" encoding="utf-8"?>
<sst xmlns="http://schemas.openxmlformats.org/spreadsheetml/2006/main" count="492" uniqueCount="331">
  <si>
    <t>一、测试报告总论</t>
  </si>
  <si>
    <t>1.测试概要</t>
  </si>
  <si>
    <t>提测内容</t>
  </si>
  <si>
    <t>测试范围</t>
  </si>
  <si>
    <t>测试结论</t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</si>
  <si>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</si>
  <si>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</si>
  <si>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</si>
  <si>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</si>
  <si>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</si>
  <si>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</si>
  <si>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</si>
  <si>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</si>
  <si>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Bug修复率</t>
  </si>
  <si>
    <t>P0P1</t>
  </si>
  <si>
    <t>ALL</t>
  </si>
  <si>
    <t>&gt;95%</t>
  </si>
  <si>
    <t>3.版本稳定性及性能指标达成情况</t>
  </si>
  <si>
    <t>稳定性及性能</t>
  </si>
  <si>
    <t>版本稳定性</t>
  </si>
  <si>
    <t>Monkey</t>
  </si>
  <si>
    <t>10*24小时</t>
  </si>
  <si>
    <t>台架测试</t>
  </si>
  <si>
    <t xml:space="preserve">当前迭代无新增anr&amp;crash </t>
  </si>
  <si>
    <t>10*8小时</t>
  </si>
  <si>
    <t>UI 自动化</t>
  </si>
  <si>
    <t>600条*10次</t>
  </si>
  <si>
    <t>路测</t>
  </si>
  <si>
    <t>遗留crash&amp;anr</t>
  </si>
  <si>
    <t>无遗留anr&amp;crash</t>
  </si>
  <si>
    <t>/</t>
  </si>
  <si>
    <t>内存泄露</t>
  </si>
  <si>
    <t>无内存泄漏</t>
  </si>
  <si>
    <t>内存泄漏case执行</t>
  </si>
  <si>
    <t>性能场景</t>
  </si>
  <si>
    <t>首页静置</t>
  </si>
  <si>
    <t>巡航模式</t>
  </si>
  <si>
    <t>导航模式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</si>
  <si>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</si>
  <si>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</si>
  <si>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</si>
  <si>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</si>
  <si>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</si>
  <si>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</si>
  <si>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</si>
  <si>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具体测试内容见定位专项sheet</t>
  </si>
  <si>
    <t>车标异常次数</t>
  </si>
  <si>
    <t>百公里不超过一次</t>
  </si>
  <si>
    <t>4.效果类标达成情况</t>
  </si>
  <si>
    <t>AR导航评测</t>
  </si>
  <si>
    <t>前车检测</t>
  </si>
  <si>
    <t>出错小于1次/20辆车</t>
  </si>
  <si>
    <t>公里数</t>
  </si>
  <si>
    <t>路测经过的车辆数</t>
  </si>
  <si>
    <t>车道识别</t>
  </si>
  <si>
    <t>出错小于1次/10公里</t>
  </si>
  <si>
    <t>路测总公里数</t>
  </si>
  <si>
    <t>前车启动</t>
  </si>
  <si>
    <t>准确率90%</t>
  </si>
  <si>
    <t>总启动次数</t>
  </si>
  <si>
    <t>错误次数/总启动次数</t>
  </si>
  <si>
    <t>公交车车道识别</t>
  </si>
  <si>
    <t>总成功次数</t>
  </si>
  <si>
    <t>成功次数/经过的公交车道次数</t>
  </si>
  <si>
    <t>5.接口协议测试情况</t>
  </si>
  <si>
    <t>模块名</t>
  </si>
  <si>
    <t>接口总数量</t>
  </si>
  <si>
    <t>完成测试接口数量</t>
  </si>
  <si>
    <t>未测/漏测原因</t>
  </si>
  <si>
    <t>地图</t>
  </si>
  <si>
    <t xml:space="preserve">6.安全性测试质量情况							</t>
  </si>
  <si>
    <t>遗留漏洞数量</t>
  </si>
  <si>
    <r>
      <rPr>
        <b/>
        <sz val="10.5"/>
        <color theme="1"/>
        <rFont val="微软雅黑"/>
        <family val="2"/>
        <charset val="134"/>
      </rPr>
      <t>7.流程质量符合情况：</t>
    </r>
    <r>
      <rPr>
        <sz val="10.5"/>
        <color rgb="FF000000"/>
        <rFont val="微软雅黑"/>
        <family val="2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</si>
  <si>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</si>
  <si>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</si>
  <si>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</si>
  <si>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产品指标</t>
  </si>
  <si>
    <t>MRD</t>
  </si>
  <si>
    <t>技术文档</t>
  </si>
  <si>
    <t>单元测试报告</t>
  </si>
  <si>
    <t>Codereview结论</t>
  </si>
  <si>
    <t>二、Bug解决情况</t>
  </si>
  <si>
    <t>三、版本已知风险/遗留问题</t>
  </si>
  <si>
    <t>项目风险</t>
  </si>
  <si>
    <t>严重问题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</si>
  <si>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</si>
  <si>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</si>
  <si>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</si>
  <si>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</si>
  <si>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</si>
  <si>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</si>
  <si>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</si>
  <si>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</si>
  <si>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路径规划</t>
  </si>
  <si>
    <t>定位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</si>
  <si>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</si>
  <si>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</si>
  <si>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</si>
  <si>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</si>
  <si>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</si>
  <si>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</si>
  <si>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六、测试环境及版本说明</t>
  </si>
  <si>
    <t>系统版本</t>
  </si>
  <si>
    <t>屏幕尺寸</t>
  </si>
  <si>
    <t>ROM版本</t>
  </si>
  <si>
    <t>MCU版本</t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</si>
  <si>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</si>
  <si>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</si>
  <si>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</si>
  <si>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</si>
  <si>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</si>
  <si>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</si>
  <si>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</si>
  <si>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</si>
  <si>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</si>
  <si>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</si>
  <si>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福特备注</t>
  </si>
  <si>
    <t>Neza 2</t>
  </si>
  <si>
    <t>小鹏P7</t>
  </si>
  <si>
    <t>平均响应时间</t>
  </si>
  <si>
    <t>地图启动</t>
  </si>
  <si>
    <t>秒</t>
  </si>
  <si>
    <t>参考Neza 2（5.1s）等竞品车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</si>
  <si>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</si>
  <si>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</si>
  <si>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</si>
  <si>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</si>
  <si>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</si>
  <si>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</si>
  <si>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</si>
  <si>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</si>
  <si>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</si>
  <si>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</si>
  <si>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</si>
  <si>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</si>
  <si>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</si>
  <si>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</si>
  <si>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</si>
  <si>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</si>
  <si>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</si>
  <si>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</si>
  <si>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</si>
  <si>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</si>
  <si>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</si>
  <si>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</si>
  <si>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切换流畅,GB/T19392 要求＜3s
GB/T 39744-2021 要求＜1s</t>
  </si>
  <si>
    <t>1.进入地图，在首页地图，点击比例尺放大按钮
2.记录操作视频，逐帧分析从点击到底图缩小完成的时间</t>
  </si>
  <si>
    <t>视图模式切换</t>
  </si>
  <si>
    <t>1.进入地图，在首页地图，点击视图切换大按钮
2.记录操作视频，逐帧分析从点击到视图切换完成的时间</t>
  </si>
  <si>
    <t>切换流畅,GB/T19392 要求＜3s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</si>
  <si>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</si>
  <si>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</si>
  <si>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</si>
  <si>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</si>
  <si>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</si>
  <si>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</si>
  <si>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1.进入地图，进行精确搜市内POI
2.记录操作视频，逐帧分析从点击检索按钮到底图加载完成的时间</t>
  </si>
  <si>
    <t>1.进入地图，进行精确搜跨市POI
2.记录操作视频，逐帧分析从点击检索按钮到底图加载完成的时间</t>
  </si>
  <si>
    <t>1.进入地图，进行精确搜跨省POI
2.记录操作视频，逐帧分析从点击检索按钮到底图加载完成的时间</t>
  </si>
  <si>
    <t>1.确保网络状态良好，进入地图，选择POI，点击去这里按钮触发算路
2.记录操作视频，逐帧分析从点击去这里按钮到蚯蚓线显示出来的时间</t>
  </si>
  <si>
    <t>GB/T 39744-2021 要求不大于100km的目的地，算路＜5s</t>
  </si>
  <si>
    <t>测试距离的偏差在10%以内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</si>
  <si>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</si>
  <si>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</si>
  <si>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</si>
  <si>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</si>
  <si>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</si>
  <si>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</si>
  <si>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</si>
  <si>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</si>
  <si>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</si>
  <si>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</si>
  <si>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</si>
  <si>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</si>
  <si>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</si>
  <si>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</si>
  <si>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</si>
  <si>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</si>
  <si>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</si>
  <si>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</si>
  <si>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</si>
  <si>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百公里误偏航次数/车标异常次数（GNSS 上报频率1HZ,GNSS信号时延＜2s,超过的数据范围小于1%)</t>
  </si>
  <si>
    <t>次</t>
  </si>
  <si>
    <t>总得分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</si>
  <si>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</si>
  <si>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</si>
  <si>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</si>
  <si>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</si>
  <si>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</si>
  <si>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</si>
  <si>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距离累计误差</t>
  </si>
  <si>
    <t>＜＝8%</t>
  </si>
  <si>
    <t>稳定性（故障处理）</t>
  </si>
  <si>
    <t>性能（得分见性能测试-不少于KPI得分）</t>
  </si>
  <si>
    <t>序号</t>
  </si>
  <si>
    <t>Jira号(P0/P1)</t>
  </si>
  <si>
    <t>问题等级</t>
  </si>
  <si>
    <t>问题描述</t>
  </si>
  <si>
    <t>概率</t>
  </si>
  <si>
    <t>rootcause</t>
  </si>
  <si>
    <t>影响分析</t>
  </si>
  <si>
    <t>修复计划</t>
  </si>
  <si>
    <t>修复方案</t>
  </si>
  <si>
    <t>路试重点关注项</t>
  </si>
  <si>
    <t>详细要求</t>
  </si>
  <si>
    <t>出错次数</t>
  </si>
  <si>
    <t>bug号</t>
  </si>
  <si>
    <t>底图/道路/底图元素/路况/蚯蚓线等
 显示是否正常</t>
  </si>
  <si>
    <t>定位更新及时性及准确性</t>
  </si>
  <si>
    <t>map5.0 支持全时惯导，任何时候车标都真实反应车型所在位置，并实时更新，
不得出现飘，卡顿/滞后/不更新等现象</t>
  </si>
  <si>
    <t>检索与查询</t>
  </si>
  <si>
    <t>网络良好的情况下，3s内完成，POI的结果和手机百度地图基本一致</t>
  </si>
  <si>
    <t>和偏好设置一致，智能推荐规划的路径符合大众认知的代价较小（包括时间成本和经济成本等）的方式</t>
  </si>
  <si>
    <t>百公里误偏航</t>
  </si>
  <si>
    <t>按导航规划的路线施行，不得出现，车标偏离蚯蚓线和出现偏航重算的情况</t>
  </si>
  <si>
    <t>地图内/launcher 地图卡片（如有）/仪表
TBT信息显示一致性</t>
  </si>
  <si>
    <t>地图和仪表车速</t>
  </si>
  <si>
    <t>地图里的速度，和仪表速度表的车速应一致，车速稳定后误差+-1内</t>
  </si>
  <si>
    <t>导航TBT信息错误/卡死不更新</t>
  </si>
  <si>
    <t>路口放大图错误/延时</t>
  </si>
  <si>
    <t>语音引导错误/延迟</t>
  </si>
  <si>
    <t>“文字/图案/语音”  引导  是否一致</t>
  </si>
  <si>
    <t>主动偏航</t>
  </si>
  <si>
    <t>可靠性/稳定性</t>
  </si>
  <si>
    <t>日期</t>
  </si>
  <si>
    <t>汇总</t>
  </si>
  <si>
    <t>渲染正常不失真，元素不缺失，
路况（含电子眼和限速）和实际路况一致</t>
  </si>
  <si>
    <t>导航时诱导的距离信息，引导箭头，路名等应显示一致，不得出现有偏差，卡住的现象
非巡航非导航，launcher地图车标始终朝上</t>
  </si>
  <si>
    <t>导航的引导信息，包括图案/文字/语音，应在接近机动点前，提前进行展示和提示，
不得出现到了机动点才提示，并不能出现错误。</t>
  </si>
  <si>
    <t>导航的引导信息，包括图案/文字/语音，应在接近机动点前，提前进行展示和提示，
不得出现过了机动点才提示，并不能出现错误。并且三者相对应</t>
  </si>
  <si>
    <t>未按导航的方向进行转向，需要在4s内识别出偏航，开始偏航重算，覆盖隧道，高架，快速路，市区郊区开阔路
导航进隧道，实际不进隧道
导航进分叉隧道，实际直行
导航隧道直行，实际进分叉隧道
导航下高架，实际不下高架
导航上高架实际不上高架
开阔路段 不按导航路线，随机转型行驶</t>
  </si>
  <si>
    <t>长时间（其中连续3小时平均车速超过100km/h）运行无卡死，闪退，识别到误操作能够正常退出。</t>
  </si>
  <si>
    <t>车辆** 
（LV/PV**/VIN后6位）</t>
  </si>
  <si>
    <t>Revision</t>
  </si>
  <si>
    <t>Date</t>
  </si>
  <si>
    <t>Author</t>
  </si>
  <si>
    <t>Change History</t>
  </si>
  <si>
    <t>Zhang Daorong</t>
  </si>
  <si>
    <r>
      <t xml:space="preserve">Create first version based on Ford SPEC, </t>
    </r>
    <r>
      <rPr>
        <sz val="10"/>
        <color theme="1"/>
        <rFont val="等线"/>
        <family val="2"/>
        <scheme val="minor"/>
      </rPr>
      <t xml:space="preserve">Location Service APIM SPSS v1.14 Dec 16, 2021, Navigation APIM SPSS v1.6 Jun 4, 2020, and </t>
    </r>
    <r>
      <rPr>
        <sz val="12"/>
        <color theme="1"/>
        <rFont val="等线"/>
        <family val="2"/>
        <scheme val="minor"/>
      </rPr>
      <t xml:space="preserve">China GB standard; 
</t>
    </r>
    <r>
      <rPr>
        <sz val="11"/>
        <rFont val="等线"/>
        <family val="2"/>
        <scheme val="minor"/>
      </rPr>
      <t xml:space="preserve">MRD:福特车机地图产品说明书01-专业地图v2.6修订终版
GNSS:Phase5 地图AR+惯导硬件要求指标
</t>
    </r>
    <r>
      <rPr>
        <sz val="12"/>
        <color theme="1"/>
        <rFont val="等线"/>
        <family val="2"/>
        <scheme val="minor"/>
      </rPr>
      <t xml:space="preserve">
</t>
    </r>
  </si>
  <si>
    <t xml:space="preserve">Updated based on 3rd party Nav. Benchmark standard with PO team, update weights based on quality data of CD764 Map 5.0: 
</t>
  </si>
  <si>
    <t>Update Performance standard after alignment with system performance</t>
  </si>
  <si>
    <t>Zhang Daorong/Chen Emma</t>
  </si>
  <si>
    <t>Add sheet "RoadTest-Routines" , "road test checklist" and "road test daily report/overall status" template.</t>
  </si>
  <si>
    <t>定位路试专项sheet 增加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</si>
  <si>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从视频逐帧获取点击地图入口到启动页消失到导航地图搜索框显示</t>
  </si>
  <si>
    <t xml:space="preserve">
计算从手部离开点击开始第一帧到导航地图搜索框显示（并且此时地图概览已经显示，路况等细节不考虑）。</t>
  </si>
  <si>
    <r>
      <t xml:space="preserve">
1. 先打开地图勾选一次“下次不再提醒”，重新关机，再次开机
2. 在开机出现launcher后，不要进入地图，过</t>
    </r>
    <r>
      <rPr>
        <sz val="10"/>
        <color rgb="FFFFC000"/>
        <rFont val="Microsoft YaHei"/>
        <family val="2"/>
      </rPr>
      <t>3</t>
    </r>
    <r>
      <rPr>
        <sz val="10"/>
        <color theme="1"/>
        <rFont val="Microsoft YaHei"/>
        <family val="2"/>
        <charset val="134"/>
      </rPr>
      <t>分钟后，再次点击地图入口（录视频记录）
3. 从视频逐帧获取点击地图入口到启动页消失到导航地图搜索框显示</t>
    </r>
  </si>
  <si>
    <t>1.开机Launcher出来以后等待3分钟,点击导航图标
2.计算从手部离开点击开始第一帧到导航地图搜索框显示</t>
  </si>
  <si>
    <t>市内POI（新街口）</t>
  </si>
  <si>
    <t>跨市POI（瘦西湖）</t>
  </si>
  <si>
    <t>跨省POI（上海虹桥机场）</t>
  </si>
  <si>
    <t>路径规划 算路距离30km（无途径点）（燕子矶公园）</t>
  </si>
  <si>
    <t>路径规划 算路距离90km（无途径点）（高淳地铁站）</t>
  </si>
  <si>
    <t>路径规划 算路距离300km（无途径点）（杭州东站）</t>
  </si>
  <si>
    <t>路径规划 算路距离500km（无途径点）（日照高铁站）</t>
  </si>
  <si>
    <t>路径规划 算路距离1500km（无途径点）（呼和浩特高铁站）</t>
  </si>
  <si>
    <t>加1个途经点，路径距离 30km（新街口途径福特研发中心）</t>
  </si>
  <si>
    <t>加1个途经点，路径距离 90km（高淳地铁站途径福特研发中心）</t>
  </si>
  <si>
    <t>加1个途经点 ，路径距离300km（杭州高铁站途径杭州西湖）</t>
  </si>
  <si>
    <t>加1个途经点 ，路径距离500km（武汉高铁站途径新街口）</t>
  </si>
  <si>
    <t>加1个途经点，路径距离 1500km（呼和浩特途径新街口）</t>
  </si>
  <si>
    <t xml:space="preserve">诱导左转，实际直行 </t>
  </si>
  <si>
    <t>不计入性能评分，PP前至少测试一轮</t>
  </si>
  <si>
    <t>出地下车库导航恢复时间</t>
  </si>
  <si>
    <t>导航冷启动及稳定启动时间和Ford 性能团队 测试方法统一</t>
  </si>
  <si>
    <t>可基于GNG报告增加</t>
  </si>
  <si>
    <t>如 bug 较多，可在下方插入行填写</t>
  </si>
  <si>
    <t>无P0， P1 bug，P2&lt;20</t>
  </si>
  <si>
    <t>P</t>
  </si>
  <si>
    <t>10*200km(10*8小时)
其中平均车速超过100 累计时长不少于3小时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</si>
  <si>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  <phoneticPr fontId="24" type="noConversion"/>
  </si>
  <si>
    <t>运行抓性能数据脚本</t>
    <phoneticPr fontId="24" type="noConversion"/>
  </si>
  <si>
    <t>比例尺放大200m-100m</t>
    <phoneticPr fontId="24" type="noConversion"/>
  </si>
  <si>
    <t>比例尺缩小50m-100m</t>
    <phoneticPr fontId="24" type="noConversion"/>
  </si>
  <si>
    <t>比例尺放大2公里-1km</t>
    <phoneticPr fontId="24" type="noConversion"/>
  </si>
  <si>
    <t>首页比例尺20m从2D模式切换到3D模式，点击视图切换按钮</t>
    <phoneticPr fontId="24" type="noConversion"/>
  </si>
  <si>
    <t>功能测试，性能测试，稳定性测试，路试</t>
    <phoneticPr fontId="24" type="noConversion"/>
  </si>
  <si>
    <t>PASS</t>
    <phoneticPr fontId="24" type="noConversion"/>
  </si>
  <si>
    <t>FAIL</t>
    <phoneticPr fontId="24" type="noConversion"/>
  </si>
  <si>
    <t>/</t>
    <phoneticPr fontId="24" type="noConversion"/>
  </si>
  <si>
    <t>无内存泄漏</t>
    <phoneticPr fontId="24" type="noConversion"/>
  </si>
  <si>
    <t>参考性能专项Sheet</t>
    <phoneticPr fontId="24" type="noConversion"/>
  </si>
  <si>
    <t>NA</t>
    <phoneticPr fontId="24" type="noConversion"/>
  </si>
  <si>
    <t>无高危漏洞</t>
    <phoneticPr fontId="24" type="noConversion"/>
  </si>
  <si>
    <t>通过</t>
    <phoneticPr fontId="24" type="noConversion"/>
  </si>
  <si>
    <t>详情见A.2内外部遗留问题sheet</t>
    <phoneticPr fontId="24" type="noConversion"/>
  </si>
  <si>
    <t>icafe遗留问题</t>
  </si>
  <si>
    <t>jira遗留问题</t>
    <phoneticPr fontId="24" type="noConversion"/>
  </si>
  <si>
    <t>编号</t>
  </si>
  <si>
    <t>标题</t>
  </si>
  <si>
    <t>bug阻塞</t>
    <phoneticPr fontId="24" type="noConversion"/>
  </si>
  <si>
    <t>（移动）定位34</t>
    <phoneticPr fontId="24" type="noConversion"/>
  </si>
  <si>
    <t>路径规划122</t>
    <phoneticPr fontId="24" type="noConversion"/>
  </si>
  <si>
    <t>路径引导529</t>
    <phoneticPr fontId="24" type="noConversion"/>
  </si>
  <si>
    <t>语音交互150</t>
    <phoneticPr fontId="24" type="noConversion"/>
  </si>
  <si>
    <t>（查询）检索187</t>
    <phoneticPr fontId="24" type="noConversion"/>
  </si>
  <si>
    <t>显示与图区操作（含互联互动等以及各车型unique的地图操作）900</t>
    <phoneticPr fontId="24" type="noConversion"/>
  </si>
  <si>
    <t>是</t>
    <phoneticPr fontId="24" type="noConversion"/>
  </si>
  <si>
    <t>27寸</t>
    <phoneticPr fontId="24" type="noConversion"/>
  </si>
  <si>
    <t>优先级</t>
  </si>
  <si>
    <t>7*24小时无crash/anr</t>
    <phoneticPr fontId="24" type="noConversion"/>
  </si>
  <si>
    <r>
      <t>本次测试结论为</t>
    </r>
    <r>
      <rPr>
        <b/>
        <sz val="10.5"/>
        <color theme="9"/>
        <rFont val="微软雅黑"/>
        <family val="2"/>
        <charset val="134"/>
      </rPr>
      <t>有条件通过</t>
    </r>
    <r>
      <rPr>
        <b/>
        <sz val="10.5"/>
        <color rgb="FF000000"/>
        <rFont val="微软雅黑"/>
        <family val="2"/>
        <charset val="134"/>
      </rPr>
      <t>，测试标准为无P0, P1,P2 BUG &lt;20（R06及以后），整体修复率&gt;95%</t>
    </r>
    <phoneticPr fontId="24" type="noConversion"/>
  </si>
  <si>
    <t>历史问题，LTS有优化</t>
    <phoneticPr fontId="24" type="noConversion"/>
  </si>
  <si>
    <t>总计里程（KM）</t>
    <phoneticPr fontId="24" type="noConversion"/>
  </si>
  <si>
    <t>张斌</t>
    <phoneticPr fontId="24" type="noConversion"/>
  </si>
  <si>
    <t>R11 HF4发版测试</t>
    <phoneticPr fontId="24" type="noConversion"/>
  </si>
  <si>
    <t>CD764 R11 HF4 地图测试报告</t>
    <phoneticPr fontId="24" type="noConversion"/>
  </si>
  <si>
    <t>Fail</t>
    <phoneticPr fontId="24" type="noConversion"/>
  </si>
  <si>
    <t>CD764 没有AR导航</t>
    <phoneticPr fontId="24" type="noConversion"/>
  </si>
  <si>
    <t>20230808_0953_EL27_R11.PRO.HF4_Debug</t>
    <phoneticPr fontId="24" type="noConversion"/>
  </si>
  <si>
    <t>20230130_572_PRO</t>
    <phoneticPr fontId="24" type="noConversion"/>
  </si>
  <si>
    <t xml:space="preserve">缺陷名称：【实车】1353 导航播报设置为简洁，重启车机后变为详细 </t>
    <phoneticPr fontId="34" type="noConversion"/>
  </si>
  <si>
    <t>缺陷名称：【实车】【偶现1次】1406 导航中在线转离线，一直路线计算中</t>
    <phoneticPr fontId="34" type="noConversion"/>
  </si>
  <si>
    <t>缺陷名称：【实车】1328 导航航进入地下车库，车标方向不对，车标位置出了车库</t>
    <phoneticPr fontId="34" type="noConversion"/>
  </si>
  <si>
    <t>缺陷名称：【实车】【偶现】1425 当前在隧道中，车标卡顿</t>
    <phoneticPr fontId="34" type="noConversion"/>
  </si>
  <si>
    <t>缺陷名称：【实车】1106 巡航进入地下车库，车标方向不对，车标位置出了车库</t>
    <phoneticPr fontId="34" type="noConversion"/>
  </si>
  <si>
    <t>缺陷名称：【实车】【CD764】【地图】【必现】组队导航展开高速看板后，看板显示异常</t>
    <phoneticPr fontId="34" type="noConversion"/>
  </si>
  <si>
    <t>缺陷名称：【实车】【CD764】【地图】【必现】操作态缺失全览按钮</t>
    <phoneticPr fontId="34" type="noConversion"/>
  </si>
  <si>
    <t>p2</t>
  </si>
  <si>
    <t>p1</t>
    <phoneticPr fontId="34" type="noConversion"/>
  </si>
  <si>
    <t>p2</t>
    <phoneticPr fontId="34" type="noConversion"/>
  </si>
  <si>
    <t xml:space="preserve">【实车】1328 导航航进入地下车库，车标方向不对，车标位置出了车库
【实车】【偶现】1425 当前在隧道中，车标卡顿
【实车】1106 巡航进入地下车库，车标方向不对，车标位置出了车库
</t>
    <phoneticPr fontId="24" type="noConversion"/>
  </si>
  <si>
    <t>FordPhase4Scrum-70465</t>
  </si>
  <si>
    <t>FordPhase4Scrum-70466</t>
    <phoneticPr fontId="24" type="noConversion"/>
  </si>
  <si>
    <t>FordPhase4Scrum-70463</t>
    <phoneticPr fontId="24" type="noConversion"/>
  </si>
  <si>
    <t>FordPhase4Scrum-70467</t>
    <phoneticPr fontId="24" type="noConversion"/>
  </si>
  <si>
    <t>FordPhase4Scrum-70461</t>
    <phoneticPr fontId="24" type="noConversion"/>
  </si>
  <si>
    <t>FordPhase4Scrum-70206</t>
    <phoneticPr fontId="24" type="noConversion"/>
  </si>
  <si>
    <t>FordPhase4Scrum-70183</t>
    <phoneticPr fontId="24" type="noConversion"/>
  </si>
  <si>
    <t>缺陷名称：【实车】【CD764】【地图】【偶现】1455 当前导航中，在分叉隧道主动偏航，无法识别到</t>
    <phoneticPr fontId="34" type="noConversion"/>
  </si>
  <si>
    <t>FordPhase4Scrum-70470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</si>
</sst>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;[Red]0.000"/>
    <numFmt numFmtId="178" formatCode="yyyy\-mm\-dd;@"/>
  </numFmts>
  <fonts count="36">
    <font>
      <sz val="12"/>
      <color theme="1"/>
      <name val="等线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Microsoft YaHei"/>
      <family val="2"/>
    </font>
    <font>
      <sz val="10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0.5"/>
      <color theme="1"/>
      <name val="微软雅黑"/>
      <family val="2"/>
      <charset val="134"/>
    </font>
    <font>
      <b/>
      <sz val="10.5"/>
      <color rgb="FF000000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theme="1"/>
      <name val="等线"/>
      <family val="2"/>
      <scheme val="minor"/>
    </font>
    <font>
      <sz val="12"/>
      <color rgb="FF00B050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name val="等线"/>
      <family val="2"/>
      <scheme val="minor"/>
    </font>
    <font>
      <sz val="11"/>
      <name val="等线"/>
      <family val="2"/>
      <scheme val="minor"/>
    </font>
    <font>
      <sz val="10"/>
      <color theme="1"/>
      <name val="Microsoft YaHei"/>
      <family val="2"/>
      <charset val="134"/>
    </font>
    <font>
      <sz val="10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rgb="FFFFC000"/>
      <name val="Microsoft YaHei"/>
      <family val="2"/>
    </font>
    <font>
      <sz val="9"/>
      <color theme="1"/>
      <name val="等线"/>
      <family val="2"/>
      <scheme val="minor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0.5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2"/>
      <color theme="1"/>
      <name val="等线"/>
      <family val="4"/>
      <charset val="134"/>
      <scheme val="minor"/>
    </font>
    <font>
      <b/>
      <sz val="10.5"/>
      <color theme="9"/>
      <name val="微软雅黑"/>
      <family val="2"/>
      <charset val="134"/>
    </font>
    <font>
      <sz val="12"/>
      <name val="等线"/>
      <family val="4"/>
      <charset val="134"/>
      <scheme val="minor"/>
    </font>
    <font>
      <sz val="9.75"/>
      <color theme="1"/>
      <name val="Helvetica Neue"/>
      <family val="2"/>
    </font>
    <font>
      <b/>
      <sz val="12"/>
      <name val="等线"/>
      <family val="4"/>
      <charset val="134"/>
      <scheme val="minor"/>
    </font>
    <font>
      <u/>
      <sz val="12"/>
      <color theme="10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SimSun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7" fillId="0" borderId="0">
      <alignment vertical="center"/>
    </xf>
    <xf numFmtId="0" fontId="4" fillId="0" borderId="0"/>
    <xf numFmtId="0" fontId="21" fillId="0" borderId="0"/>
    <xf numFmtId="0" fontId="4" fillId="0" borderId="0"/>
    <xf numFmtId="0" fontId="25" fillId="0" borderId="0">
      <alignment vertical="center"/>
    </xf>
    <xf numFmtId="0" fontId="30" fillId="0" borderId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17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/>
    <xf numFmtId="0" fontId="0" fillId="0" borderId="1" xfId="0" applyBorder="1" applyAlignment="1"/>
    <xf numFmtId="0" fontId="0" fillId="2" borderId="1" xfId="0" applyFill="1" applyBorder="1" applyAlignment="1">
      <alignment horizontal="left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9" fontId="7" fillId="0" borderId="1" xfId="0" applyNumberFormat="1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6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justify" vertical="center" wrapText="1"/>
    </xf>
    <xf numFmtId="0" fontId="12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5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9" fontId="16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9" fontId="8" fillId="0" borderId="1" xfId="0" applyNumberFormat="1" applyFont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4" fillId="0" borderId="1" xfId="3" applyBorder="1" applyAlignment="1">
      <alignment horizontal="left" vertical="top"/>
    </xf>
    <xf numFmtId="0" fontId="4" fillId="0" borderId="0" xfId="3" applyAlignment="1">
      <alignment horizontal="left" vertical="top"/>
    </xf>
    <xf numFmtId="14" fontId="4" fillId="0" borderId="1" xfId="3" applyNumberFormat="1" applyBorder="1" applyAlignment="1">
      <alignment horizontal="left" vertical="top"/>
    </xf>
    <xf numFmtId="0" fontId="4" fillId="0" borderId="1" xfId="3" applyBorder="1" applyAlignment="1">
      <alignment horizontal="left" vertical="top" wrapText="1"/>
    </xf>
    <xf numFmtId="0" fontId="4" fillId="0" borderId="0" xfId="3" quotePrefix="1" applyAlignment="1">
      <alignment horizontal="left" vertical="top"/>
    </xf>
    <xf numFmtId="0" fontId="0" fillId="8" borderId="1" xfId="0" applyFill="1" applyBorder="1" applyAlignment="1"/>
    <xf numFmtId="0" fontId="19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vertical="center" wrapText="1"/>
    </xf>
    <xf numFmtId="0" fontId="19" fillId="8" borderId="1" xfId="0" applyFont="1" applyFill="1" applyBorder="1" applyAlignment="1">
      <alignment horizontal="justify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/>
    <xf numFmtId="177" fontId="0" fillId="9" borderId="1" xfId="0" applyNumberFormat="1" applyFill="1" applyBorder="1" applyAlignment="1">
      <alignment horizontal="left"/>
    </xf>
    <xf numFmtId="0" fontId="19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/>
    </xf>
    <xf numFmtId="1" fontId="19" fillId="2" borderId="1" xfId="0" applyNumberFormat="1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wrapText="1"/>
    </xf>
    <xf numFmtId="9" fontId="0" fillId="8" borderId="1" xfId="0" applyNumberFormat="1" applyFill="1" applyBorder="1" applyAlignment="1">
      <alignment horizontal="center"/>
    </xf>
    <xf numFmtId="0" fontId="20" fillId="8" borderId="1" xfId="0" applyFont="1" applyFill="1" applyBorder="1" applyAlignment="1"/>
    <xf numFmtId="0" fontId="19" fillId="10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/>
    <xf numFmtId="0" fontId="0" fillId="10" borderId="1" xfId="0" applyFill="1" applyBorder="1" applyAlignment="1">
      <alignment horizontal="left"/>
    </xf>
    <xf numFmtId="0" fontId="3" fillId="0" borderId="0" xfId="0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0" fontId="4" fillId="0" borderId="1" xfId="5" applyBorder="1" applyAlignment="1">
      <alignment horizontal="left" vertical="top"/>
    </xf>
    <xf numFmtId="14" fontId="4" fillId="0" borderId="1" xfId="5" applyNumberFormat="1" applyBorder="1" applyAlignment="1">
      <alignment horizontal="left" vertical="top"/>
    </xf>
    <xf numFmtId="0" fontId="4" fillId="0" borderId="0" xfId="5" quotePrefix="1" applyAlignment="1">
      <alignment horizontal="left" vertical="top"/>
    </xf>
    <xf numFmtId="0" fontId="4" fillId="0" borderId="0" xfId="5" applyAlignment="1">
      <alignment horizontal="left" vertical="top"/>
    </xf>
    <xf numFmtId="0" fontId="16" fillId="0" borderId="0" xfId="0" applyFont="1">
      <alignment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/>
    </xf>
    <xf numFmtId="0" fontId="25" fillId="0" borderId="0" xfId="0" applyFont="1">
      <alignment vertical="center"/>
    </xf>
    <xf numFmtId="0" fontId="28" fillId="0" borderId="0" xfId="0" applyFont="1">
      <alignment vertical="center"/>
    </xf>
    <xf numFmtId="9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 wrapText="1"/>
    </xf>
    <xf numFmtId="0" fontId="25" fillId="0" borderId="0" xfId="6" applyAlignment="1">
      <alignment horizontal="left" vertical="center"/>
    </xf>
    <xf numFmtId="0" fontId="1" fillId="0" borderId="0" xfId="6" applyFont="1">
      <alignment vertical="center"/>
    </xf>
    <xf numFmtId="0" fontId="1" fillId="0" borderId="0" xfId="6" applyFont="1" applyAlignment="1">
      <alignment vertical="center" wrapText="1"/>
    </xf>
    <xf numFmtId="0" fontId="30" fillId="0" borderId="0" xfId="7">
      <alignment vertical="center"/>
    </xf>
    <xf numFmtId="0" fontId="30" fillId="0" borderId="15" xfId="7" applyBorder="1" applyAlignment="1">
      <alignment horizontal="center" vertical="center"/>
    </xf>
    <xf numFmtId="0" fontId="30" fillId="0" borderId="17" xfId="7" applyBorder="1" applyAlignment="1">
      <alignment horizontal="center" vertical="center"/>
    </xf>
    <xf numFmtId="0" fontId="30" fillId="0" borderId="14" xfId="7" applyBorder="1" applyAlignment="1">
      <alignment horizontal="left" vertical="center" wrapText="1"/>
    </xf>
    <xf numFmtId="0" fontId="30" fillId="0" borderId="17" xfId="7" applyBorder="1" applyAlignment="1">
      <alignment horizontal="left" vertical="center"/>
    </xf>
    <xf numFmtId="0" fontId="30" fillId="0" borderId="16" xfId="7" applyBorder="1" applyAlignment="1">
      <alignment horizontal="center" vertical="center"/>
    </xf>
    <xf numFmtId="0" fontId="30" fillId="0" borderId="18" xfId="7" applyBorder="1" applyAlignment="1">
      <alignment horizontal="center" vertical="center"/>
    </xf>
    <xf numFmtId="0" fontId="30" fillId="0" borderId="14" xfId="7" applyBorder="1" applyAlignment="1">
      <alignment horizontal="center" vertical="center"/>
    </xf>
    <xf numFmtId="0" fontId="30" fillId="0" borderId="14" xfId="7" applyBorder="1" applyAlignment="1">
      <alignment horizontal="left" vertical="center"/>
    </xf>
    <xf numFmtId="0" fontId="30" fillId="0" borderId="19" xfId="7" applyBorder="1" applyAlignment="1">
      <alignment horizontal="center" vertical="center"/>
    </xf>
    <xf numFmtId="0" fontId="30" fillId="0" borderId="14" xfId="7" applyBorder="1" applyAlignment="1">
      <alignment horizontal="center" vertical="center" wrapText="1"/>
    </xf>
    <xf numFmtId="0" fontId="30" fillId="0" borderId="18" xfId="7" applyBorder="1" applyAlignment="1">
      <alignment horizontal="center" vertical="center" wrapText="1"/>
    </xf>
    <xf numFmtId="0" fontId="24" fillId="0" borderId="18" xfId="7" applyFont="1" applyBorder="1" applyAlignment="1">
      <alignment horizontal="left" vertical="center" wrapText="1"/>
    </xf>
    <xf numFmtId="0" fontId="30" fillId="7" borderId="11" xfId="7" applyFill="1" applyBorder="1" applyAlignment="1">
      <alignment horizontal="center" vertical="center"/>
    </xf>
    <xf numFmtId="0" fontId="30" fillId="7" borderId="6" xfId="7" applyFill="1" applyBorder="1" applyAlignment="1">
      <alignment horizontal="center" vertical="center"/>
    </xf>
    <xf numFmtId="0" fontId="30" fillId="7" borderId="12" xfId="7" applyFill="1" applyBorder="1" applyAlignment="1">
      <alignment horizontal="center" vertical="center"/>
    </xf>
    <xf numFmtId="0" fontId="25" fillId="0" borderId="14" xfId="6" applyBorder="1" applyAlignment="1">
      <alignment horizontal="left" vertical="center"/>
    </xf>
    <xf numFmtId="0" fontId="25" fillId="0" borderId="14" xfId="6" applyBorder="1" applyAlignment="1">
      <alignment horizontal="left" vertical="center" wrapText="1"/>
    </xf>
    <xf numFmtId="0" fontId="31" fillId="0" borderId="14" xfId="6" applyFont="1" applyBorder="1">
      <alignment vertical="center"/>
    </xf>
    <xf numFmtId="178" fontId="25" fillId="7" borderId="14" xfId="6" applyNumberFormat="1" applyFill="1" applyBorder="1" applyAlignment="1">
      <alignment horizontal="left" vertical="center"/>
    </xf>
    <xf numFmtId="14" fontId="25" fillId="7" borderId="14" xfId="6" applyNumberFormat="1" applyFill="1" applyBorder="1" applyAlignment="1">
      <alignment horizontal="left" vertical="center"/>
    </xf>
    <xf numFmtId="0" fontId="25" fillId="7" borderId="14" xfId="6" applyFill="1" applyBorder="1" applyAlignment="1">
      <alignment horizontal="left" vertical="center"/>
    </xf>
    <xf numFmtId="0" fontId="32" fillId="7" borderId="14" xfId="7" applyFont="1" applyFill="1" applyBorder="1" applyAlignment="1">
      <alignment horizontal="center" vertical="center"/>
    </xf>
    <xf numFmtId="178" fontId="25" fillId="7" borderId="20" xfId="6" applyNumberFormat="1" applyFill="1" applyBorder="1" applyAlignment="1">
      <alignment horizontal="left" vertical="center"/>
    </xf>
    <xf numFmtId="0" fontId="31" fillId="0" borderId="20" xfId="6" applyFont="1" applyBorder="1">
      <alignment vertical="center"/>
    </xf>
    <xf numFmtId="0" fontId="25" fillId="0" borderId="20" xfId="6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justify" vertical="center" wrapText="1"/>
    </xf>
    <xf numFmtId="0" fontId="5" fillId="6" borderId="1" xfId="0" applyFont="1" applyFill="1" applyBorder="1" applyAlignment="1">
      <alignment horizontal="justify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6" fillId="6" borderId="1" xfId="0" applyFont="1" applyFill="1" applyBorder="1" applyAlignment="1">
      <alignment horizontal="justify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wrapText="1"/>
    </xf>
    <xf numFmtId="0" fontId="23" fillId="4" borderId="4" xfId="0" applyFont="1" applyFill="1" applyBorder="1" applyAlignment="1">
      <alignment horizontal="center" wrapText="1"/>
    </xf>
    <xf numFmtId="0" fontId="23" fillId="4" borderId="6" xfId="0" applyFont="1" applyFill="1" applyBorder="1" applyAlignment="1">
      <alignment horizontal="center" wrapText="1"/>
    </xf>
    <xf numFmtId="9" fontId="0" fillId="2" borderId="1" xfId="0" applyNumberFormat="1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9" fillId="2" borderId="1" xfId="0" applyFont="1" applyFill="1" applyBorder="1" applyAlignment="1">
      <alignment vertical="center" wrapText="1"/>
    </xf>
    <xf numFmtId="9" fontId="0" fillId="2" borderId="1" xfId="0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5" fillId="11" borderId="20" xfId="0" applyFont="1" applyFill="1" applyBorder="1" applyAlignment="1">
      <alignment vertical="center" wrapText="1"/>
    </xf>
    <xf numFmtId="0" fontId="0" fillId="0" borderId="20" xfId="0" applyBorder="1" applyAlignment="1">
      <alignment wrapText="1"/>
    </xf>
    <xf numFmtId="0" fontId="35" fillId="0" borderId="20" xfId="0" applyFont="1" applyBorder="1" applyAlignment="1">
      <alignment vertical="center" wrapText="1"/>
    </xf>
    <xf numFmtId="49" fontId="28" fillId="0" borderId="21" xfId="0" applyNumberFormat="1" applyFont="1" applyBorder="1" applyAlignment="1"/>
    <xf numFmtId="0" fontId="0" fillId="0" borderId="23" xfId="0" applyBorder="1" applyAlignment="1">
      <alignment wrapText="1"/>
    </xf>
    <xf numFmtId="0" fontId="25" fillId="11" borderId="20" xfId="0" applyFont="1" applyFill="1" applyBorder="1" applyAlignment="1">
      <alignment wrapText="1"/>
    </xf>
    <xf numFmtId="0" fontId="19" fillId="2" borderId="20" xfId="0" applyFont="1" applyFill="1" applyBorder="1" applyAlignment="1">
      <alignment horizontal="left" vertical="center" wrapText="1"/>
    </xf>
    <xf numFmtId="0" fontId="25" fillId="0" borderId="20" xfId="0" applyFont="1" applyBorder="1" applyAlignment="1">
      <alignment horizontal="left"/>
    </xf>
    <xf numFmtId="177" fontId="25" fillId="0" borderId="20" xfId="0" applyNumberFormat="1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25" fillId="2" borderId="20" xfId="0" applyFont="1" applyFill="1" applyBorder="1" applyAlignment="1">
      <alignment horizontal="center"/>
    </xf>
    <xf numFmtId="0" fontId="25" fillId="11" borderId="23" xfId="0" applyFont="1" applyFill="1" applyBorder="1" applyAlignment="1">
      <alignment wrapText="1"/>
    </xf>
    <xf numFmtId="0" fontId="33" fillId="0" borderId="22" xfId="8" applyBorder="1">
      <alignment vertical="center"/>
    </xf>
    <xf numFmtId="0" fontId="25" fillId="0" borderId="9" xfId="0" applyFont="1" applyBorder="1">
      <alignment vertical="center"/>
    </xf>
    <xf numFmtId="0" fontId="25" fillId="0" borderId="11" xfId="0" applyFont="1" applyBorder="1">
      <alignment vertical="center"/>
    </xf>
  </cellXfs>
  <cellStyles count="9">
    <cellStyle name="Normal 2" xfId="2" xr:uid="{2013CFB4-4C58-4705-9968-26B36E53D960}"/>
    <cellStyle name="Normal 2 2" xfId="7" xr:uid="{CEE4FE62-221C-BA43-8054-7F5C085388E7}"/>
    <cellStyle name="Normal 3" xfId="3" xr:uid="{01C77F75-283D-4093-BD34-FCB28F94E4E6}"/>
    <cellStyle name="Normal 4" xfId="5" xr:uid="{33536BA3-91C6-4070-93AD-067DC89FE985}"/>
    <cellStyle name="常规" xfId="0" builtinId="0"/>
    <cellStyle name="常规 2" xfId="6" xr:uid="{923078C0-B148-F746-A92A-78EE35DD7BD1}"/>
    <cellStyle name="常规 4 2" xfId="1" xr:uid="{00000000-0005-0000-0000-000001000000}"/>
    <cellStyle name="常规 4 2 2" xfId="4" xr:uid="{22A51E5F-D9E5-4E75-8769-03345D346C07}"/>
    <cellStyle name="超链接" xfId="8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1009650</xdr:colOff>
      <xdr:row>2</xdr:row>
      <xdr:rowOff>177728</xdr:rowOff>
    </xdr:from>
    <xdr:to>
      <xdr:col>3</xdr:col>
      <xdr:colOff>2112708</xdr:colOff>
      <xdr:row>2</xdr:row>
      <xdr:rowOff>1390300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256B0C-FD24-4FAD-9574-8ED2C1E6F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7210" y="3652448"/>
          <a:ext cx="1103058" cy="12125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819DA7-ECCD-3043-A061-E8FE0DF6F975}" name="Table13" displayName="Table13" ref="A6:G19" totalsRowShown="0">
  <autoFilter ref="A6:G19" xr:uid="{00000000-0009-0000-0100-000001000000}"/>
  <tableColumns count="7">
    <tableColumn id="1" xr3:uid="{00000000-0010-0000-0000-000001000000}" name="序号"/>
    <tableColumn id="2" xr3:uid="{00000000-0010-0000-0000-000002000000}" name="路试重点关注项"/>
    <tableColumn id="3" xr3:uid="{00000000-0010-0000-0000-000003000000}" name="详细要求"/>
    <tableColumn id="4" xr3:uid="{00000000-0010-0000-0000-000004000000}" name="出错次数"/>
    <tableColumn id="5" xr3:uid="{00000000-0010-0000-0000-000005000000}" name="bug号"/>
    <tableColumn id="6" xr3:uid="{00000000-0010-0000-0000-000006000000}" name="问题描述"/>
    <tableColumn id="7" xr3:uid="{00000000-0010-0000-0000-000007000000}" name="备注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F878-D344-4BB8-A69B-1B05A037B8D2}">
  <dimension ref="A1:E23"/>
  <sheetViews>
    <sheetView workbookViewId="0">
      <selection sqref="A1:XFD1048576"/>
    </sheetView>
  </sheetViews>
  <sheetFormatPr baseColWidth="10" defaultColWidth="8.1640625" defaultRowHeight="15"/>
  <cols>
    <col min="1" max="1" width="8.1640625" style="42"/>
    <col min="2" max="2" width="12.1640625" style="42" customWidth="1"/>
    <col min="3" max="3" width="23.33203125" style="42" bestFit="1" customWidth="1"/>
    <col min="4" max="4" width="87.6640625" style="42" bestFit="1" customWidth="1"/>
    <col min="5" max="5" width="11.6640625" style="42" customWidth="1"/>
    <col min="6" max="16384" width="8.1640625" style="42"/>
  </cols>
  <sheetData>
    <row r="1" spans="1:5">
      <c r="A1" s="41" t="s">
        <v>233</v>
      </c>
      <c r="B1" s="41" t="s">
        <v>234</v>
      </c>
      <c r="C1" s="41" t="s">
        <v>235</v>
      </c>
      <c r="D1" s="41" t="s">
        <v>236</v>
      </c>
    </row>
    <row r="2" spans="1:5" ht="64.25" customHeight="1">
      <c r="A2" s="41">
        <v>0.1</v>
      </c>
      <c r="B2" s="43">
        <v>44791</v>
      </c>
      <c r="C2" s="43" t="s">
        <v>237</v>
      </c>
      <c r="D2" s="44" t="s">
        <v>238</v>
      </c>
    </row>
    <row r="3" spans="1:5" ht="114" customHeight="1">
      <c r="A3" s="41">
        <v>0.2</v>
      </c>
      <c r="B3" s="43">
        <v>44803</v>
      </c>
      <c r="C3" s="43" t="s">
        <v>237</v>
      </c>
      <c r="D3" s="44" t="s">
        <v>239</v>
      </c>
    </row>
    <row r="4" spans="1:5">
      <c r="A4" s="41">
        <v>0.3</v>
      </c>
      <c r="B4" s="43">
        <v>44823</v>
      </c>
      <c r="C4" s="43" t="s">
        <v>237</v>
      </c>
      <c r="D4" s="41" t="s">
        <v>240</v>
      </c>
      <c r="E4" s="45"/>
    </row>
    <row r="5" spans="1:5">
      <c r="A5" s="41">
        <v>1</v>
      </c>
      <c r="B5" s="43">
        <v>44834</v>
      </c>
      <c r="C5" s="43" t="s">
        <v>241</v>
      </c>
      <c r="D5" s="41" t="s">
        <v>242</v>
      </c>
      <c r="E5" s="45"/>
    </row>
    <row r="6" spans="1:5" s="71" customFormat="1">
      <c r="A6" s="68">
        <v>1.1000000000000001</v>
      </c>
      <c r="B6" s="69">
        <v>44992</v>
      </c>
      <c r="C6" s="68" t="s">
        <v>237</v>
      </c>
      <c r="D6" s="68" t="s">
        <v>264</v>
      </c>
      <c r="E6" s="70"/>
    </row>
    <row r="7" spans="1:5">
      <c r="A7" s="41">
        <v>1.2</v>
      </c>
      <c r="B7" s="43">
        <v>45098</v>
      </c>
      <c r="C7" s="41" t="s">
        <v>237</v>
      </c>
      <c r="D7" s="41" t="s">
        <v>243</v>
      </c>
      <c r="E7" s="45"/>
    </row>
    <row r="8" spans="1:5">
      <c r="A8" s="41"/>
      <c r="B8" s="43"/>
      <c r="C8" s="41"/>
      <c r="D8" s="41"/>
    </row>
    <row r="9" spans="1:5">
      <c r="A9" s="41"/>
      <c r="B9" s="43"/>
      <c r="C9" s="43"/>
      <c r="D9" s="41"/>
    </row>
    <row r="10" spans="1:5">
      <c r="A10" s="41"/>
      <c r="B10" s="41"/>
      <c r="C10" s="41"/>
      <c r="D10" s="41"/>
    </row>
    <row r="11" spans="1:5">
      <c r="A11" s="41"/>
      <c r="B11" s="41"/>
      <c r="C11" s="41"/>
      <c r="D11" s="41"/>
    </row>
    <row r="12" spans="1:5">
      <c r="A12" s="41"/>
      <c r="B12" s="41"/>
      <c r="C12" s="41"/>
      <c r="D12" s="41"/>
    </row>
    <row r="13" spans="1:5">
      <c r="A13" s="41"/>
      <c r="B13" s="41"/>
      <c r="C13" s="41"/>
      <c r="D13" s="41"/>
    </row>
    <row r="14" spans="1:5">
      <c r="A14" s="41"/>
      <c r="B14" s="41"/>
      <c r="C14" s="41"/>
      <c r="D14" s="41"/>
    </row>
    <row r="15" spans="1:5">
      <c r="A15" s="41"/>
      <c r="B15" s="41"/>
      <c r="C15" s="41"/>
      <c r="D15" s="41"/>
    </row>
    <row r="16" spans="1:5">
      <c r="A16" s="41"/>
      <c r="B16" s="41"/>
      <c r="C16" s="41"/>
      <c r="D16" s="41"/>
    </row>
    <row r="17" spans="1:4">
      <c r="A17" s="41"/>
      <c r="B17" s="41"/>
      <c r="C17" s="41"/>
      <c r="D17" s="41"/>
    </row>
    <row r="18" spans="1:4">
      <c r="A18" s="41"/>
      <c r="B18" s="41"/>
      <c r="C18" s="41"/>
      <c r="D18" s="41"/>
    </row>
    <row r="19" spans="1:4">
      <c r="A19" s="41"/>
      <c r="B19" s="41"/>
      <c r="C19" s="41"/>
      <c r="D19" s="41"/>
    </row>
    <row r="20" spans="1:4">
      <c r="A20" s="41"/>
      <c r="B20" s="41"/>
      <c r="C20" s="41"/>
      <c r="D20" s="41"/>
    </row>
    <row r="21" spans="1:4">
      <c r="A21" s="41"/>
      <c r="B21" s="41"/>
      <c r="C21" s="41"/>
      <c r="D21" s="41"/>
    </row>
    <row r="22" spans="1:4">
      <c r="A22" s="41"/>
      <c r="B22" s="41"/>
      <c r="C22" s="41"/>
      <c r="D22" s="41"/>
    </row>
    <row r="23" spans="1:4">
      <c r="A23" s="41"/>
      <c r="B23" s="41"/>
      <c r="C23" s="41"/>
      <c r="D23" s="41"/>
    </row>
  </sheetData>
  <phoneticPr fontId="2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61B1-859A-4142-8AC0-FEF1EE4DE653}">
  <dimension ref="A1:D21"/>
  <sheetViews>
    <sheetView tabSelected="1" workbookViewId="0">
      <selection activeCell="C12" sqref="C12"/>
    </sheetView>
  </sheetViews>
  <sheetFormatPr baseColWidth="10" defaultColWidth="8.1640625" defaultRowHeight="15"/>
  <cols>
    <col min="1" max="1" width="12.1640625" style="42" customWidth="1"/>
    <col min="2" max="2" width="23.33203125" style="42" bestFit="1" customWidth="1"/>
    <col min="3" max="3" width="87.6640625" style="42" bestFit="1" customWidth="1"/>
    <col min="4" max="4" width="11.6640625" style="42" customWidth="1"/>
    <col min="5" max="16384" width="8.1640625" style="42"/>
  </cols>
  <sheetData>
    <row r="1" spans="1:4">
      <c r="A1" s="41" t="s">
        <v>234</v>
      </c>
      <c r="B1" s="41" t="s">
        <v>235</v>
      </c>
      <c r="C1" s="41" t="s">
        <v>236</v>
      </c>
    </row>
    <row r="2" spans="1:4" ht="16">
      <c r="A2" s="43">
        <v>45152</v>
      </c>
      <c r="B2" s="43" t="s">
        <v>304</v>
      </c>
      <c r="C2" s="44" t="s">
        <v>305</v>
      </c>
      <c r="D2" s="45"/>
    </row>
    <row r="3" spans="1:4">
      <c r="A3" s="43"/>
      <c r="B3" s="43"/>
      <c r="C3" s="41"/>
      <c r="D3" s="45"/>
    </row>
    <row r="4" spans="1:4" s="71" customFormat="1">
      <c r="A4" s="69"/>
      <c r="B4" s="68"/>
      <c r="C4" s="68"/>
      <c r="D4" s="70"/>
    </row>
    <row r="5" spans="1:4">
      <c r="A5" s="43"/>
      <c r="B5" s="41"/>
      <c r="C5" s="41"/>
      <c r="D5" s="45"/>
    </row>
    <row r="6" spans="1:4">
      <c r="A6" s="43"/>
      <c r="B6" s="41"/>
      <c r="C6" s="41"/>
    </row>
    <row r="7" spans="1:4">
      <c r="A7" s="43"/>
      <c r="B7" s="43"/>
      <c r="C7" s="41"/>
    </row>
    <row r="8" spans="1:4">
      <c r="A8" s="41"/>
      <c r="B8" s="41"/>
      <c r="C8" s="41"/>
    </row>
    <row r="9" spans="1:4">
      <c r="A9" s="41"/>
      <c r="B9" s="41"/>
      <c r="C9" s="41"/>
    </row>
    <row r="10" spans="1:4">
      <c r="A10" s="41"/>
      <c r="B10" s="41"/>
      <c r="C10" s="41"/>
    </row>
    <row r="11" spans="1:4">
      <c r="A11" s="41"/>
      <c r="B11" s="41"/>
      <c r="C11" s="41"/>
    </row>
    <row r="12" spans="1:4">
      <c r="A12" s="41"/>
      <c r="B12" s="41"/>
      <c r="C12" s="41"/>
    </row>
    <row r="13" spans="1:4">
      <c r="A13" s="41"/>
      <c r="B13" s="41"/>
      <c r="C13" s="41"/>
    </row>
    <row r="14" spans="1:4">
      <c r="A14" s="41"/>
      <c r="B14" s="41"/>
      <c r="C14" s="41"/>
    </row>
    <row r="15" spans="1:4">
      <c r="A15" s="41"/>
      <c r="B15" s="41"/>
      <c r="C15" s="41"/>
    </row>
    <row r="16" spans="1:4">
      <c r="A16" s="41"/>
      <c r="B16" s="41"/>
      <c r="C16" s="41"/>
    </row>
    <row r="17" spans="1:3">
      <c r="A17" s="41"/>
      <c r="B17" s="41"/>
      <c r="C17" s="41"/>
    </row>
    <row r="18" spans="1:3">
      <c r="A18" s="41"/>
      <c r="B18" s="41"/>
      <c r="C18" s="41"/>
    </row>
    <row r="19" spans="1:3">
      <c r="A19" s="41"/>
      <c r="B19" s="41"/>
      <c r="C19" s="41"/>
    </row>
    <row r="20" spans="1:3">
      <c r="A20" s="41"/>
      <c r="B20" s="41"/>
      <c r="C20" s="41"/>
    </row>
    <row r="21" spans="1:3">
      <c r="A21" s="41"/>
      <c r="B21" s="41"/>
      <c r="C21" s="41"/>
    </row>
  </sheetData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"/>
  <sheetViews>
    <sheetView topLeftCell="A73" zoomScale="101" zoomScaleNormal="101" workbookViewId="0">
      <selection activeCell="B93" sqref="B93"/>
    </sheetView>
  </sheetViews>
  <sheetFormatPr baseColWidth="10" defaultColWidth="11" defaultRowHeight="16"/>
  <cols>
    <col min="1" max="1" width="15" customWidth="1"/>
    <col min="2" max="3" width="24.83203125" customWidth="1"/>
    <col min="4" max="4" width="26.6640625" customWidth="1"/>
    <col min="5" max="5" width="22.33203125" customWidth="1"/>
    <col min="6" max="7" width="16" customWidth="1"/>
    <col min="8" max="8" width="13" customWidth="1"/>
  </cols>
  <sheetData>
    <row r="1" spans="1:9" ht="17">
      <c r="A1" s="123" t="s">
        <v>0</v>
      </c>
      <c r="B1" s="123"/>
      <c r="C1" s="123"/>
      <c r="D1" s="123"/>
      <c r="E1" s="123"/>
      <c r="F1" s="123"/>
      <c r="G1" s="123"/>
      <c r="H1" s="123"/>
    </row>
    <row r="2" spans="1:9" ht="16" customHeight="1">
      <c r="A2" s="124" t="s">
        <v>1</v>
      </c>
      <c r="B2" s="124"/>
      <c r="C2" s="124"/>
      <c r="D2" s="124"/>
      <c r="E2" s="124"/>
      <c r="F2" s="124"/>
      <c r="G2" s="124"/>
      <c r="H2" s="124"/>
    </row>
    <row r="3" spans="1:9" ht="16" customHeight="1">
      <c r="A3" s="5" t="s">
        <v>2</v>
      </c>
      <c r="B3" s="125" t="s">
        <v>306</v>
      </c>
      <c r="C3" s="125"/>
      <c r="D3" s="125"/>
      <c r="E3" s="125"/>
      <c r="F3" s="125"/>
      <c r="G3" s="125"/>
      <c r="H3" s="125"/>
    </row>
    <row r="4" spans="1:9" ht="18">
      <c r="A4" s="5" t="s">
        <v>3</v>
      </c>
      <c r="B4" s="125" t="s">
        <v>276</v>
      </c>
      <c r="C4" s="125"/>
      <c r="D4" s="125"/>
      <c r="E4" s="125"/>
      <c r="F4" s="125"/>
      <c r="G4" s="125"/>
      <c r="H4" s="125"/>
    </row>
    <row r="5" spans="1:9" ht="16" customHeight="1">
      <c r="A5" s="5" t="s">
        <v>4</v>
      </c>
      <c r="B5" s="126" t="s">
        <v>301</v>
      </c>
      <c r="C5" s="125"/>
      <c r="D5" s="125"/>
      <c r="E5" s="125"/>
      <c r="F5" s="125"/>
      <c r="G5" s="125"/>
      <c r="H5" s="125"/>
      <c r="I5" s="72" t="s">
        <v>268</v>
      </c>
    </row>
    <row r="6" spans="1:9" ht="16" customHeight="1">
      <c r="A6" s="111"/>
      <c r="B6" s="111"/>
      <c r="C6" s="111"/>
      <c r="D6" s="111"/>
      <c r="E6" s="111"/>
      <c r="F6" s="111"/>
      <c r="G6" s="111"/>
      <c r="H6" s="111"/>
    </row>
    <row r="7" spans="1:9" ht="17">
      <c r="A7" s="112" t="s">
        <v>5</v>
      </c>
      <c r="B7" s="112"/>
      <c r="C7" s="112"/>
      <c r="D7" s="112"/>
      <c r="E7" s="112"/>
      <c r="F7" s="112"/>
      <c r="G7" s="112"/>
      <c r="H7" s="112"/>
    </row>
    <row r="8" spans="1:9" ht="18">
      <c r="A8" s="5" t="s">
        <v>6</v>
      </c>
      <c r="B8" s="113" t="s">
        <v>7</v>
      </c>
      <c r="C8" s="114"/>
      <c r="D8" s="5" t="s">
        <v>8</v>
      </c>
      <c r="E8" s="5" t="s">
        <v>9</v>
      </c>
      <c r="F8" s="6" t="s">
        <v>4</v>
      </c>
      <c r="G8" s="113" t="s">
        <v>10</v>
      </c>
      <c r="H8" s="114"/>
    </row>
    <row r="9" spans="1:9" ht="18">
      <c r="A9" s="7" t="s">
        <v>11</v>
      </c>
      <c r="B9" s="115" t="s">
        <v>12</v>
      </c>
      <c r="C9" s="116"/>
      <c r="D9" s="8">
        <v>1</v>
      </c>
      <c r="E9" s="8">
        <v>1</v>
      </c>
      <c r="F9" s="20" t="s">
        <v>277</v>
      </c>
      <c r="G9" s="117"/>
      <c r="H9" s="118"/>
    </row>
    <row r="10" spans="1:9" ht="18" customHeight="1">
      <c r="A10" s="129" t="s">
        <v>13</v>
      </c>
      <c r="B10" s="115" t="s">
        <v>14</v>
      </c>
      <c r="C10" s="116"/>
      <c r="D10" s="8">
        <v>1</v>
      </c>
      <c r="E10" s="21">
        <v>0.9698</v>
      </c>
      <c r="F10" s="20" t="s">
        <v>277</v>
      </c>
      <c r="G10" s="119"/>
      <c r="H10" s="120"/>
    </row>
    <row r="11" spans="1:9" ht="18">
      <c r="A11" s="129"/>
      <c r="B11" s="115" t="s">
        <v>15</v>
      </c>
      <c r="C11" s="116"/>
      <c r="D11" s="7" t="s">
        <v>16</v>
      </c>
      <c r="E11" s="21">
        <v>0.92800000000000005</v>
      </c>
      <c r="F11" s="22" t="s">
        <v>278</v>
      </c>
      <c r="G11" s="121"/>
      <c r="H11" s="122"/>
    </row>
    <row r="12" spans="1:9" ht="17">
      <c r="A12" s="129"/>
      <c r="B12" s="129"/>
      <c r="C12" s="129"/>
      <c r="D12" s="129"/>
      <c r="E12" s="129"/>
      <c r="F12" s="129"/>
      <c r="G12" s="129"/>
      <c r="H12" s="129"/>
    </row>
    <row r="13" spans="1:9" ht="14.25" customHeight="1">
      <c r="A13" s="124" t="s">
        <v>17</v>
      </c>
      <c r="B13" s="124"/>
      <c r="C13" s="124"/>
      <c r="D13" s="124"/>
      <c r="E13" s="124"/>
      <c r="F13" s="124"/>
      <c r="G13" s="124"/>
      <c r="H13" s="124"/>
    </row>
    <row r="14" spans="1:9" ht="18">
      <c r="A14" s="5" t="s">
        <v>18</v>
      </c>
      <c r="B14" s="5" t="s">
        <v>7</v>
      </c>
      <c r="C14" s="7" t="s">
        <v>8</v>
      </c>
      <c r="D14" s="9" t="s">
        <v>3</v>
      </c>
      <c r="E14" s="7" t="s">
        <v>9</v>
      </c>
      <c r="F14" s="6" t="s">
        <v>4</v>
      </c>
      <c r="G14" s="113" t="s">
        <v>10</v>
      </c>
      <c r="H14" s="114"/>
    </row>
    <row r="15" spans="1:9" ht="18">
      <c r="A15" s="133" t="s">
        <v>19</v>
      </c>
      <c r="B15" s="10" t="s">
        <v>20</v>
      </c>
      <c r="C15" s="7" t="s">
        <v>300</v>
      </c>
      <c r="D15" s="10" t="s">
        <v>21</v>
      </c>
      <c r="E15" s="10">
        <v>0</v>
      </c>
      <c r="F15" s="73" t="s">
        <v>277</v>
      </c>
      <c r="G15" s="117"/>
      <c r="H15" s="118"/>
    </row>
    <row r="16" spans="1:9" ht="18">
      <c r="A16" s="133"/>
      <c r="B16" s="139" t="s">
        <v>22</v>
      </c>
      <c r="C16" s="11" t="s">
        <v>23</v>
      </c>
      <c r="D16" s="10" t="s">
        <v>24</v>
      </c>
      <c r="E16" s="10">
        <v>0</v>
      </c>
      <c r="F16" s="73" t="s">
        <v>277</v>
      </c>
      <c r="G16" s="119"/>
      <c r="H16" s="120"/>
    </row>
    <row r="17" spans="1:8" ht="18">
      <c r="A17" s="133"/>
      <c r="B17" s="140"/>
      <c r="C17" s="11" t="s">
        <v>25</v>
      </c>
      <c r="D17" s="10" t="s">
        <v>26</v>
      </c>
      <c r="E17" s="10" t="s">
        <v>279</v>
      </c>
      <c r="F17" s="12" t="s">
        <v>279</v>
      </c>
      <c r="G17" s="119"/>
      <c r="H17" s="120"/>
    </row>
    <row r="18" spans="1:8" ht="54">
      <c r="A18" s="133"/>
      <c r="B18" s="10" t="s">
        <v>27</v>
      </c>
      <c r="C18" s="11" t="s">
        <v>23</v>
      </c>
      <c r="D18" s="10" t="s">
        <v>269</v>
      </c>
      <c r="E18" s="10">
        <v>0</v>
      </c>
      <c r="F18" s="73" t="s">
        <v>277</v>
      </c>
      <c r="G18" s="119"/>
      <c r="H18" s="120"/>
    </row>
    <row r="19" spans="1:8" ht="18">
      <c r="A19" s="133"/>
      <c r="B19" s="10" t="s">
        <v>28</v>
      </c>
      <c r="C19" s="11" t="s">
        <v>29</v>
      </c>
      <c r="D19" s="10" t="s">
        <v>30</v>
      </c>
      <c r="E19" s="10">
        <v>0</v>
      </c>
      <c r="F19" s="73" t="s">
        <v>277</v>
      </c>
      <c r="G19" s="119"/>
      <c r="H19" s="120"/>
    </row>
    <row r="20" spans="1:8" ht="18">
      <c r="A20" s="133"/>
      <c r="B20" s="10" t="s">
        <v>31</v>
      </c>
      <c r="C20" s="7" t="s">
        <v>32</v>
      </c>
      <c r="D20" s="10" t="s">
        <v>33</v>
      </c>
      <c r="E20" s="10" t="s">
        <v>280</v>
      </c>
      <c r="F20" s="20" t="s">
        <v>277</v>
      </c>
      <c r="G20" s="119"/>
      <c r="H20" s="120"/>
    </row>
    <row r="21" spans="1:8" ht="16" customHeight="1">
      <c r="A21" s="138" t="s">
        <v>34</v>
      </c>
      <c r="B21" s="141" t="s">
        <v>35</v>
      </c>
      <c r="C21" s="12"/>
      <c r="D21" s="142"/>
      <c r="E21" s="25"/>
      <c r="F21" s="148" t="s">
        <v>281</v>
      </c>
      <c r="G21" s="119"/>
      <c r="H21" s="120"/>
    </row>
    <row r="22" spans="1:8" ht="18">
      <c r="A22" s="138"/>
      <c r="B22" s="141"/>
      <c r="C22" s="12"/>
      <c r="D22" s="143"/>
      <c r="E22" s="26"/>
      <c r="F22" s="149"/>
      <c r="G22" s="119"/>
      <c r="H22" s="120"/>
    </row>
    <row r="23" spans="1:8" ht="16" customHeight="1">
      <c r="A23" s="138"/>
      <c r="B23" s="141" t="s">
        <v>36</v>
      </c>
      <c r="C23" s="12"/>
      <c r="D23" s="142"/>
      <c r="E23" s="26"/>
      <c r="F23" s="149"/>
      <c r="G23" s="119"/>
      <c r="H23" s="120"/>
    </row>
    <row r="24" spans="1:8" ht="18">
      <c r="A24" s="138"/>
      <c r="B24" s="141"/>
      <c r="C24" s="12"/>
      <c r="D24" s="143"/>
      <c r="E24" s="26"/>
      <c r="F24" s="149"/>
      <c r="G24" s="119"/>
      <c r="H24" s="120"/>
    </row>
    <row r="25" spans="1:8" ht="16" customHeight="1">
      <c r="A25" s="138"/>
      <c r="B25" s="133" t="s">
        <v>37</v>
      </c>
      <c r="C25" s="10"/>
      <c r="D25" s="142"/>
      <c r="E25" s="26"/>
      <c r="F25" s="149"/>
      <c r="G25" s="119"/>
      <c r="H25" s="120"/>
    </row>
    <row r="26" spans="1:8" ht="18">
      <c r="A26" s="138"/>
      <c r="B26" s="133"/>
      <c r="C26" s="10"/>
      <c r="D26" s="143"/>
      <c r="E26" s="26"/>
      <c r="F26" s="149"/>
      <c r="G26" s="119"/>
      <c r="H26" s="120"/>
    </row>
    <row r="27" spans="1:8" ht="16" customHeight="1">
      <c r="A27" s="138"/>
      <c r="B27" s="133" t="s">
        <v>38</v>
      </c>
      <c r="C27" s="10"/>
      <c r="D27" s="142"/>
      <c r="E27" s="26"/>
      <c r="F27" s="149"/>
      <c r="G27" s="119"/>
      <c r="H27" s="120"/>
    </row>
    <row r="28" spans="1:8" ht="18">
      <c r="A28" s="138"/>
      <c r="B28" s="133"/>
      <c r="C28" s="10"/>
      <c r="D28" s="143"/>
      <c r="E28" s="26"/>
      <c r="F28" s="149"/>
      <c r="G28" s="119"/>
      <c r="H28" s="120"/>
    </row>
    <row r="29" spans="1:8" ht="16" customHeight="1">
      <c r="A29" s="138"/>
      <c r="B29" s="133"/>
      <c r="C29" s="10"/>
      <c r="D29" s="142"/>
      <c r="E29" s="26"/>
      <c r="F29" s="149"/>
      <c r="G29" s="119"/>
      <c r="H29" s="120"/>
    </row>
    <row r="30" spans="1:8" ht="18">
      <c r="A30" s="138"/>
      <c r="B30" s="133"/>
      <c r="C30" s="10"/>
      <c r="D30" s="143"/>
      <c r="E30" s="26"/>
      <c r="F30" s="150"/>
      <c r="G30" s="121"/>
      <c r="H30" s="122"/>
    </row>
    <row r="31" spans="1:8" ht="17">
      <c r="A31" s="133"/>
      <c r="B31" s="133"/>
      <c r="C31" s="133"/>
      <c r="D31" s="133"/>
      <c r="E31" s="133"/>
      <c r="F31" s="133"/>
      <c r="G31" s="133"/>
      <c r="H31" s="133"/>
    </row>
    <row r="32" spans="1:8" ht="14.25" customHeight="1">
      <c r="A32" s="124" t="s">
        <v>39</v>
      </c>
      <c r="B32" s="124"/>
      <c r="C32" s="124"/>
      <c r="D32" s="124"/>
      <c r="E32" s="124"/>
      <c r="F32" s="124"/>
      <c r="G32" s="124"/>
      <c r="H32" s="124"/>
    </row>
    <row r="33" spans="1:8" ht="18">
      <c r="A33" s="6" t="s">
        <v>40</v>
      </c>
      <c r="B33" s="5" t="s">
        <v>7</v>
      </c>
      <c r="C33" s="5" t="s">
        <v>8</v>
      </c>
      <c r="D33" s="13" t="s">
        <v>3</v>
      </c>
      <c r="E33" s="5" t="s">
        <v>9</v>
      </c>
      <c r="F33" s="6" t="s">
        <v>4</v>
      </c>
      <c r="G33" s="113" t="s">
        <v>10</v>
      </c>
      <c r="H33" s="114"/>
    </row>
    <row r="34" spans="1:8" s="1" customFormat="1" ht="18">
      <c r="A34" s="133" t="s">
        <v>41</v>
      </c>
      <c r="B34" s="11" t="s">
        <v>42</v>
      </c>
      <c r="C34" s="11" t="s">
        <v>43</v>
      </c>
      <c r="D34" s="11" t="s">
        <v>44</v>
      </c>
      <c r="E34" s="11">
        <v>1</v>
      </c>
      <c r="F34" s="73" t="s">
        <v>277</v>
      </c>
      <c r="G34" s="117" t="s">
        <v>45</v>
      </c>
      <c r="H34" s="118"/>
    </row>
    <row r="35" spans="1:8" s="1" customFormat="1" ht="18">
      <c r="A35" s="133"/>
      <c r="B35" s="11" t="s">
        <v>46</v>
      </c>
      <c r="C35" s="11" t="s">
        <v>47</v>
      </c>
      <c r="D35" s="11" t="s">
        <v>44</v>
      </c>
      <c r="E35" s="11">
        <v>2</v>
      </c>
      <c r="F35" s="159" t="s">
        <v>307</v>
      </c>
      <c r="G35" s="119"/>
      <c r="H35" s="120"/>
    </row>
    <row r="36" spans="1:8" ht="18">
      <c r="A36" s="133"/>
      <c r="B36" s="11" t="s">
        <v>222</v>
      </c>
      <c r="C36" s="11"/>
      <c r="D36" s="7"/>
      <c r="E36" s="11"/>
      <c r="F36" s="12"/>
      <c r="G36" s="119"/>
      <c r="H36" s="120"/>
    </row>
    <row r="37" spans="1:8" ht="17">
      <c r="A37" s="133"/>
      <c r="B37" s="10"/>
      <c r="C37" s="10"/>
      <c r="D37" s="7"/>
      <c r="E37" s="10"/>
      <c r="F37" s="12"/>
      <c r="G37" s="119"/>
      <c r="H37" s="120"/>
    </row>
    <row r="38" spans="1:8" ht="17">
      <c r="A38" s="133"/>
      <c r="B38" s="10"/>
      <c r="C38" s="10"/>
      <c r="D38" s="7"/>
      <c r="E38" s="10"/>
      <c r="F38" s="12"/>
      <c r="G38" s="119"/>
      <c r="H38" s="120"/>
    </row>
    <row r="39" spans="1:8" ht="17">
      <c r="A39" s="10"/>
      <c r="B39" s="10"/>
      <c r="C39" s="10"/>
      <c r="D39" s="7"/>
      <c r="E39" s="10"/>
      <c r="F39" s="12"/>
      <c r="G39" s="23"/>
      <c r="H39" s="24"/>
    </row>
    <row r="40" spans="1:8" ht="14.25" customHeight="1">
      <c r="A40" s="124" t="s">
        <v>48</v>
      </c>
      <c r="B40" s="124"/>
      <c r="C40" s="124"/>
      <c r="D40" s="124"/>
      <c r="E40" s="124"/>
      <c r="F40" s="124"/>
      <c r="G40" s="124"/>
      <c r="H40" s="124"/>
    </row>
    <row r="41" spans="1:8" ht="18">
      <c r="A41" s="6" t="s">
        <v>40</v>
      </c>
      <c r="B41" s="5" t="s">
        <v>7</v>
      </c>
      <c r="C41" s="5" t="s">
        <v>8</v>
      </c>
      <c r="D41" s="13" t="s">
        <v>3</v>
      </c>
      <c r="E41" s="5" t="s">
        <v>9</v>
      </c>
      <c r="F41" s="6" t="s">
        <v>4</v>
      </c>
      <c r="G41" s="113" t="s">
        <v>10</v>
      </c>
      <c r="H41" s="114"/>
    </row>
    <row r="42" spans="1:8" s="1" customFormat="1" ht="18">
      <c r="A42" s="133" t="s">
        <v>49</v>
      </c>
      <c r="B42" s="11" t="s">
        <v>50</v>
      </c>
      <c r="C42" s="11" t="s">
        <v>51</v>
      </c>
      <c r="D42" s="11" t="s">
        <v>52</v>
      </c>
      <c r="E42" s="11" t="s">
        <v>53</v>
      </c>
      <c r="F42" s="12" t="s">
        <v>279</v>
      </c>
      <c r="G42" s="117" t="s">
        <v>308</v>
      </c>
      <c r="H42" s="118"/>
    </row>
    <row r="43" spans="1:8" s="1" customFormat="1" ht="18">
      <c r="A43" s="133"/>
      <c r="B43" s="11" t="s">
        <v>54</v>
      </c>
      <c r="C43" s="11" t="s">
        <v>55</v>
      </c>
      <c r="D43" s="11" t="s">
        <v>52</v>
      </c>
      <c r="E43" s="11" t="s">
        <v>56</v>
      </c>
      <c r="F43" s="12" t="s">
        <v>279</v>
      </c>
      <c r="G43" s="119"/>
      <c r="H43" s="120"/>
    </row>
    <row r="44" spans="1:8" s="1" customFormat="1" ht="18">
      <c r="A44" s="133"/>
      <c r="B44" s="11" t="s">
        <v>57</v>
      </c>
      <c r="C44" s="11" t="s">
        <v>58</v>
      </c>
      <c r="D44" s="11" t="s">
        <v>59</v>
      </c>
      <c r="E44" s="11" t="s">
        <v>60</v>
      </c>
      <c r="F44" s="12" t="s">
        <v>279</v>
      </c>
      <c r="G44" s="119"/>
      <c r="H44" s="120"/>
    </row>
    <row r="45" spans="1:8" ht="36">
      <c r="A45" s="133"/>
      <c r="B45" s="14" t="s">
        <v>61</v>
      </c>
      <c r="C45" s="14" t="s">
        <v>58</v>
      </c>
      <c r="D45" s="14" t="s">
        <v>62</v>
      </c>
      <c r="E45" s="11" t="s">
        <v>63</v>
      </c>
      <c r="F45" s="12" t="s">
        <v>279</v>
      </c>
      <c r="G45" s="119"/>
      <c r="H45" s="120"/>
    </row>
    <row r="46" spans="1:8" ht="17">
      <c r="A46" s="133"/>
      <c r="B46" s="10"/>
      <c r="C46" s="10"/>
      <c r="D46" s="7"/>
      <c r="E46" s="10"/>
      <c r="F46" s="12"/>
      <c r="G46" s="119"/>
      <c r="H46" s="120"/>
    </row>
    <row r="47" spans="1:8" ht="17">
      <c r="A47" s="133"/>
      <c r="B47" s="133"/>
      <c r="C47" s="133"/>
      <c r="D47" s="133"/>
      <c r="E47" s="133"/>
      <c r="F47" s="133"/>
      <c r="G47" s="133"/>
      <c r="H47" s="133"/>
    </row>
    <row r="48" spans="1:8" ht="15" customHeight="1">
      <c r="A48" s="124" t="s">
        <v>64</v>
      </c>
      <c r="B48" s="124"/>
      <c r="C48" s="124"/>
      <c r="D48" s="124"/>
      <c r="E48" s="124"/>
      <c r="F48" s="124"/>
      <c r="G48" s="124"/>
      <c r="H48" s="124"/>
    </row>
    <row r="49" spans="1:8" ht="17">
      <c r="A49" s="15" t="s">
        <v>65</v>
      </c>
      <c r="B49" s="15" t="s">
        <v>66</v>
      </c>
      <c r="C49" s="15"/>
      <c r="D49" s="15" t="s">
        <v>67</v>
      </c>
      <c r="E49" s="15" t="s">
        <v>8</v>
      </c>
      <c r="F49" s="15" t="s">
        <v>9</v>
      </c>
      <c r="G49" s="15" t="s">
        <v>4</v>
      </c>
      <c r="H49" s="15" t="s">
        <v>68</v>
      </c>
    </row>
    <row r="50" spans="1:8" ht="16" customHeight="1">
      <c r="A50" s="16" t="s">
        <v>69</v>
      </c>
      <c r="B50" s="16">
        <v>1893</v>
      </c>
      <c r="C50" s="16"/>
      <c r="D50" s="16">
        <v>1893</v>
      </c>
      <c r="E50" s="37">
        <v>1</v>
      </c>
      <c r="F50" s="37">
        <v>1</v>
      </c>
      <c r="G50" s="75" t="s">
        <v>277</v>
      </c>
      <c r="H50" s="16"/>
    </row>
    <row r="51" spans="1:8" ht="17">
      <c r="A51" s="133"/>
      <c r="B51" s="133"/>
      <c r="C51" s="133"/>
      <c r="D51" s="133"/>
      <c r="E51" s="133"/>
      <c r="F51" s="133"/>
      <c r="G51" s="133"/>
      <c r="H51" s="133"/>
    </row>
    <row r="52" spans="1:8" ht="17">
      <c r="A52" s="144" t="s">
        <v>70</v>
      </c>
      <c r="B52" s="144"/>
      <c r="C52" s="144"/>
      <c r="D52" s="144"/>
      <c r="E52" s="144"/>
      <c r="F52" s="144"/>
      <c r="G52" s="144"/>
      <c r="H52" s="144"/>
    </row>
    <row r="53" spans="1:8" ht="18">
      <c r="A53" s="17" t="s">
        <v>65</v>
      </c>
      <c r="B53" s="17" t="s">
        <v>71</v>
      </c>
      <c r="C53" s="17"/>
      <c r="D53" s="17" t="s">
        <v>8</v>
      </c>
      <c r="E53" s="17" t="s">
        <v>4</v>
      </c>
      <c r="F53" s="145" t="s">
        <v>10</v>
      </c>
      <c r="G53" s="146"/>
      <c r="H53" s="147"/>
    </row>
    <row r="54" spans="1:8" ht="16" customHeight="1">
      <c r="A54" s="18" t="s">
        <v>69</v>
      </c>
      <c r="B54" s="18" t="s">
        <v>282</v>
      </c>
      <c r="C54" s="18"/>
      <c r="D54" s="18" t="s">
        <v>283</v>
      </c>
      <c r="E54" s="74" t="s">
        <v>277</v>
      </c>
      <c r="F54" s="134"/>
      <c r="G54" s="135"/>
      <c r="H54" s="136"/>
    </row>
    <row r="55" spans="1:8" ht="17">
      <c r="A55" s="138"/>
      <c r="B55" s="138"/>
      <c r="C55" s="138"/>
      <c r="D55" s="138"/>
      <c r="E55" s="138"/>
      <c r="F55" s="138"/>
      <c r="G55" s="138"/>
      <c r="H55" s="138"/>
    </row>
    <row r="56" spans="1:8" ht="17">
      <c r="A56" s="124" t="s">
        <v>72</v>
      </c>
      <c r="B56" s="124"/>
      <c r="C56" s="124"/>
      <c r="D56" s="124"/>
      <c r="E56" s="124"/>
      <c r="F56" s="124"/>
      <c r="G56" s="124"/>
      <c r="H56" s="124"/>
    </row>
    <row r="57" spans="1:8" ht="17">
      <c r="A57" s="15" t="s">
        <v>73</v>
      </c>
      <c r="B57" s="15" t="s">
        <v>74</v>
      </c>
      <c r="C57" s="15"/>
      <c r="D57" s="132"/>
      <c r="E57" s="132"/>
      <c r="F57" s="132"/>
      <c r="G57" s="132"/>
      <c r="H57" s="132"/>
    </row>
    <row r="58" spans="1:8" ht="17">
      <c r="A58" s="16" t="s">
        <v>75</v>
      </c>
      <c r="B58" s="16" t="s">
        <v>284</v>
      </c>
      <c r="C58" s="16"/>
      <c r="D58" s="132"/>
      <c r="E58" s="132"/>
      <c r="F58" s="132"/>
      <c r="G58" s="132"/>
      <c r="H58" s="132"/>
    </row>
    <row r="59" spans="1:8" ht="17">
      <c r="A59" s="16" t="s">
        <v>76</v>
      </c>
      <c r="B59" s="16" t="s">
        <v>284</v>
      </c>
      <c r="C59" s="16"/>
      <c r="D59" s="132"/>
      <c r="E59" s="132"/>
      <c r="F59" s="132"/>
      <c r="G59" s="132"/>
      <c r="H59" s="132"/>
    </row>
    <row r="60" spans="1:8" ht="17">
      <c r="A60" s="16" t="s">
        <v>77</v>
      </c>
      <c r="B60" s="16" t="s">
        <v>284</v>
      </c>
      <c r="C60" s="16"/>
      <c r="D60" s="132"/>
      <c r="E60" s="132"/>
      <c r="F60" s="132"/>
      <c r="G60" s="132"/>
      <c r="H60" s="132"/>
    </row>
    <row r="61" spans="1:8" ht="17">
      <c r="A61" s="16" t="s">
        <v>78</v>
      </c>
      <c r="B61" s="16" t="s">
        <v>284</v>
      </c>
      <c r="C61" s="16"/>
      <c r="D61" s="132"/>
      <c r="E61" s="132"/>
      <c r="F61" s="132"/>
      <c r="G61" s="132"/>
      <c r="H61" s="132"/>
    </row>
    <row r="62" spans="1:8" ht="17">
      <c r="A62" s="16" t="s">
        <v>79</v>
      </c>
      <c r="B62" s="16" t="s">
        <v>284</v>
      </c>
      <c r="C62" s="16"/>
      <c r="D62" s="132"/>
      <c r="E62" s="132"/>
      <c r="F62" s="132"/>
      <c r="G62" s="132"/>
      <c r="H62" s="132"/>
    </row>
    <row r="63" spans="1:8" ht="17">
      <c r="A63" s="16" t="s">
        <v>80</v>
      </c>
      <c r="B63" s="16" t="s">
        <v>284</v>
      </c>
      <c r="C63" s="16"/>
      <c r="D63" s="132"/>
      <c r="E63" s="132"/>
      <c r="F63" s="132"/>
      <c r="G63" s="132"/>
      <c r="H63" s="132"/>
    </row>
    <row r="64" spans="1:8" ht="17">
      <c r="A64" s="129"/>
      <c r="B64" s="129"/>
      <c r="C64" s="129"/>
      <c r="D64" s="129"/>
      <c r="E64" s="129"/>
      <c r="F64" s="129"/>
      <c r="G64" s="129"/>
      <c r="H64" s="129"/>
    </row>
    <row r="65" spans="1:8" ht="17">
      <c r="A65" s="123" t="s">
        <v>81</v>
      </c>
      <c r="B65" s="123"/>
      <c r="C65" s="123"/>
      <c r="D65" s="123"/>
      <c r="E65" s="123"/>
      <c r="F65" s="123"/>
      <c r="G65" s="123"/>
      <c r="H65" s="123"/>
    </row>
    <row r="66" spans="1:8" ht="36" customHeight="1">
      <c r="A66" s="129" t="s">
        <v>285</v>
      </c>
      <c r="B66" s="129"/>
      <c r="C66" s="129"/>
      <c r="D66" s="129"/>
      <c r="E66" s="129"/>
      <c r="F66" s="129"/>
      <c r="G66" s="129"/>
      <c r="H66" s="129"/>
    </row>
    <row r="67" spans="1:8" ht="17" customHeight="1">
      <c r="A67" s="123" t="s">
        <v>82</v>
      </c>
      <c r="B67" s="123"/>
      <c r="C67" s="123"/>
      <c r="D67" s="123"/>
      <c r="E67" s="123"/>
      <c r="F67" s="123"/>
      <c r="G67" s="123"/>
      <c r="H67" s="123"/>
    </row>
    <row r="68" spans="1:8" ht="17">
      <c r="A68" s="124" t="s">
        <v>83</v>
      </c>
      <c r="B68" s="124"/>
      <c r="C68" s="124"/>
      <c r="D68" s="124"/>
      <c r="E68" s="124"/>
      <c r="F68" s="124"/>
      <c r="G68" s="124"/>
      <c r="H68" s="124"/>
    </row>
    <row r="69" spans="1:8" ht="60" customHeight="1">
      <c r="A69" s="130"/>
      <c r="B69" s="130"/>
      <c r="C69" s="130"/>
      <c r="D69" s="130"/>
      <c r="E69" s="130"/>
      <c r="F69" s="130"/>
      <c r="G69" s="130"/>
      <c r="H69" s="130"/>
    </row>
    <row r="70" spans="1:8" ht="17">
      <c r="A70" s="124" t="s">
        <v>84</v>
      </c>
      <c r="B70" s="124"/>
      <c r="C70" s="124"/>
      <c r="D70" s="124"/>
      <c r="E70" s="124"/>
      <c r="F70" s="124"/>
      <c r="G70" s="124"/>
      <c r="H70" s="124"/>
    </row>
    <row r="71" spans="1:8" ht="62" customHeight="1">
      <c r="A71" s="129"/>
      <c r="B71" s="129"/>
      <c r="C71" s="129"/>
      <c r="D71" s="129"/>
      <c r="E71" s="129"/>
      <c r="F71" s="129"/>
      <c r="G71" s="129"/>
      <c r="H71" s="129"/>
    </row>
    <row r="72" spans="1:8" ht="17">
      <c r="A72" s="123" t="s">
        <v>85</v>
      </c>
      <c r="B72" s="123"/>
      <c r="C72" s="123"/>
      <c r="D72" s="123"/>
      <c r="E72" s="123"/>
      <c r="F72" s="123"/>
      <c r="G72" s="123"/>
      <c r="H72" s="123"/>
    </row>
    <row r="73" spans="1:8" ht="17" customHeight="1">
      <c r="A73" s="6" t="s">
        <v>86</v>
      </c>
      <c r="B73" s="5" t="s">
        <v>87</v>
      </c>
      <c r="C73" s="17" t="s">
        <v>88</v>
      </c>
      <c r="D73" s="5" t="s">
        <v>89</v>
      </c>
      <c r="E73" s="5" t="s">
        <v>90</v>
      </c>
      <c r="F73" s="5" t="s">
        <v>91</v>
      </c>
      <c r="G73" s="34" t="s">
        <v>92</v>
      </c>
      <c r="H73" s="35" t="s">
        <v>10</v>
      </c>
    </row>
    <row r="74" spans="1:8" ht="57">
      <c r="A74" s="133" t="s">
        <v>69</v>
      </c>
      <c r="B74" s="28" t="s">
        <v>296</v>
      </c>
      <c r="C74" s="78">
        <v>0.98</v>
      </c>
      <c r="D74" s="131" t="s">
        <v>267</v>
      </c>
      <c r="E74" s="36"/>
      <c r="F74" s="20" t="s">
        <v>297</v>
      </c>
      <c r="G74" s="80">
        <f>C74</f>
        <v>0.98</v>
      </c>
      <c r="H74" s="127"/>
    </row>
    <row r="75" spans="1:8" ht="17" customHeight="1">
      <c r="A75" s="133"/>
      <c r="B75" s="19" t="s">
        <v>295</v>
      </c>
      <c r="C75" s="79">
        <v>0.97189999999999999</v>
      </c>
      <c r="D75" s="132"/>
      <c r="E75" s="36"/>
      <c r="F75" s="20" t="s">
        <v>297</v>
      </c>
      <c r="G75" s="80">
        <f t="shared" ref="G75:G81" si="0">C75</f>
        <v>0.97189999999999999</v>
      </c>
      <c r="H75" s="128"/>
    </row>
    <row r="76" spans="1:8" ht="17" customHeight="1">
      <c r="A76" s="133"/>
      <c r="B76" s="19" t="s">
        <v>292</v>
      </c>
      <c r="C76" s="80">
        <v>1</v>
      </c>
      <c r="D76" s="132"/>
      <c r="E76" s="36"/>
      <c r="F76" s="20" t="s">
        <v>297</v>
      </c>
      <c r="G76" s="80">
        <f t="shared" si="0"/>
        <v>1</v>
      </c>
      <c r="H76" s="128"/>
    </row>
    <row r="77" spans="1:8" ht="17" customHeight="1">
      <c r="A77" s="133"/>
      <c r="B77" s="28" t="s">
        <v>293</v>
      </c>
      <c r="C77" s="81">
        <v>0.97160000000000002</v>
      </c>
      <c r="D77" s="132"/>
      <c r="E77" s="36"/>
      <c r="F77" s="20" t="s">
        <v>297</v>
      </c>
      <c r="G77" s="80">
        <f t="shared" si="0"/>
        <v>0.97160000000000002</v>
      </c>
      <c r="H77" s="128"/>
    </row>
    <row r="78" spans="1:8" ht="17" customHeight="1">
      <c r="A78" s="133"/>
      <c r="B78" s="28" t="s">
        <v>291</v>
      </c>
      <c r="C78" s="78">
        <v>1</v>
      </c>
      <c r="D78" s="132"/>
      <c r="E78" s="36"/>
      <c r="F78" s="20" t="s">
        <v>297</v>
      </c>
      <c r="G78" s="80">
        <f t="shared" si="0"/>
        <v>1</v>
      </c>
      <c r="H78" s="128"/>
    </row>
    <row r="79" spans="1:8" ht="17" customHeight="1">
      <c r="A79" s="133"/>
      <c r="B79" s="38" t="s">
        <v>192</v>
      </c>
      <c r="C79" s="28" t="s">
        <v>279</v>
      </c>
      <c r="D79" s="132"/>
      <c r="E79" s="36"/>
      <c r="F79" s="27" t="s">
        <v>279</v>
      </c>
      <c r="G79" s="80" t="str">
        <f t="shared" si="0"/>
        <v>/</v>
      </c>
      <c r="H79" s="128"/>
    </row>
    <row r="80" spans="1:8" ht="17" customHeight="1">
      <c r="A80" s="133"/>
      <c r="B80" s="28" t="s">
        <v>193</v>
      </c>
      <c r="C80" s="28" t="s">
        <v>279</v>
      </c>
      <c r="D80" s="132"/>
      <c r="E80" s="36"/>
      <c r="F80" s="27" t="s">
        <v>279</v>
      </c>
      <c r="G80" s="80" t="str">
        <f t="shared" si="0"/>
        <v>/</v>
      </c>
      <c r="H80" s="128"/>
    </row>
    <row r="81" spans="1:8" ht="17" customHeight="1">
      <c r="A81" s="133"/>
      <c r="B81" s="28" t="s">
        <v>294</v>
      </c>
      <c r="C81" s="81">
        <v>0.93669999999999998</v>
      </c>
      <c r="D81" s="132"/>
      <c r="E81" s="36"/>
      <c r="F81" s="20" t="s">
        <v>297</v>
      </c>
      <c r="G81" s="80">
        <f t="shared" si="0"/>
        <v>0.93669999999999998</v>
      </c>
      <c r="H81" s="128"/>
    </row>
    <row r="82" spans="1:8" ht="16" customHeight="1">
      <c r="A82" s="123" t="s">
        <v>95</v>
      </c>
      <c r="B82" s="123"/>
      <c r="C82" s="123"/>
      <c r="D82" s="123"/>
      <c r="E82" s="123"/>
      <c r="F82" s="123"/>
      <c r="G82" s="123"/>
      <c r="H82" s="123"/>
    </row>
    <row r="83" spans="1:8" ht="17" customHeight="1">
      <c r="A83" s="16" t="s">
        <v>96</v>
      </c>
      <c r="B83" s="16" t="s">
        <v>97</v>
      </c>
      <c r="C83" s="16"/>
      <c r="D83" s="16" t="s">
        <v>98</v>
      </c>
      <c r="E83" s="16" t="s">
        <v>99</v>
      </c>
      <c r="F83" s="134" t="s">
        <v>100</v>
      </c>
      <c r="G83" s="135"/>
      <c r="H83" s="136"/>
    </row>
    <row r="84" spans="1:8" ht="17" customHeight="1">
      <c r="A84" s="16" t="s">
        <v>69</v>
      </c>
      <c r="B84" s="16">
        <v>1892</v>
      </c>
      <c r="C84" s="16"/>
      <c r="D84" s="16">
        <v>1854</v>
      </c>
      <c r="E84" s="37">
        <f>D84/B84</f>
        <v>0.97991543340380549</v>
      </c>
      <c r="F84" s="134" t="s">
        <v>290</v>
      </c>
      <c r="G84" s="135"/>
      <c r="H84" s="136"/>
    </row>
    <row r="85" spans="1:8" ht="17">
      <c r="A85" s="133"/>
      <c r="B85" s="133"/>
      <c r="C85" s="133"/>
      <c r="D85" s="133"/>
      <c r="E85" s="133"/>
      <c r="F85" s="133"/>
      <c r="G85" s="133"/>
      <c r="H85" s="133"/>
    </row>
    <row r="86" spans="1:8" ht="17" customHeight="1">
      <c r="A86" s="123" t="s">
        <v>101</v>
      </c>
      <c r="B86" s="123"/>
      <c r="C86" s="123"/>
      <c r="D86" s="123"/>
      <c r="E86" s="123"/>
      <c r="F86" s="123"/>
      <c r="G86" s="123"/>
      <c r="H86" s="123"/>
    </row>
    <row r="87" spans="1:8" ht="42" customHeight="1">
      <c r="A87" s="14" t="s">
        <v>102</v>
      </c>
      <c r="B87" s="133" t="s">
        <v>309</v>
      </c>
      <c r="C87" s="133"/>
      <c r="D87" s="133"/>
      <c r="E87" s="133"/>
      <c r="F87" s="133"/>
      <c r="G87" s="133"/>
      <c r="H87" s="133"/>
    </row>
    <row r="88" spans="1:8" ht="18">
      <c r="A88" s="14" t="s">
        <v>103</v>
      </c>
      <c r="B88" s="133" t="s">
        <v>298</v>
      </c>
      <c r="C88" s="133"/>
      <c r="D88" s="133"/>
      <c r="E88" s="133"/>
      <c r="F88" s="133"/>
      <c r="G88" s="133"/>
      <c r="H88" s="133"/>
    </row>
    <row r="89" spans="1:8" ht="50" customHeight="1">
      <c r="A89" s="14" t="s">
        <v>104</v>
      </c>
      <c r="B89" s="133" t="s">
        <v>309</v>
      </c>
      <c r="C89" s="133"/>
      <c r="D89" s="133"/>
      <c r="E89" s="133"/>
      <c r="F89" s="133"/>
      <c r="G89" s="133"/>
      <c r="H89" s="133"/>
    </row>
    <row r="90" spans="1:8" ht="18">
      <c r="A90" s="14" t="s">
        <v>105</v>
      </c>
      <c r="B90" s="115" t="s">
        <v>310</v>
      </c>
      <c r="C90" s="137"/>
      <c r="D90" s="137"/>
      <c r="E90" s="137"/>
      <c r="F90" s="137"/>
      <c r="G90" s="137"/>
      <c r="H90" s="116"/>
    </row>
    <row r="91" spans="1:8">
      <c r="A91" s="29"/>
      <c r="B91" s="29"/>
      <c r="C91" s="29"/>
      <c r="D91" s="29"/>
      <c r="E91" s="29"/>
    </row>
    <row r="92" spans="1:8">
      <c r="A92" s="30"/>
      <c r="B92" s="31"/>
      <c r="C92" s="31"/>
      <c r="D92" s="31"/>
      <c r="E92" s="31"/>
    </row>
    <row r="93" spans="1:8">
      <c r="A93" s="29"/>
      <c r="B93" s="29"/>
      <c r="C93" s="29"/>
      <c r="D93" s="29"/>
      <c r="E93" s="29"/>
    </row>
    <row r="94" spans="1:8">
      <c r="A94" s="32"/>
      <c r="B94" s="33"/>
      <c r="C94" s="33"/>
      <c r="D94" s="33"/>
      <c r="E94" s="33"/>
    </row>
    <row r="109" ht="28" customHeight="1"/>
  </sheetData>
  <sheetProtection formatCells="0" insertHyperlinks="0" autoFilter="0"/>
  <mergeCells count="71">
    <mergeCell ref="A40:H40"/>
    <mergeCell ref="G41:H41"/>
    <mergeCell ref="B10:C10"/>
    <mergeCell ref="G34:H38"/>
    <mergeCell ref="G15:H30"/>
    <mergeCell ref="D25:D26"/>
    <mergeCell ref="D27:D28"/>
    <mergeCell ref="D29:D30"/>
    <mergeCell ref="A31:H31"/>
    <mergeCell ref="A32:H32"/>
    <mergeCell ref="G33:H33"/>
    <mergeCell ref="B11:C11"/>
    <mergeCell ref="A12:H12"/>
    <mergeCell ref="A13:H13"/>
    <mergeCell ref="G14:H14"/>
    <mergeCell ref="F21:F30"/>
    <mergeCell ref="G42:H46"/>
    <mergeCell ref="D57:H63"/>
    <mergeCell ref="A52:H52"/>
    <mergeCell ref="F53:H53"/>
    <mergeCell ref="F54:H54"/>
    <mergeCell ref="A55:H55"/>
    <mergeCell ref="A56:H56"/>
    <mergeCell ref="A64:H64"/>
    <mergeCell ref="A65:H65"/>
    <mergeCell ref="A47:H47"/>
    <mergeCell ref="A48:H48"/>
    <mergeCell ref="A51:H51"/>
    <mergeCell ref="B90:H90"/>
    <mergeCell ref="A10:A11"/>
    <mergeCell ref="A15:A20"/>
    <mergeCell ref="A21:A30"/>
    <mergeCell ref="A34:A38"/>
    <mergeCell ref="A42:A46"/>
    <mergeCell ref="A74:A81"/>
    <mergeCell ref="B16:B17"/>
    <mergeCell ref="B21:B22"/>
    <mergeCell ref="B23:B24"/>
    <mergeCell ref="B25:B26"/>
    <mergeCell ref="B27:B28"/>
    <mergeCell ref="B29:B30"/>
    <mergeCell ref="D21:D22"/>
    <mergeCell ref="D23:D24"/>
    <mergeCell ref="A85:H85"/>
    <mergeCell ref="A86:H86"/>
    <mergeCell ref="B87:H87"/>
    <mergeCell ref="B88:H88"/>
    <mergeCell ref="B89:H89"/>
    <mergeCell ref="A82:H82"/>
    <mergeCell ref="F83:H83"/>
    <mergeCell ref="F84:H84"/>
    <mergeCell ref="H74:H81"/>
    <mergeCell ref="A66:H66"/>
    <mergeCell ref="A67:H67"/>
    <mergeCell ref="A68:H68"/>
    <mergeCell ref="A69:H69"/>
    <mergeCell ref="A70:H70"/>
    <mergeCell ref="D74:D81"/>
    <mergeCell ref="A71:H71"/>
    <mergeCell ref="A72:H72"/>
    <mergeCell ref="A1:H1"/>
    <mergeCell ref="A2:H2"/>
    <mergeCell ref="B3:H3"/>
    <mergeCell ref="B4:H4"/>
    <mergeCell ref="B5:H5"/>
    <mergeCell ref="A6:H6"/>
    <mergeCell ref="A7:H7"/>
    <mergeCell ref="B8:C8"/>
    <mergeCell ref="G8:H8"/>
    <mergeCell ref="B9:C9"/>
    <mergeCell ref="G9:H11"/>
  </mergeCells>
  <phoneticPr fontId="2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5" sqref="D25"/>
    </sheetView>
  </sheetViews>
  <sheetFormatPr baseColWidth="10" defaultColWidth="8.83203125" defaultRowHeight="16"/>
  <cols>
    <col min="1" max="1" width="24.83203125" bestFit="1" customWidth="1"/>
    <col min="2" max="2" width="115.83203125" customWidth="1"/>
    <col min="3" max="4" width="10" bestFit="1" customWidth="1"/>
    <col min="5" max="5" width="23.33203125" bestFit="1" customWidth="1"/>
    <col min="6" max="6" width="16.1640625" customWidth="1"/>
  </cols>
  <sheetData>
    <row r="1" spans="1:12">
      <c r="A1" s="13" t="s">
        <v>265</v>
      </c>
    </row>
    <row r="2" spans="1:12">
      <c r="A2" s="13" t="s">
        <v>287</v>
      </c>
      <c r="L2" s="76"/>
    </row>
    <row r="3" spans="1:12">
      <c r="A3" t="s">
        <v>194</v>
      </c>
      <c r="B3" t="s">
        <v>195</v>
      </c>
      <c r="C3" t="s">
        <v>196</v>
      </c>
      <c r="D3" t="s">
        <v>197</v>
      </c>
      <c r="E3" t="s">
        <v>198</v>
      </c>
      <c r="F3" t="s">
        <v>200</v>
      </c>
      <c r="G3" t="s">
        <v>199</v>
      </c>
      <c r="H3" t="s">
        <v>202</v>
      </c>
      <c r="I3" t="s">
        <v>201</v>
      </c>
      <c r="J3" t="s">
        <v>10</v>
      </c>
    </row>
    <row r="6" spans="1:12">
      <c r="A6" s="77" t="s">
        <v>286</v>
      </c>
    </row>
    <row r="7" spans="1:12">
      <c r="A7" s="163" t="s">
        <v>288</v>
      </c>
      <c r="B7" s="163" t="s">
        <v>289</v>
      </c>
      <c r="C7" s="163" t="s">
        <v>299</v>
      </c>
    </row>
    <row r="8" spans="1:12" ht="17">
      <c r="A8" s="173" t="s">
        <v>322</v>
      </c>
      <c r="B8" s="172" t="s">
        <v>311</v>
      </c>
      <c r="C8" s="164" t="s">
        <v>318</v>
      </c>
    </row>
    <row r="9" spans="1:12" ht="17">
      <c r="A9" s="174" t="s">
        <v>323</v>
      </c>
      <c r="B9" s="165" t="s">
        <v>312</v>
      </c>
      <c r="C9" s="161" t="s">
        <v>319</v>
      </c>
    </row>
    <row r="10" spans="1:12" ht="17">
      <c r="A10" s="174" t="s">
        <v>324</v>
      </c>
      <c r="B10" s="165" t="s">
        <v>313</v>
      </c>
      <c r="C10" s="161" t="s">
        <v>318</v>
      </c>
    </row>
    <row r="11" spans="1:12" ht="17">
      <c r="A11" s="174" t="s">
        <v>330</v>
      </c>
      <c r="B11" s="165" t="s">
        <v>329</v>
      </c>
      <c r="C11" s="161" t="s">
        <v>319</v>
      </c>
    </row>
    <row r="12" spans="1:12" ht="17">
      <c r="A12" s="174" t="s">
        <v>325</v>
      </c>
      <c r="B12" s="165" t="s">
        <v>314</v>
      </c>
      <c r="C12" s="161" t="s">
        <v>319</v>
      </c>
    </row>
    <row r="13" spans="1:12">
      <c r="A13" s="174" t="s">
        <v>326</v>
      </c>
      <c r="B13" s="160" t="s">
        <v>315</v>
      </c>
      <c r="C13" s="162" t="s">
        <v>320</v>
      </c>
    </row>
    <row r="14" spans="1:12" ht="17">
      <c r="A14" s="174" t="s">
        <v>327</v>
      </c>
      <c r="B14" s="165" t="s">
        <v>316</v>
      </c>
      <c r="C14" s="162" t="s">
        <v>320</v>
      </c>
    </row>
    <row r="15" spans="1:12" ht="17">
      <c r="A15" s="175" t="s">
        <v>328</v>
      </c>
      <c r="B15" s="165" t="s">
        <v>317</v>
      </c>
      <c r="C15" s="162" t="s">
        <v>320</v>
      </c>
    </row>
  </sheetData>
  <sheetProtection formatCells="0" insertHyperlinks="0" autoFilter="0"/>
  <autoFilter ref="A7:G7" xr:uid="{00000000-0001-0000-0100-000000000000}"/>
  <phoneticPr fontId="24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CADD-8930-4FB5-8F01-66426A4678E1}">
  <dimension ref="A1:S53"/>
  <sheetViews>
    <sheetView workbookViewId="0">
      <selection activeCell="O2" sqref="O2:O32"/>
    </sheetView>
  </sheetViews>
  <sheetFormatPr baseColWidth="10" defaultColWidth="8.83203125" defaultRowHeight="16"/>
  <cols>
    <col min="1" max="1" width="10.1640625" style="3" customWidth="1"/>
    <col min="2" max="2" width="16.1640625" style="3" customWidth="1"/>
    <col min="3" max="3" width="54.83203125" style="3" customWidth="1"/>
    <col min="4" max="4" width="25.6640625" style="3" customWidth="1"/>
    <col min="5" max="5" width="5.6640625" style="3" customWidth="1"/>
    <col min="6" max="6" width="5.83203125" style="3" customWidth="1"/>
    <col min="7" max="8" width="4.1640625" style="3" customWidth="1"/>
    <col min="9" max="9" width="6.1640625" style="4" customWidth="1"/>
    <col min="10" max="10" width="4.1640625" style="4" customWidth="1"/>
    <col min="11" max="11" width="55.6640625" style="3" hidden="1" customWidth="1"/>
    <col min="12" max="13" width="8.83203125" style="3" hidden="1" customWidth="1"/>
    <col min="14" max="14" width="6.83203125" style="3" bestFit="1" customWidth="1"/>
    <col min="15" max="15" width="18" style="3" customWidth="1"/>
    <col min="16" max="16384" width="8.83203125" style="3"/>
  </cols>
  <sheetData>
    <row r="1" spans="1:15" ht="85">
      <c r="A1" s="46" t="s">
        <v>106</v>
      </c>
      <c r="B1" s="47" t="s">
        <v>107</v>
      </c>
      <c r="C1" s="48" t="s">
        <v>108</v>
      </c>
      <c r="D1" s="48" t="s">
        <v>109</v>
      </c>
      <c r="E1" s="48" t="s">
        <v>110</v>
      </c>
      <c r="F1" s="48" t="s">
        <v>111</v>
      </c>
      <c r="G1" s="49" t="s">
        <v>112</v>
      </c>
      <c r="H1" s="49" t="s">
        <v>113</v>
      </c>
      <c r="I1" s="50" t="s">
        <v>114</v>
      </c>
      <c r="J1" s="50" t="s">
        <v>115</v>
      </c>
      <c r="K1" s="51" t="s">
        <v>116</v>
      </c>
      <c r="L1" s="2" t="s">
        <v>117</v>
      </c>
      <c r="M1" s="2" t="s">
        <v>118</v>
      </c>
      <c r="N1" s="2"/>
      <c r="O1" s="52" t="s">
        <v>119</v>
      </c>
    </row>
    <row r="2" spans="1:15" ht="85">
      <c r="A2" s="158">
        <v>0.2</v>
      </c>
      <c r="B2" s="53" t="s">
        <v>120</v>
      </c>
      <c r="C2" s="54" t="s">
        <v>244</v>
      </c>
      <c r="D2" s="55" t="s">
        <v>245</v>
      </c>
      <c r="E2" s="54" t="s">
        <v>121</v>
      </c>
      <c r="F2" s="56">
        <v>5</v>
      </c>
      <c r="G2" s="56">
        <v>8</v>
      </c>
      <c r="H2" s="56">
        <v>12</v>
      </c>
      <c r="I2" s="57">
        <v>8</v>
      </c>
      <c r="J2" s="56">
        <f>IF(I2&lt;=$F2,100,IF(I2&lt;=$G2,(80+20/($G2-$F2)*($G2-I2)),IF(I2&lt;=$H2,(60+20/($H2-$G2)*($H2-I2)),40)))*20%/2</f>
        <v>8</v>
      </c>
      <c r="K2" s="51" t="s">
        <v>122</v>
      </c>
      <c r="L2" s="2">
        <v>5.0999999999999996</v>
      </c>
      <c r="M2" s="2">
        <v>0</v>
      </c>
      <c r="N2" s="2"/>
      <c r="O2" s="168">
        <v>15.731999999999999</v>
      </c>
    </row>
    <row r="3" spans="1:15" ht="85">
      <c r="A3" s="158"/>
      <c r="B3" s="53" t="s">
        <v>120</v>
      </c>
      <c r="C3" s="40" t="s">
        <v>246</v>
      </c>
      <c r="D3" s="55" t="s">
        <v>247</v>
      </c>
      <c r="E3" s="54" t="s">
        <v>121</v>
      </c>
      <c r="F3" s="56">
        <v>2</v>
      </c>
      <c r="G3" s="56">
        <v>3</v>
      </c>
      <c r="H3" s="56">
        <v>5</v>
      </c>
      <c r="I3" s="57">
        <v>3</v>
      </c>
      <c r="J3" s="56">
        <f>IF(I3&lt;=$F3,100,IF(I3&lt;=$G3,(80+20/($G3-$F3)*($G3-I3)),IF(I3&lt;=$H3,(60+20/($H3-$G3)*($H3-I3)),40)))*20%/2</f>
        <v>8</v>
      </c>
      <c r="K3" s="51" t="s">
        <v>123</v>
      </c>
      <c r="L3" s="2">
        <v>1.88</v>
      </c>
      <c r="M3" s="2"/>
      <c r="N3" s="2"/>
      <c r="O3" s="168">
        <v>3.5870000000000002</v>
      </c>
    </row>
    <row r="4" spans="1:15" s="2" customFormat="1" ht="34">
      <c r="A4" s="154">
        <v>0.08</v>
      </c>
      <c r="B4" s="155" t="s">
        <v>124</v>
      </c>
      <c r="C4" s="54" t="s">
        <v>125</v>
      </c>
      <c r="D4" s="54" t="s">
        <v>126</v>
      </c>
      <c r="E4" s="54" t="s">
        <v>127</v>
      </c>
      <c r="F4" s="56">
        <v>200</v>
      </c>
      <c r="G4" s="56">
        <v>350</v>
      </c>
      <c r="H4" s="56">
        <v>500</v>
      </c>
      <c r="I4" s="57">
        <v>200</v>
      </c>
      <c r="J4" s="56">
        <f>IF(I4&lt;=$F4,100,IF(I4&lt;=$G4,(80+20/($G4-$F4)*($G4-I4)),IF(I4&lt;=$H4,(60+20/($H4-$G4)*($H4-I4)),40)))*8%/2</f>
        <v>4</v>
      </c>
      <c r="K4" s="51" t="s">
        <v>128</v>
      </c>
      <c r="O4" s="169">
        <v>1484</v>
      </c>
    </row>
    <row r="5" spans="1:15" s="2" customFormat="1" ht="51">
      <c r="A5" s="154"/>
      <c r="B5" s="155"/>
      <c r="C5" s="54" t="s">
        <v>129</v>
      </c>
      <c r="D5" s="54" t="s">
        <v>130</v>
      </c>
      <c r="E5" s="54" t="s">
        <v>127</v>
      </c>
      <c r="F5" s="56">
        <v>200</v>
      </c>
      <c r="G5" s="56">
        <v>350</v>
      </c>
      <c r="H5" s="56">
        <v>500</v>
      </c>
      <c r="I5" s="57">
        <v>200</v>
      </c>
      <c r="J5" s="56">
        <f>IF(I5&lt;=$F5,100,IF(I5&lt;=$G5,(80+20/($G5-$F5)*($G5-I5)),IF(I5&lt;=$H5,(60+20/($H5-$G5)*($H5-I5)),40)))*8%/2</f>
        <v>4</v>
      </c>
      <c r="K5" s="51" t="s">
        <v>128</v>
      </c>
      <c r="O5" s="169">
        <v>257</v>
      </c>
    </row>
    <row r="6" spans="1:15" ht="17">
      <c r="A6" s="158">
        <v>0.04</v>
      </c>
      <c r="B6" s="155" t="s">
        <v>131</v>
      </c>
      <c r="C6" s="157" t="s">
        <v>271</v>
      </c>
      <c r="D6" s="54" t="s">
        <v>132</v>
      </c>
      <c r="E6" s="54" t="s">
        <v>133</v>
      </c>
      <c r="F6" s="56">
        <v>300</v>
      </c>
      <c r="G6" s="56">
        <v>350</v>
      </c>
      <c r="H6" s="56">
        <v>500</v>
      </c>
      <c r="I6" s="57">
        <v>500</v>
      </c>
      <c r="J6" s="56">
        <f>IF(I6&lt;=$F6,100,IF(I6&lt;=$G6,(80+20/($G6-$F6)*($G6-I6)),IF(I6&lt;=$H6,(60+20/($H6-$G6)*($H6-I6)),40)))*4%/4</f>
        <v>0.6</v>
      </c>
      <c r="K6" s="51"/>
      <c r="L6" s="2"/>
      <c r="M6" s="2"/>
      <c r="N6" s="2"/>
      <c r="O6" s="170">
        <v>347</v>
      </c>
    </row>
    <row r="7" spans="1:15" ht="17">
      <c r="A7" s="158"/>
      <c r="B7" s="155"/>
      <c r="C7" s="157"/>
      <c r="D7" s="54" t="s">
        <v>134</v>
      </c>
      <c r="E7" s="54" t="s">
        <v>133</v>
      </c>
      <c r="F7" s="56">
        <v>300</v>
      </c>
      <c r="G7" s="56">
        <v>350</v>
      </c>
      <c r="H7" s="56">
        <v>500</v>
      </c>
      <c r="I7" s="57">
        <v>500</v>
      </c>
      <c r="J7" s="56">
        <f>IF(I7&lt;=$F7,100,IF(I7&lt;=$G7,(80+20/($G7-$F7)*($G7-I7)),IF(I7&lt;=$H7,(60+20/($H7-$G7)*($H7-I7)),40)))*4%/4</f>
        <v>0.6</v>
      </c>
      <c r="K7" s="51"/>
      <c r="L7" s="2"/>
      <c r="M7" s="2"/>
      <c r="N7" s="2"/>
      <c r="O7" s="170">
        <v>415</v>
      </c>
    </row>
    <row r="8" spans="1:15" ht="17">
      <c r="A8" s="158"/>
      <c r="B8" s="155"/>
      <c r="C8" s="157"/>
      <c r="D8" s="54" t="s">
        <v>135</v>
      </c>
      <c r="E8" s="54" t="s">
        <v>133</v>
      </c>
      <c r="F8" s="56">
        <v>300</v>
      </c>
      <c r="G8" s="58">
        <v>350</v>
      </c>
      <c r="H8" s="56">
        <v>500</v>
      </c>
      <c r="I8" s="57">
        <v>700</v>
      </c>
      <c r="J8" s="56">
        <f>IF(I8&lt;=$F8,100,IF(I8&lt;=$G8,(80+20/($G8-$F8)*($G8-I8)),IF(I8&lt;=$H8,(60+20/($H8-$G8)*($H8-I8)),40)))*4%/4</f>
        <v>0.4</v>
      </c>
      <c r="K8" s="51"/>
      <c r="L8" s="2"/>
      <c r="M8" s="2"/>
      <c r="N8" s="2"/>
      <c r="O8" s="170">
        <v>573</v>
      </c>
    </row>
    <row r="9" spans="1:15" ht="40" customHeight="1">
      <c r="A9" s="158"/>
      <c r="B9" s="155"/>
      <c r="C9" s="157"/>
      <c r="D9" s="54" t="s">
        <v>136</v>
      </c>
      <c r="E9" s="54" t="s">
        <v>133</v>
      </c>
      <c r="F9" s="56">
        <v>300</v>
      </c>
      <c r="G9" s="56">
        <v>350</v>
      </c>
      <c r="H9" s="56">
        <v>500</v>
      </c>
      <c r="I9" s="57">
        <v>600</v>
      </c>
      <c r="J9" s="56">
        <f>IF(I9&lt;=$F9,100,IF(I9&lt;=$G9,(80+20/($G9-$F9)*($G9-I9)),IF(I9&lt;=$H9,(60+20/($H9-$G9)*($H9-I9)),40)))*4%/4</f>
        <v>0.4</v>
      </c>
      <c r="K9" s="51"/>
      <c r="L9" s="2"/>
      <c r="M9" s="2"/>
      <c r="N9" s="2"/>
      <c r="O9" s="170">
        <v>478</v>
      </c>
    </row>
    <row r="10" spans="1:15" s="2" customFormat="1" ht="34">
      <c r="A10" s="158">
        <v>0.03</v>
      </c>
      <c r="B10" s="155" t="s">
        <v>137</v>
      </c>
      <c r="C10" s="157" t="s">
        <v>270</v>
      </c>
      <c r="D10" s="54" t="s">
        <v>138</v>
      </c>
      <c r="E10" s="54" t="s">
        <v>139</v>
      </c>
      <c r="F10" s="59">
        <v>15</v>
      </c>
      <c r="G10" s="59">
        <v>12</v>
      </c>
      <c r="H10" s="59">
        <v>10</v>
      </c>
      <c r="I10" s="57">
        <v>15</v>
      </c>
      <c r="J10" s="56">
        <f>IF(I10&gt;=$F10,100,IF(I10&gt;=$G10,(80+20/($F10-$G10)*(I10-$G10)),IF(I10&gt;=$H10,(60+20/($H10-$G10)*(I10-$H10)),40)))*3%/3</f>
        <v>1</v>
      </c>
      <c r="K10" s="51" t="s">
        <v>140</v>
      </c>
      <c r="O10" s="171">
        <v>11.23</v>
      </c>
    </row>
    <row r="11" spans="1:15" s="2" customFormat="1" ht="34">
      <c r="A11" s="158"/>
      <c r="B11" s="155"/>
      <c r="C11" s="157"/>
      <c r="D11" s="54" t="s">
        <v>141</v>
      </c>
      <c r="E11" s="54" t="s">
        <v>139</v>
      </c>
      <c r="F11" s="59">
        <v>15</v>
      </c>
      <c r="G11" s="59">
        <v>12</v>
      </c>
      <c r="H11" s="59">
        <v>10</v>
      </c>
      <c r="I11" s="57">
        <v>15</v>
      </c>
      <c r="J11" s="56">
        <f>IF(I11&gt;=$F11,100,IF(I11&gt;=$G11,(80+20/($F11-$G11)*(I11-$G11)),IF(I11&gt;=$H11,(60+20/($H11-$G11)*(I11-$H11)),40)))*3%/3</f>
        <v>1</v>
      </c>
      <c r="K11" s="51" t="s">
        <v>140</v>
      </c>
      <c r="O11" s="171">
        <v>16.727</v>
      </c>
    </row>
    <row r="12" spans="1:15" s="2" customFormat="1" ht="52" customHeight="1">
      <c r="A12" s="158"/>
      <c r="B12" s="155"/>
      <c r="C12" s="157"/>
      <c r="D12" s="54" t="s">
        <v>142</v>
      </c>
      <c r="E12" s="54" t="s">
        <v>139</v>
      </c>
      <c r="F12" s="59">
        <v>15</v>
      </c>
      <c r="G12" s="59">
        <v>12</v>
      </c>
      <c r="H12" s="59">
        <v>10</v>
      </c>
      <c r="I12" s="57">
        <v>15</v>
      </c>
      <c r="J12" s="56">
        <f>IF(I12&gt;=$F12,100,IF(I12&gt;=$G12,(80+20/($F12-$G12)*(I12-$G12)),IF(I12&gt;=$H12,(60+20/($H12-$G12)*(I12-$H12)),40)))*8%/8</f>
        <v>1</v>
      </c>
      <c r="K12" s="51" t="s">
        <v>140</v>
      </c>
      <c r="O12" s="171">
        <v>75.481999999999999</v>
      </c>
    </row>
    <row r="13" spans="1:15" ht="34">
      <c r="A13" s="158">
        <v>0.03</v>
      </c>
      <c r="B13" s="155" t="s">
        <v>143</v>
      </c>
      <c r="C13" s="54" t="s">
        <v>144</v>
      </c>
      <c r="D13" s="54" t="s">
        <v>272</v>
      </c>
      <c r="E13" s="54" t="s">
        <v>127</v>
      </c>
      <c r="F13" s="56">
        <v>200</v>
      </c>
      <c r="G13" s="56">
        <v>800</v>
      </c>
      <c r="H13" s="56">
        <v>1000</v>
      </c>
      <c r="I13" s="57">
        <v>300</v>
      </c>
      <c r="J13" s="56">
        <f>IF(I13&lt;=$F13,100,IF(I13&lt;=$G13,(80+20/($G13-$F13)*($G13-I13)),IF(I13&lt;=$H13,(60+20/($H13-$G13)*($H13-I13)),40)))*3%/3</f>
        <v>0.96666666666666667</v>
      </c>
      <c r="K13" s="60" t="s">
        <v>145</v>
      </c>
      <c r="L13" s="2"/>
      <c r="M13" s="2"/>
      <c r="N13" s="2"/>
      <c r="O13" s="169">
        <v>618</v>
      </c>
    </row>
    <row r="14" spans="1:15" ht="34">
      <c r="A14" s="158"/>
      <c r="B14" s="155"/>
      <c r="C14" s="54" t="s">
        <v>146</v>
      </c>
      <c r="D14" s="54" t="s">
        <v>273</v>
      </c>
      <c r="E14" s="54" t="s">
        <v>127</v>
      </c>
      <c r="F14" s="56">
        <v>200</v>
      </c>
      <c r="G14" s="56">
        <v>800</v>
      </c>
      <c r="H14" s="56">
        <v>1000</v>
      </c>
      <c r="I14" s="57">
        <v>300</v>
      </c>
      <c r="J14" s="56">
        <f>IF(I14&lt;=$F14,100,IF(I14&lt;=$G14,(80+20/($G14-$F14)*($G14-I14)),IF(I14&lt;=$H14,(60+20/($H14-$G14)*($H14-I14)),40)))*3%/3</f>
        <v>0.96666666666666667</v>
      </c>
      <c r="K14" s="60"/>
      <c r="L14" s="2"/>
      <c r="M14" s="2"/>
      <c r="N14" s="2"/>
      <c r="O14" s="169">
        <v>582</v>
      </c>
    </row>
    <row r="15" spans="1:15" ht="34">
      <c r="A15" s="158"/>
      <c r="B15" s="155"/>
      <c r="C15" s="54" t="s">
        <v>144</v>
      </c>
      <c r="D15" s="54" t="s">
        <v>274</v>
      </c>
      <c r="E15" s="54" t="s">
        <v>127</v>
      </c>
      <c r="F15" s="56">
        <v>200</v>
      </c>
      <c r="G15" s="56">
        <v>800</v>
      </c>
      <c r="H15" s="56">
        <v>1000</v>
      </c>
      <c r="I15" s="57">
        <v>300</v>
      </c>
      <c r="J15" s="56">
        <f>IF(I15&lt;=$F15,100,IF(I15&lt;=$G15,(80+20/($G15-$F15)*($G15-I15)),IF(I15&lt;=$H15,(60+20/($H15-$G15)*($H15-I15)),40)))*3%/3</f>
        <v>0.96666666666666667</v>
      </c>
      <c r="K15" s="60"/>
      <c r="L15" s="2"/>
      <c r="M15" s="2"/>
      <c r="N15" s="2"/>
      <c r="O15" s="169">
        <v>660</v>
      </c>
    </row>
    <row r="16" spans="1:15" ht="34">
      <c r="A16" s="158">
        <v>0.02</v>
      </c>
      <c r="B16" s="155" t="s">
        <v>147</v>
      </c>
      <c r="C16" s="54" t="s">
        <v>148</v>
      </c>
      <c r="D16" s="54" t="s">
        <v>275</v>
      </c>
      <c r="E16" s="54" t="s">
        <v>127</v>
      </c>
      <c r="F16" s="56">
        <v>200</v>
      </c>
      <c r="G16" s="56">
        <v>800</v>
      </c>
      <c r="H16" s="56">
        <v>1000</v>
      </c>
      <c r="I16" s="57">
        <v>800</v>
      </c>
      <c r="J16" s="56">
        <f>IF(I16&lt;=$F16,100,IF(I16&lt;=$G16,(80+20/($G16-$F16)*($G16-I16)),IF(I16&lt;=$H16,(60+20/($H16-$G16)*($H16-I16)),40)))*2%/2</f>
        <v>0.8</v>
      </c>
      <c r="K16" s="51" t="s">
        <v>149</v>
      </c>
      <c r="L16" s="2"/>
      <c r="M16" s="2"/>
      <c r="N16" s="2"/>
      <c r="O16" s="169">
        <v>562</v>
      </c>
    </row>
    <row r="17" spans="1:15" ht="34">
      <c r="A17" s="158"/>
      <c r="B17" s="155"/>
      <c r="C17" s="54" t="s">
        <v>150</v>
      </c>
      <c r="D17" s="54" t="s">
        <v>151</v>
      </c>
      <c r="E17" s="54" t="s">
        <v>127</v>
      </c>
      <c r="F17" s="56">
        <v>200</v>
      </c>
      <c r="G17" s="56">
        <v>800</v>
      </c>
      <c r="H17" s="56">
        <v>1000</v>
      </c>
      <c r="I17" s="57">
        <v>800</v>
      </c>
      <c r="J17" s="56">
        <f>IF(I17&lt;=$F17,100,IF(I17&lt;=$G17,(80+20/($G17-$F17)*($G17-I17)),IF(I17&lt;=$H17,(60+20/($H17-$G17)*($H17-I17)),40)))*2%/2</f>
        <v>0.8</v>
      </c>
      <c r="K17" s="51"/>
      <c r="L17" s="2"/>
      <c r="M17" s="2"/>
      <c r="N17" s="2"/>
      <c r="O17" s="169">
        <v>630</v>
      </c>
    </row>
    <row r="18" spans="1:15" ht="34">
      <c r="A18" s="154">
        <v>0.1</v>
      </c>
      <c r="B18" s="155" t="s">
        <v>152</v>
      </c>
      <c r="C18" s="54" t="s">
        <v>153</v>
      </c>
      <c r="D18" s="54" t="s">
        <v>154</v>
      </c>
      <c r="E18" s="54" t="s">
        <v>127</v>
      </c>
      <c r="F18" s="56">
        <v>1000</v>
      </c>
      <c r="G18" s="56">
        <v>2000</v>
      </c>
      <c r="H18" s="56">
        <v>3000</v>
      </c>
      <c r="I18" s="57">
        <v>1300</v>
      </c>
      <c r="J18" s="56">
        <f>IF(I18&lt;=$F18,100,IF(I18&lt;=$G18,(80+20/($G18-$F18)*($G18-I18)),IF(I18&lt;=$H18,(60+20/($H18-$G18)*($H18-I18)),40)))*10%/4</f>
        <v>2.35</v>
      </c>
      <c r="K18" s="51" t="s">
        <v>155</v>
      </c>
      <c r="L18" s="2"/>
      <c r="M18" s="2"/>
      <c r="N18" s="2"/>
      <c r="O18" s="169">
        <v>2458</v>
      </c>
    </row>
    <row r="19" spans="1:15" ht="34">
      <c r="A19" s="154"/>
      <c r="B19" s="155"/>
      <c r="C19" s="54" t="s">
        <v>156</v>
      </c>
      <c r="D19" s="54" t="s">
        <v>248</v>
      </c>
      <c r="E19" s="54" t="s">
        <v>127</v>
      </c>
      <c r="F19" s="56">
        <v>1000</v>
      </c>
      <c r="G19" s="56">
        <v>2000</v>
      </c>
      <c r="H19" s="56">
        <v>3000</v>
      </c>
      <c r="I19" s="57">
        <v>1300</v>
      </c>
      <c r="J19" s="56">
        <f>IF(I19&lt;=$F19,100,IF(I19&lt;=$G19,(80+20/($G19-$F19)*($G19-I19)),IF(I19&lt;=$H19,(60+20/($H19-$G19)*($H19-I19)),40)))*10%/4</f>
        <v>2.35</v>
      </c>
      <c r="K19" s="51"/>
      <c r="L19" s="2"/>
      <c r="M19" s="2"/>
      <c r="N19" s="2"/>
      <c r="O19" s="169">
        <v>2037</v>
      </c>
    </row>
    <row r="20" spans="1:15" ht="34">
      <c r="A20" s="154"/>
      <c r="B20" s="155"/>
      <c r="C20" s="54" t="s">
        <v>157</v>
      </c>
      <c r="D20" s="54" t="s">
        <v>249</v>
      </c>
      <c r="E20" s="54" t="s">
        <v>127</v>
      </c>
      <c r="F20" s="56">
        <v>1000</v>
      </c>
      <c r="G20" s="56">
        <v>2000</v>
      </c>
      <c r="H20" s="56">
        <v>3000</v>
      </c>
      <c r="I20" s="57">
        <v>2000</v>
      </c>
      <c r="J20" s="56">
        <f>IF(I20&lt;=$F20,100,IF(I20&lt;=$G20,(80+20/($G20-$F20)*($G20-I20)),IF(I20&lt;=$H20,(60+20/($H20-$G20)*($H20-I20)),40)))*10%/4</f>
        <v>2</v>
      </c>
      <c r="K20" s="51"/>
      <c r="L20" s="2"/>
      <c r="M20" s="2"/>
      <c r="N20" s="2"/>
      <c r="O20" s="169">
        <v>2634</v>
      </c>
    </row>
    <row r="21" spans="1:15" ht="34">
      <c r="A21" s="154"/>
      <c r="B21" s="155"/>
      <c r="C21" s="54" t="s">
        <v>158</v>
      </c>
      <c r="D21" s="54" t="s">
        <v>250</v>
      </c>
      <c r="E21" s="54" t="s">
        <v>127</v>
      </c>
      <c r="F21" s="56">
        <v>2000</v>
      </c>
      <c r="G21" s="56">
        <v>3000</v>
      </c>
      <c r="H21" s="56">
        <v>3000</v>
      </c>
      <c r="I21" s="57">
        <v>2500</v>
      </c>
      <c r="J21" s="56">
        <f>IF(I21&lt;=$F21,100,IF(I21&lt;=$G21,(80+20/($G21-$F21)*($G21-I21)),IF(I21&lt;=$H21,(60+20/($H21-$G21)*($H21-I21)),40)))*10%/4</f>
        <v>2.25</v>
      </c>
      <c r="K21" s="51"/>
      <c r="L21" s="2"/>
      <c r="M21" s="2"/>
      <c r="N21" s="2"/>
      <c r="O21" s="169">
        <v>2201</v>
      </c>
    </row>
    <row r="22" spans="1:15" ht="34">
      <c r="A22" s="154">
        <v>0.2</v>
      </c>
      <c r="B22" s="155" t="s">
        <v>93</v>
      </c>
      <c r="C22" s="54" t="s">
        <v>159</v>
      </c>
      <c r="D22" s="54" t="s">
        <v>251</v>
      </c>
      <c r="E22" s="54" t="s">
        <v>121</v>
      </c>
      <c r="F22" s="56">
        <v>1</v>
      </c>
      <c r="G22" s="56">
        <v>3</v>
      </c>
      <c r="H22" s="56">
        <v>5</v>
      </c>
      <c r="I22" s="57">
        <v>1.5</v>
      </c>
      <c r="J22" s="56">
        <f t="shared" ref="J22:J32" si="0">IF(I22&lt;=$F22,100,IF(I22&lt;=$G22,(80+20/($G22-$F22)*($G22-I22)),IF(I22&lt;=$H22,(60+20/($H22-$G22)*($H22-I22)),40)))*20%/11</f>
        <v>1.7272727272727273</v>
      </c>
      <c r="K22" s="51" t="s">
        <v>160</v>
      </c>
      <c r="L22" s="2"/>
      <c r="M22" s="2"/>
      <c r="N22" s="2"/>
      <c r="O22" s="169">
        <v>2.4830000000000001</v>
      </c>
    </row>
    <row r="23" spans="1:15" ht="34">
      <c r="A23" s="154"/>
      <c r="B23" s="155"/>
      <c r="C23" s="54" t="s">
        <v>159</v>
      </c>
      <c r="D23" s="54" t="s">
        <v>252</v>
      </c>
      <c r="E23" s="54" t="s">
        <v>121</v>
      </c>
      <c r="F23" s="56">
        <v>1</v>
      </c>
      <c r="G23" s="56">
        <v>3</v>
      </c>
      <c r="H23" s="56">
        <v>5</v>
      </c>
      <c r="I23" s="57">
        <v>2</v>
      </c>
      <c r="J23" s="56">
        <f t="shared" si="0"/>
        <v>1.6363636363636365</v>
      </c>
      <c r="K23" s="51"/>
      <c r="L23" s="2"/>
      <c r="M23" s="2"/>
      <c r="N23" s="2"/>
      <c r="O23" s="169">
        <v>2.2919999999999998</v>
      </c>
    </row>
    <row r="24" spans="1:15" s="2" customFormat="1" ht="34">
      <c r="A24" s="154"/>
      <c r="B24" s="155"/>
      <c r="C24" s="54" t="s">
        <v>159</v>
      </c>
      <c r="D24" s="54" t="s">
        <v>253</v>
      </c>
      <c r="E24" s="54" t="s">
        <v>121</v>
      </c>
      <c r="F24" s="56">
        <v>3</v>
      </c>
      <c r="G24" s="56">
        <v>5</v>
      </c>
      <c r="H24" s="56">
        <v>8</v>
      </c>
      <c r="I24" s="57">
        <v>2.2999999999999998</v>
      </c>
      <c r="J24" s="56">
        <f t="shared" si="0"/>
        <v>1.8181818181818181</v>
      </c>
      <c r="K24" s="51" t="s">
        <v>161</v>
      </c>
      <c r="O24" s="169">
        <v>3.2469999999999999</v>
      </c>
    </row>
    <row r="25" spans="1:15" s="2" customFormat="1" ht="34">
      <c r="A25" s="154"/>
      <c r="B25" s="155"/>
      <c r="C25" s="54" t="s">
        <v>159</v>
      </c>
      <c r="D25" s="54" t="s">
        <v>254</v>
      </c>
      <c r="E25" s="54" t="s">
        <v>121</v>
      </c>
      <c r="F25" s="56">
        <v>3</v>
      </c>
      <c r="G25" s="56">
        <v>5</v>
      </c>
      <c r="H25" s="56">
        <v>8</v>
      </c>
      <c r="I25" s="57">
        <v>3</v>
      </c>
      <c r="J25" s="56">
        <f t="shared" si="0"/>
        <v>1.8181818181818181</v>
      </c>
      <c r="K25" s="51" t="s">
        <v>161</v>
      </c>
      <c r="O25" s="169">
        <v>2.57</v>
      </c>
    </row>
    <row r="26" spans="1:15" ht="34">
      <c r="A26" s="154"/>
      <c r="B26" s="155"/>
      <c r="C26" s="54" t="s">
        <v>159</v>
      </c>
      <c r="D26" s="54" t="s">
        <v>255</v>
      </c>
      <c r="E26" s="54" t="s">
        <v>121</v>
      </c>
      <c r="F26" s="56">
        <v>5</v>
      </c>
      <c r="G26" s="56">
        <v>8</v>
      </c>
      <c r="H26" s="56">
        <v>10</v>
      </c>
      <c r="I26" s="57">
        <v>4</v>
      </c>
      <c r="J26" s="56">
        <f t="shared" si="0"/>
        <v>1.8181818181818181</v>
      </c>
      <c r="K26" s="51" t="s">
        <v>161</v>
      </c>
      <c r="L26" s="2"/>
      <c r="M26" s="2"/>
      <c r="N26" s="2"/>
      <c r="O26" s="168">
        <v>2.306</v>
      </c>
    </row>
    <row r="27" spans="1:15" ht="51">
      <c r="A27" s="154"/>
      <c r="B27" s="155"/>
      <c r="C27" s="54" t="s">
        <v>162</v>
      </c>
      <c r="D27" s="54" t="s">
        <v>163</v>
      </c>
      <c r="E27" s="54" t="s">
        <v>121</v>
      </c>
      <c r="F27" s="56">
        <v>3</v>
      </c>
      <c r="G27" s="56">
        <v>5</v>
      </c>
      <c r="H27" s="56">
        <v>8</v>
      </c>
      <c r="I27" s="57">
        <v>3</v>
      </c>
      <c r="J27" s="56">
        <f t="shared" si="0"/>
        <v>1.8181818181818181</v>
      </c>
      <c r="K27" s="51" t="s">
        <v>161</v>
      </c>
      <c r="L27" s="2"/>
      <c r="M27" s="2"/>
      <c r="N27" s="2"/>
      <c r="O27" s="168">
        <v>1.6319999999999999</v>
      </c>
    </row>
    <row r="28" spans="1:15" ht="68">
      <c r="A28" s="154"/>
      <c r="B28" s="155"/>
      <c r="C28" s="54" t="s">
        <v>164</v>
      </c>
      <c r="D28" s="54" t="s">
        <v>256</v>
      </c>
      <c r="E28" s="54" t="s">
        <v>121</v>
      </c>
      <c r="F28" s="56">
        <v>2</v>
      </c>
      <c r="G28" s="56">
        <v>3</v>
      </c>
      <c r="H28" s="56">
        <v>5</v>
      </c>
      <c r="I28" s="57">
        <v>1.8</v>
      </c>
      <c r="J28" s="56">
        <f t="shared" si="0"/>
        <v>1.8181818181818181</v>
      </c>
      <c r="K28" s="51" t="s">
        <v>161</v>
      </c>
      <c r="L28" s="2"/>
      <c r="M28" s="2"/>
      <c r="N28" s="2"/>
      <c r="O28" s="168">
        <v>3.0150000000000001</v>
      </c>
    </row>
    <row r="29" spans="1:15" ht="68">
      <c r="A29" s="154"/>
      <c r="B29" s="155"/>
      <c r="C29" s="54" t="s">
        <v>164</v>
      </c>
      <c r="D29" s="54" t="s">
        <v>257</v>
      </c>
      <c r="E29" s="54" t="s">
        <v>121</v>
      </c>
      <c r="F29" s="56">
        <v>3</v>
      </c>
      <c r="G29" s="56">
        <v>5</v>
      </c>
      <c r="H29" s="56">
        <v>8</v>
      </c>
      <c r="I29" s="57">
        <v>2.2999999999999998</v>
      </c>
      <c r="J29" s="56">
        <f t="shared" si="0"/>
        <v>1.8181818181818181</v>
      </c>
      <c r="K29" s="51" t="s">
        <v>161</v>
      </c>
      <c r="L29" s="2"/>
      <c r="M29" s="2"/>
      <c r="N29" s="2"/>
      <c r="O29" s="169">
        <v>3.12</v>
      </c>
    </row>
    <row r="30" spans="1:15" ht="68">
      <c r="A30" s="154"/>
      <c r="B30" s="155"/>
      <c r="C30" s="54" t="s">
        <v>164</v>
      </c>
      <c r="D30" s="54" t="s">
        <v>258</v>
      </c>
      <c r="E30" s="54" t="s">
        <v>121</v>
      </c>
      <c r="F30" s="56">
        <v>3</v>
      </c>
      <c r="G30" s="56">
        <v>5</v>
      </c>
      <c r="H30" s="56">
        <v>8</v>
      </c>
      <c r="I30" s="57">
        <v>2.5</v>
      </c>
      <c r="J30" s="56">
        <f t="shared" si="0"/>
        <v>1.8181818181818181</v>
      </c>
      <c r="K30" s="51" t="s">
        <v>161</v>
      </c>
      <c r="L30" s="2"/>
      <c r="M30" s="2"/>
      <c r="N30" s="2"/>
      <c r="O30" s="169">
        <v>2.7690000000000001</v>
      </c>
    </row>
    <row r="31" spans="1:15" ht="68">
      <c r="A31" s="154"/>
      <c r="B31" s="155"/>
      <c r="C31" s="54" t="s">
        <v>164</v>
      </c>
      <c r="D31" s="54" t="s">
        <v>259</v>
      </c>
      <c r="E31" s="54" t="s">
        <v>121</v>
      </c>
      <c r="F31" s="56">
        <v>5</v>
      </c>
      <c r="G31" s="56">
        <v>8</v>
      </c>
      <c r="H31" s="56">
        <v>10</v>
      </c>
      <c r="I31" s="57">
        <v>3.3</v>
      </c>
      <c r="J31" s="56">
        <f t="shared" si="0"/>
        <v>1.8181818181818181</v>
      </c>
      <c r="K31" s="51" t="s">
        <v>161</v>
      </c>
      <c r="L31" s="2"/>
      <c r="M31" s="2"/>
      <c r="N31" s="2"/>
      <c r="O31" s="169">
        <v>3.4630000000000001</v>
      </c>
    </row>
    <row r="32" spans="1:15" ht="68">
      <c r="A32" s="154"/>
      <c r="B32" s="155"/>
      <c r="C32" s="54" t="s">
        <v>164</v>
      </c>
      <c r="D32" s="54" t="s">
        <v>260</v>
      </c>
      <c r="E32" s="54" t="s">
        <v>121</v>
      </c>
      <c r="F32" s="56">
        <v>6</v>
      </c>
      <c r="G32" s="56">
        <v>10</v>
      </c>
      <c r="H32" s="56">
        <v>12</v>
      </c>
      <c r="I32" s="57">
        <v>4.3</v>
      </c>
      <c r="J32" s="56">
        <f t="shared" si="0"/>
        <v>1.8181818181818181</v>
      </c>
      <c r="K32" s="51"/>
      <c r="L32" s="2"/>
      <c r="M32" s="2"/>
      <c r="N32" s="2"/>
      <c r="O32" s="168">
        <v>3.157</v>
      </c>
    </row>
    <row r="33" spans="1:15" ht="34">
      <c r="A33" s="154">
        <v>0.2</v>
      </c>
      <c r="B33" s="155" t="s">
        <v>165</v>
      </c>
      <c r="C33" s="54" t="s">
        <v>166</v>
      </c>
      <c r="D33" s="54" t="s">
        <v>167</v>
      </c>
      <c r="E33" s="54" t="s">
        <v>121</v>
      </c>
      <c r="F33" s="56">
        <v>2</v>
      </c>
      <c r="G33" s="56">
        <v>3</v>
      </c>
      <c r="H33" s="56">
        <v>3</v>
      </c>
      <c r="I33" s="57">
        <v>3</v>
      </c>
      <c r="J33" s="56">
        <f>IF(I33&lt;=$F33,100,IF(I33&lt;=$G33,(80+20/($G33-$F33)*($G33-I33)),IF(I33&lt;=$H33,(60+20/($H33-$G33)*($H33-I33)),40)))*20%/5</f>
        <v>3.2</v>
      </c>
      <c r="K33" s="51" t="s">
        <v>161</v>
      </c>
      <c r="L33" s="2"/>
      <c r="M33" s="2"/>
      <c r="N33" s="2"/>
      <c r="O33" s="166"/>
    </row>
    <row r="34" spans="1:15" ht="34">
      <c r="A34" s="156"/>
      <c r="B34" s="155"/>
      <c r="C34" s="54" t="s">
        <v>168</v>
      </c>
      <c r="D34" s="54" t="s">
        <v>169</v>
      </c>
      <c r="E34" s="54" t="s">
        <v>121</v>
      </c>
      <c r="F34" s="56">
        <v>2</v>
      </c>
      <c r="G34" s="56">
        <v>3</v>
      </c>
      <c r="H34" s="56">
        <v>5</v>
      </c>
      <c r="I34" s="57">
        <v>3</v>
      </c>
      <c r="J34" s="56">
        <f>IF(I34&lt;=$F34,100,IF(I34&lt;=$G34,(80+20/($G34-$F34)*($G34-I34)),IF(I34&lt;=$H34,(60+20/($H34-$G34)*($H34-I34)),40)))*20%/5</f>
        <v>3.2</v>
      </c>
      <c r="K34" s="51" t="s">
        <v>161</v>
      </c>
      <c r="L34" s="2"/>
      <c r="M34" s="2"/>
      <c r="N34" s="2"/>
      <c r="O34" s="166"/>
    </row>
    <row r="35" spans="1:15" ht="34">
      <c r="A35" s="156"/>
      <c r="B35" s="155"/>
      <c r="C35" s="54" t="s">
        <v>170</v>
      </c>
      <c r="D35" s="54" t="s">
        <v>171</v>
      </c>
      <c r="E35" s="54" t="s">
        <v>121</v>
      </c>
      <c r="F35" s="56">
        <v>2</v>
      </c>
      <c r="G35" s="56">
        <v>3</v>
      </c>
      <c r="H35" s="56">
        <v>5</v>
      </c>
      <c r="I35" s="57">
        <v>3</v>
      </c>
      <c r="J35" s="56">
        <f>IF(I35&lt;=$F35,100,IF(I35&lt;=$G35,(80+20/($G35-$F35)*($G35-I35)),IF(I35&lt;=$H35,(60+20/($H35-$G35)*($H35-I35)),40)))*20%/5</f>
        <v>3.2</v>
      </c>
      <c r="K35" s="51"/>
      <c r="L35" s="2"/>
      <c r="M35" s="2"/>
      <c r="N35" s="2"/>
      <c r="O35" s="166"/>
    </row>
    <row r="36" spans="1:15" ht="34">
      <c r="A36" s="156"/>
      <c r="B36" s="155"/>
      <c r="C36" s="54" t="s">
        <v>168</v>
      </c>
      <c r="D36" s="54" t="s">
        <v>172</v>
      </c>
      <c r="E36" s="54" t="s">
        <v>121</v>
      </c>
      <c r="F36" s="56">
        <v>2</v>
      </c>
      <c r="G36" s="56">
        <v>3</v>
      </c>
      <c r="H36" s="56">
        <v>6</v>
      </c>
      <c r="I36" s="57">
        <v>3</v>
      </c>
      <c r="J36" s="56">
        <f>IF(I36&lt;=$F36,100,IF(I36&lt;=$G36,(80+20/($G36-$F36)*($G36-I36)),IF(I36&lt;=$H36,(60+20/($H36-$G36)*($H36-I36)),40)))*20%/5</f>
        <v>3.2</v>
      </c>
      <c r="K36" s="51" t="s">
        <v>161</v>
      </c>
      <c r="L36" s="2"/>
      <c r="M36" s="2"/>
      <c r="N36" s="2"/>
      <c r="O36" s="166"/>
    </row>
    <row r="37" spans="1:15" ht="34">
      <c r="A37" s="156"/>
      <c r="B37" s="155"/>
      <c r="C37" s="54" t="s">
        <v>173</v>
      </c>
      <c r="D37" s="54" t="s">
        <v>261</v>
      </c>
      <c r="E37" s="54" t="s">
        <v>121</v>
      </c>
      <c r="F37" s="56"/>
      <c r="G37" s="56"/>
      <c r="H37" s="56"/>
      <c r="I37" s="57">
        <v>3</v>
      </c>
      <c r="J37" s="56"/>
      <c r="K37" s="51"/>
      <c r="L37" s="2"/>
      <c r="M37" s="2"/>
      <c r="N37" s="2"/>
      <c r="O37" s="166"/>
    </row>
    <row r="38" spans="1:15" ht="34">
      <c r="A38" s="156"/>
      <c r="B38" s="155"/>
      <c r="C38" s="54" t="s">
        <v>170</v>
      </c>
      <c r="D38" s="54" t="s">
        <v>174</v>
      </c>
      <c r="E38" s="54" t="s">
        <v>121</v>
      </c>
      <c r="F38" s="56"/>
      <c r="G38" s="56"/>
      <c r="H38" s="56"/>
      <c r="I38" s="57">
        <v>3</v>
      </c>
      <c r="J38" s="56"/>
      <c r="K38" s="51"/>
      <c r="L38" s="2"/>
      <c r="M38" s="2"/>
      <c r="N38" s="2"/>
      <c r="O38" s="166"/>
    </row>
    <row r="39" spans="1:15" ht="34">
      <c r="A39" s="156"/>
      <c r="B39" s="155"/>
      <c r="C39" s="54" t="s">
        <v>166</v>
      </c>
      <c r="D39" s="54" t="s">
        <v>175</v>
      </c>
      <c r="E39" s="54" t="s">
        <v>121</v>
      </c>
      <c r="F39" s="56"/>
      <c r="G39" s="56"/>
      <c r="H39" s="56"/>
      <c r="I39" s="57">
        <v>3</v>
      </c>
      <c r="J39" s="56"/>
      <c r="K39" s="51"/>
      <c r="L39" s="2"/>
      <c r="M39" s="2"/>
      <c r="N39" s="2"/>
      <c r="O39" s="166"/>
    </row>
    <row r="40" spans="1:15" ht="34">
      <c r="A40" s="156"/>
      <c r="B40" s="155"/>
      <c r="C40" s="54" t="s">
        <v>168</v>
      </c>
      <c r="D40" s="54" t="s">
        <v>176</v>
      </c>
      <c r="E40" s="54" t="s">
        <v>121</v>
      </c>
      <c r="F40" s="56"/>
      <c r="G40" s="56"/>
      <c r="H40" s="56"/>
      <c r="I40" s="57">
        <v>3</v>
      </c>
      <c r="J40" s="56"/>
      <c r="K40" s="51"/>
      <c r="L40" s="2"/>
      <c r="M40" s="2"/>
      <c r="N40" s="2"/>
      <c r="O40" s="166"/>
    </row>
    <row r="41" spans="1:15" ht="34">
      <c r="A41" s="156"/>
      <c r="B41" s="155"/>
      <c r="C41" s="54" t="s">
        <v>173</v>
      </c>
      <c r="D41" s="54" t="s">
        <v>177</v>
      </c>
      <c r="E41" s="54" t="s">
        <v>121</v>
      </c>
      <c r="F41" s="56"/>
      <c r="G41" s="56"/>
      <c r="H41" s="56"/>
      <c r="I41" s="57">
        <v>3</v>
      </c>
      <c r="J41" s="56"/>
      <c r="K41" s="51"/>
      <c r="L41" s="2"/>
      <c r="M41" s="2"/>
      <c r="N41" s="2"/>
      <c r="O41" s="166"/>
    </row>
    <row r="42" spans="1:15" ht="34">
      <c r="A42" s="156"/>
      <c r="B42" s="155"/>
      <c r="C42" s="54" t="s">
        <v>166</v>
      </c>
      <c r="D42" s="54" t="s">
        <v>178</v>
      </c>
      <c r="E42" s="54" t="s">
        <v>121</v>
      </c>
      <c r="F42" s="56"/>
      <c r="G42" s="56"/>
      <c r="H42" s="56"/>
      <c r="I42" s="57">
        <v>3</v>
      </c>
      <c r="J42" s="56"/>
      <c r="K42" s="51"/>
      <c r="L42" s="2"/>
      <c r="M42" s="2"/>
      <c r="N42" s="2"/>
      <c r="O42" s="166"/>
    </row>
    <row r="43" spans="1:15" ht="34">
      <c r="A43" s="156"/>
      <c r="B43" s="155"/>
      <c r="C43" s="54" t="s">
        <v>173</v>
      </c>
      <c r="D43" s="54" t="s">
        <v>179</v>
      </c>
      <c r="E43" s="54" t="s">
        <v>121</v>
      </c>
      <c r="F43" s="56"/>
      <c r="G43" s="56"/>
      <c r="H43" s="56"/>
      <c r="I43" s="57">
        <v>3</v>
      </c>
      <c r="J43" s="56"/>
      <c r="K43" s="51"/>
      <c r="L43" s="2"/>
      <c r="M43" s="2"/>
      <c r="N43" s="2"/>
      <c r="O43" s="166"/>
    </row>
    <row r="44" spans="1:15" ht="34">
      <c r="A44" s="156"/>
      <c r="B44" s="155"/>
      <c r="C44" s="54" t="s">
        <v>170</v>
      </c>
      <c r="D44" s="54" t="s">
        <v>180</v>
      </c>
      <c r="E44" s="54" t="s">
        <v>121</v>
      </c>
      <c r="F44" s="56">
        <v>3</v>
      </c>
      <c r="G44" s="56">
        <v>5</v>
      </c>
      <c r="H44" s="56">
        <v>8</v>
      </c>
      <c r="I44" s="57">
        <v>3</v>
      </c>
      <c r="J44" s="56">
        <f>IF(I44&lt;=$F44,100,IF(I44&lt;=$G44,(80+20/($G44-$F44)*($G44-I44)),IF(I44&lt;=$H44,(60+20/($H44-$G44)*($H44-I44)),40)))*20%/5</f>
        <v>4</v>
      </c>
      <c r="K44" s="51" t="s">
        <v>161</v>
      </c>
      <c r="L44" s="2"/>
      <c r="M44" s="2"/>
      <c r="N44" s="2"/>
      <c r="O44" s="166"/>
    </row>
    <row r="45" spans="1:15" ht="68">
      <c r="A45" s="39">
        <v>0.1</v>
      </c>
      <c r="B45" s="53" t="s">
        <v>94</v>
      </c>
      <c r="C45" s="54"/>
      <c r="D45" s="54" t="s">
        <v>181</v>
      </c>
      <c r="E45" s="54" t="s">
        <v>182</v>
      </c>
      <c r="F45" s="56">
        <v>0</v>
      </c>
      <c r="G45" s="56">
        <v>1</v>
      </c>
      <c r="H45" s="56">
        <v>3</v>
      </c>
      <c r="I45" s="57">
        <v>1</v>
      </c>
      <c r="J45" s="56">
        <f>IF(I45&lt;=$F45,100,IF(I45&lt;=$G45,(80+20/($G45-$F45)*($G45-I45)),IF(I45&lt;=$H45,(60+20/($H45-$G45)*($H45-I45)),40)))*10%/1</f>
        <v>8</v>
      </c>
      <c r="K45" s="51"/>
      <c r="L45" s="2"/>
      <c r="M45" s="2"/>
      <c r="N45" s="2"/>
      <c r="O45" s="166"/>
    </row>
    <row r="46" spans="1:15" s="46" customFormat="1">
      <c r="A46" s="61" t="s">
        <v>183</v>
      </c>
      <c r="B46" s="47"/>
      <c r="C46" s="48"/>
      <c r="D46" s="48"/>
      <c r="E46" s="48"/>
      <c r="F46" s="50"/>
      <c r="G46" s="50"/>
      <c r="H46" s="50"/>
      <c r="I46" s="50"/>
      <c r="J46" s="50">
        <f>SUM(J2:J45)</f>
        <v>86.977272727272748</v>
      </c>
      <c r="K46" s="62"/>
      <c r="O46" s="166"/>
    </row>
    <row r="47" spans="1:15" ht="45" customHeight="1">
      <c r="A47" s="151" t="s">
        <v>262</v>
      </c>
      <c r="B47" s="53"/>
      <c r="C47" s="54"/>
      <c r="D47" s="54" t="s">
        <v>184</v>
      </c>
      <c r="E47" s="54" t="s">
        <v>185</v>
      </c>
      <c r="F47" s="54" t="s">
        <v>186</v>
      </c>
      <c r="G47" s="54" t="s">
        <v>187</v>
      </c>
      <c r="H47" s="54" t="s">
        <v>188</v>
      </c>
      <c r="I47" s="63">
        <v>3</v>
      </c>
      <c r="K47" s="51" t="s">
        <v>189</v>
      </c>
      <c r="L47" s="2"/>
      <c r="M47" s="2"/>
      <c r="N47" s="2"/>
      <c r="O47" s="167"/>
    </row>
    <row r="48" spans="1:15" ht="34">
      <c r="A48" s="152"/>
      <c r="B48" s="53"/>
      <c r="C48" s="54"/>
      <c r="D48" s="54" t="s">
        <v>190</v>
      </c>
      <c r="E48" s="54" t="s">
        <v>185</v>
      </c>
      <c r="F48" s="54" t="s">
        <v>187</v>
      </c>
      <c r="G48" s="54" t="s">
        <v>188</v>
      </c>
      <c r="H48" s="54" t="s">
        <v>191</v>
      </c>
      <c r="I48" s="63">
        <v>5</v>
      </c>
      <c r="J48" s="56"/>
      <c r="K48" s="51"/>
      <c r="L48" s="2"/>
      <c r="M48" s="2"/>
      <c r="N48" s="2"/>
      <c r="O48" s="166"/>
    </row>
    <row r="49" spans="1:19">
      <c r="A49" s="153"/>
      <c r="D49" s="64" t="s">
        <v>263</v>
      </c>
      <c r="E49" s="64" t="s">
        <v>121</v>
      </c>
      <c r="F49" s="3">
        <v>8</v>
      </c>
      <c r="G49" s="3">
        <v>15</v>
      </c>
      <c r="H49" s="3">
        <v>30</v>
      </c>
      <c r="I49" s="65">
        <v>15</v>
      </c>
    </row>
    <row r="52" spans="1:19">
      <c r="O52" s="66"/>
      <c r="P52" s="66"/>
      <c r="Q52" s="66"/>
      <c r="R52" s="66"/>
      <c r="S52" s="67"/>
    </row>
    <row r="53" spans="1:19">
      <c r="O53" s="66"/>
      <c r="P53" s="66"/>
      <c r="Q53" s="66"/>
      <c r="R53" s="66"/>
      <c r="S53" s="67"/>
    </row>
  </sheetData>
  <sheetProtection formatCells="0" insertHyperlinks="0" autoFilter="0"/>
  <mergeCells count="20">
    <mergeCell ref="C6:C9"/>
    <mergeCell ref="A16:A17"/>
    <mergeCell ref="B16:B17"/>
    <mergeCell ref="A2:A3"/>
    <mergeCell ref="A4:A5"/>
    <mergeCell ref="B4:B5"/>
    <mergeCell ref="A6:A9"/>
    <mergeCell ref="B6:B9"/>
    <mergeCell ref="A10:A12"/>
    <mergeCell ref="B10:B12"/>
    <mergeCell ref="C10:C12"/>
    <mergeCell ref="A13:A15"/>
    <mergeCell ref="B13:B15"/>
    <mergeCell ref="A47:A49"/>
    <mergeCell ref="A18:A21"/>
    <mergeCell ref="B18:B21"/>
    <mergeCell ref="A22:A32"/>
    <mergeCell ref="B22:B32"/>
    <mergeCell ref="A33:A44"/>
    <mergeCell ref="B33:B44"/>
  </mergeCells>
  <phoneticPr fontId="2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FF453-4BC3-DE46-83C7-4900ACFC3D72}">
  <dimension ref="A1:I20"/>
  <sheetViews>
    <sheetView zoomScale="111" zoomScaleNormal="111" workbookViewId="0">
      <selection activeCell="C17" sqref="C17"/>
    </sheetView>
  </sheetViews>
  <sheetFormatPr baseColWidth="10" defaultColWidth="10.83203125" defaultRowHeight="16"/>
  <cols>
    <col min="1" max="1" width="9" style="82" customWidth="1"/>
    <col min="2" max="2" width="23.33203125" style="82" customWidth="1"/>
    <col min="3" max="3" width="36.83203125" style="82" customWidth="1"/>
    <col min="4" max="4" width="12.33203125" style="82" customWidth="1"/>
    <col min="5" max="5" width="27.1640625" style="82" customWidth="1"/>
    <col min="6" max="6" width="18" style="82" customWidth="1"/>
    <col min="7" max="9" width="12.33203125" style="82" customWidth="1"/>
    <col min="10" max="16384" width="10.83203125" style="82"/>
  </cols>
  <sheetData>
    <row r="1" spans="1:9">
      <c r="A1" s="107" t="s">
        <v>194</v>
      </c>
      <c r="B1" s="106" t="s">
        <v>224</v>
      </c>
      <c r="C1" s="105" t="s">
        <v>225</v>
      </c>
      <c r="D1" s="104"/>
      <c r="E1" s="104"/>
      <c r="F1" s="104"/>
      <c r="G1" s="108">
        <v>45146</v>
      </c>
      <c r="H1" s="108">
        <v>45147</v>
      </c>
      <c r="I1" s="108">
        <v>45149</v>
      </c>
    </row>
    <row r="2" spans="1:9" ht="34">
      <c r="A2" s="92">
        <v>1</v>
      </c>
      <c r="B2" s="102" t="s">
        <v>232</v>
      </c>
      <c r="C2" s="101"/>
      <c r="D2" s="103"/>
      <c r="E2" s="103"/>
      <c r="F2" s="103"/>
      <c r="G2" s="109">
        <v>204890</v>
      </c>
      <c r="H2" s="109">
        <v>204890</v>
      </c>
      <c r="I2" s="109">
        <v>204890</v>
      </c>
    </row>
    <row r="3" spans="1:9" ht="34">
      <c r="A3" s="92">
        <v>2</v>
      </c>
      <c r="B3" s="102" t="s">
        <v>232</v>
      </c>
      <c r="C3" s="101"/>
      <c r="D3" s="101"/>
      <c r="E3" s="101"/>
      <c r="F3" s="101"/>
      <c r="G3" s="110"/>
      <c r="H3" s="110"/>
      <c r="I3" s="110"/>
    </row>
    <row r="4" spans="1:9" ht="30" customHeight="1">
      <c r="A4" s="92">
        <v>3</v>
      </c>
      <c r="B4" s="101" t="s">
        <v>303</v>
      </c>
      <c r="C4" s="101">
        <f>SUM(G4:I4)</f>
        <v>500</v>
      </c>
      <c r="D4" s="101"/>
      <c r="E4" s="101"/>
      <c r="F4" s="101"/>
      <c r="G4" s="110">
        <v>160</v>
      </c>
      <c r="H4" s="110">
        <v>165</v>
      </c>
      <c r="I4" s="110">
        <v>175</v>
      </c>
    </row>
    <row r="6" spans="1:9" s="85" customFormat="1" ht="28" customHeight="1">
      <c r="A6" s="100" t="s">
        <v>194</v>
      </c>
      <c r="B6" s="99" t="s">
        <v>203</v>
      </c>
      <c r="C6" s="99" t="s">
        <v>204</v>
      </c>
      <c r="D6" s="99" t="s">
        <v>205</v>
      </c>
      <c r="E6" s="99" t="s">
        <v>206</v>
      </c>
      <c r="F6" s="99" t="s">
        <v>197</v>
      </c>
      <c r="G6" s="98" t="s">
        <v>10</v>
      </c>
    </row>
    <row r="7" spans="1:9" s="85" customFormat="1" ht="51">
      <c r="A7" s="94">
        <v>1</v>
      </c>
      <c r="B7" s="88" t="s">
        <v>207</v>
      </c>
      <c r="C7" s="88" t="s">
        <v>226</v>
      </c>
      <c r="D7" s="92">
        <v>0</v>
      </c>
      <c r="E7" s="92"/>
      <c r="F7" s="92"/>
      <c r="G7" s="97" t="s">
        <v>266</v>
      </c>
    </row>
    <row r="8" spans="1:9" s="85" customFormat="1" ht="204">
      <c r="A8" s="94">
        <v>2</v>
      </c>
      <c r="B8" s="93" t="s">
        <v>208</v>
      </c>
      <c r="C8" s="88" t="s">
        <v>209</v>
      </c>
      <c r="D8" s="92">
        <v>3</v>
      </c>
      <c r="E8" s="95"/>
      <c r="F8" s="88" t="s">
        <v>321</v>
      </c>
      <c r="G8" s="96" t="s">
        <v>302</v>
      </c>
    </row>
    <row r="9" spans="1:9" s="85" customFormat="1" ht="34">
      <c r="A9" s="94">
        <v>3</v>
      </c>
      <c r="B9" s="93" t="s">
        <v>210</v>
      </c>
      <c r="C9" s="88" t="s">
        <v>211</v>
      </c>
      <c r="D9" s="92">
        <v>0</v>
      </c>
      <c r="E9" s="92"/>
      <c r="F9" s="92"/>
      <c r="G9" s="91"/>
    </row>
    <row r="10" spans="1:9" s="85" customFormat="1" ht="51">
      <c r="A10" s="94">
        <v>4</v>
      </c>
      <c r="B10" s="93" t="s">
        <v>93</v>
      </c>
      <c r="C10" s="88" t="s">
        <v>212</v>
      </c>
      <c r="D10" s="92">
        <v>0</v>
      </c>
      <c r="E10" s="92"/>
      <c r="F10" s="92"/>
      <c r="G10" s="91"/>
    </row>
    <row r="11" spans="1:9" s="85" customFormat="1" ht="34">
      <c r="A11" s="94">
        <v>5</v>
      </c>
      <c r="B11" s="93" t="s">
        <v>213</v>
      </c>
      <c r="C11" s="88" t="s">
        <v>214</v>
      </c>
      <c r="D11" s="92">
        <v>0</v>
      </c>
      <c r="E11" s="92"/>
      <c r="F11" s="92"/>
      <c r="G11" s="91"/>
    </row>
    <row r="12" spans="1:9" s="85" customFormat="1" ht="85">
      <c r="A12" s="94">
        <v>6</v>
      </c>
      <c r="B12" s="88" t="s">
        <v>215</v>
      </c>
      <c r="C12" s="88" t="s">
        <v>227</v>
      </c>
      <c r="D12" s="92">
        <v>0</v>
      </c>
      <c r="E12" s="95"/>
      <c r="F12" s="92"/>
      <c r="G12" s="96"/>
    </row>
    <row r="13" spans="1:9" s="85" customFormat="1" ht="34">
      <c r="A13" s="94">
        <v>7</v>
      </c>
      <c r="B13" s="93" t="s">
        <v>216</v>
      </c>
      <c r="C13" s="88" t="s">
        <v>217</v>
      </c>
      <c r="D13" s="92">
        <v>0</v>
      </c>
      <c r="E13" s="92"/>
      <c r="F13" s="92"/>
      <c r="G13" s="91"/>
    </row>
    <row r="14" spans="1:9" s="85" customFormat="1" ht="85">
      <c r="A14" s="94">
        <v>8</v>
      </c>
      <c r="B14" s="93" t="s">
        <v>218</v>
      </c>
      <c r="C14" s="88" t="s">
        <v>228</v>
      </c>
      <c r="D14" s="92">
        <v>0</v>
      </c>
      <c r="E14" s="92"/>
      <c r="F14" s="92"/>
      <c r="G14" s="91"/>
    </row>
    <row r="15" spans="1:9" s="85" customFormat="1" ht="85">
      <c r="A15" s="94">
        <v>9</v>
      </c>
      <c r="B15" s="93" t="s">
        <v>219</v>
      </c>
      <c r="C15" s="88" t="s">
        <v>228</v>
      </c>
      <c r="D15" s="92">
        <v>0</v>
      </c>
      <c r="E15" s="92"/>
      <c r="F15" s="92"/>
      <c r="G15" s="91"/>
    </row>
    <row r="16" spans="1:9" s="85" customFormat="1" ht="85">
      <c r="A16" s="94">
        <v>10</v>
      </c>
      <c r="B16" s="93" t="s">
        <v>220</v>
      </c>
      <c r="C16" s="88" t="s">
        <v>228</v>
      </c>
      <c r="D16" s="92">
        <v>0</v>
      </c>
      <c r="E16" s="92"/>
      <c r="F16" s="92"/>
      <c r="G16" s="91"/>
    </row>
    <row r="17" spans="1:9" s="85" customFormat="1" ht="85">
      <c r="A17" s="94">
        <v>11</v>
      </c>
      <c r="B17" s="88" t="s">
        <v>221</v>
      </c>
      <c r="C17" s="88" t="s">
        <v>229</v>
      </c>
      <c r="D17" s="92">
        <v>0</v>
      </c>
      <c r="E17" s="92"/>
      <c r="F17" s="92"/>
      <c r="G17" s="91"/>
    </row>
    <row r="18" spans="1:9" s="85" customFormat="1" ht="153">
      <c r="A18" s="94">
        <v>12</v>
      </c>
      <c r="B18" s="93" t="s">
        <v>222</v>
      </c>
      <c r="C18" s="88" t="s">
        <v>230</v>
      </c>
      <c r="D18" s="92">
        <v>0</v>
      </c>
      <c r="E18" s="92"/>
      <c r="F18" s="92"/>
      <c r="G18" s="91"/>
    </row>
    <row r="19" spans="1:9" s="85" customFormat="1" ht="51">
      <c r="A19" s="90">
        <v>13</v>
      </c>
      <c r="B19" s="89" t="s">
        <v>223</v>
      </c>
      <c r="C19" s="88" t="s">
        <v>231</v>
      </c>
      <c r="D19" s="87">
        <v>0</v>
      </c>
      <c r="E19" s="87"/>
      <c r="F19" s="87"/>
      <c r="G19" s="86"/>
    </row>
    <row r="20" spans="1:9" ht="15.5" customHeight="1">
      <c r="A20" s="84"/>
      <c r="B20" s="83"/>
      <c r="C20" s="83"/>
      <c r="D20" s="83"/>
      <c r="E20" s="83"/>
      <c r="F20" s="83"/>
      <c r="G20" s="83"/>
      <c r="H20" s="83"/>
      <c r="I20" s="83"/>
    </row>
  </sheetData>
  <sheetProtection formatCells="0" insertHyperlinks="0" autoFilter="0"/>
  <phoneticPr fontId="24" type="noConversion"/>
  <pageMargins left="0.69930555555555596" right="0.69930555555555596" top="0.75" bottom="0.75" header="0.3" footer="0.3"/>
  <pageSetup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4"/>
  <pixelatorList sheetStid="5"/>
  <pixelatorList sheetStid="6"/>
</pixelator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3" master=""/>
  <rangeList sheetStid="4" master=""/>
  <rangeList sheetStid="5" master=""/>
</allowEditUser>
</file>

<file path=customXml/item4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  <woSheetProps sheetStid="5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Template change_history</vt:lpstr>
      <vt:lpstr>report history</vt:lpstr>
      <vt:lpstr>A.1 CD764车型R11HF4版本地图测试报告</vt:lpstr>
      <vt:lpstr>A.2 内外部遗留问题</vt:lpstr>
      <vt:lpstr>A.3 性能测试 </vt:lpstr>
      <vt:lpstr>A.4 定位路试专项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2020-06-01T14:49:00Z</dcterms:created>
  <dcterms:modified xsi:type="dcterms:W3CDTF">2023-08-17T02:46:04Z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