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/>
  <mc:AlternateContent xmlns:mc="http://schemas.openxmlformats.org/markup-compatibility/2006">
    <mc:Choice Requires="x15">
      <x15ac:absPath xmlns:x15ac="http://schemas.microsoft.com/office/spreadsheetml/2010/11/ac" url="/Users/zhangbin42/Documents/BD/项目/U554/MY24/福特phase4MY24U554 R05版本整体发版测试报告/"/>
    </mc:Choice>
  </mc:AlternateContent>
  <xr:revisionPtr revIDLastSave="0" documentId="13_ncr:1_{0D2AA4A7-DD5A-5B4C-9CD3-9C4D0152C1CB}" xr6:coauthVersionLast="47" xr6:coauthVersionMax="47" xr10:uidLastSave="{00000000-0000-0000-0000-000000000000}"/>
  <bookViews>
    <workbookView xWindow="4000" yWindow="500" windowWidth="21600" windowHeight="14060" tabRatio="680" activeTab="2" xr2:uid="{00000000-000D-0000-FFFF-FFFF00000000}"/>
  </bookViews>
  <sheets>
    <sheet name="Key-Items" sheetId="5" r:id="rId1"/>
    <sheet name="Scenes Sources" sheetId="13" r:id="rId2"/>
    <sheet name="综合打分" sheetId="1" r:id="rId3"/>
    <sheet name="Response Time " sheetId="7" r:id="rId4"/>
    <sheet name="App Sources" sheetId="8" r:id="rId5"/>
    <sheet name="Baidu App" sheetId="11" r:id="rId6"/>
    <sheet name="Partition Status" sheetId="9" r:id="rId7"/>
    <sheet name="内存泄漏" sheetId="15" r:id="rId8"/>
    <sheet name="WpsReserved_CellImgList" sheetId="16" state="veryHidden" r:id="rId9"/>
  </sheets>
  <definedNames>
    <definedName name="_xlnm._FilterDatabase" localSheetId="4" hidden="1">'App Sources'!$A$2:$P$144</definedName>
    <definedName name="_xlnm._FilterDatabase" localSheetId="3" hidden="1">'Response Time '!$A$1:$O$87</definedName>
    <definedName name="_xlnm._FilterDatabase" localSheetId="2" hidden="1">综合打分!$A$1:$EC$157</definedName>
    <definedName name="Z_0EA55DCA_7FF2_4F36_8A7E_F0EACCC29DBE_.wvu.FilterData" localSheetId="3" hidden="1">'Response Time '!$A$1:$K$87</definedName>
    <definedName name="Z_16A41CC9_C03A_4F0A_B03A_44E212E13660_.wvu.FilterData" localSheetId="3" hidden="1">'Response Time '!$A$1:$K$87</definedName>
    <definedName name="Z_16DC14A2_7903_4025_B903_380A1366D4B8_.wvu.FilterData" localSheetId="3" hidden="1">'Response Time '!$A$1:$K$87</definedName>
    <definedName name="Z_2A4FABCB_C3B4_4B1C_B5DB_0968E349E3E5_.wvu.Cols" localSheetId="3" hidden="1">'Response Time '!#REF!</definedName>
    <definedName name="Z_2A4FABCB_C3B4_4B1C_B5DB_0968E349E3E5_.wvu.FilterData" localSheetId="3" hidden="1">'Response Time '!$A$1:$K$87</definedName>
    <definedName name="Z_2F5A4DEB_972B_44A6_8415_B3AF8AAB8DD1_.wvu.FilterData" localSheetId="3" hidden="1">'Response Time '!$A$1:$K$87</definedName>
    <definedName name="Z_4E56EFD8_82B0_433B_87B4_FAE95366C90A_.wvu.FilterData" localSheetId="3" hidden="1">'Response Time '!$A$1:$K$87</definedName>
    <definedName name="Z_50D2B5B7_80D0_4780_BB59_F4E52620A863_.wvu.FilterData" localSheetId="3" hidden="1">'Response Time '!$H$1:$H$87</definedName>
    <definedName name="Z_5DF7DF2B_59CB_4835_ACC6_BFF42CC29E31_.wvu.Cols" localSheetId="3" hidden="1">'Response Time '!#REF!</definedName>
    <definedName name="Z_5DF7DF2B_59CB_4835_ACC6_BFF42CC29E31_.wvu.FilterData" localSheetId="3" hidden="1">'Response Time '!$A$1:$K$87</definedName>
    <definedName name="Z_64728F9F_AAFE_4C17_A15F_C96F3AE04D0C_.wvu.FilterData" localSheetId="3" hidden="1">'Response Time '!$A$1:$K$87</definedName>
    <definedName name="Z_67627A8C_5C40_462C_B63D_E064A913FD1B_.wvu.FilterData" localSheetId="3" hidden="1">'Response Time '!$A$1:$K$87</definedName>
    <definedName name="Z_6A1708EE_78D5_4730_9EC1_32494DD84064_.wvu.FilterData" localSheetId="3" hidden="1">'Response Time '!$A$1:$K$87</definedName>
    <definedName name="Z_75A5D5D5_3DF6_4DF0_A35D_F3AEF19FA0C8_.wvu.FilterData" localSheetId="3" hidden="1">'Response Time '!$H$1:$H$87</definedName>
    <definedName name="Z_81868EC3_D2C9_49E1_A7C4_56AD2CFDD907_.wvu.FilterData" localSheetId="3" hidden="1">'Response Time '!$A$1:$K$87</definedName>
    <definedName name="Z_82B7589E_14AC_4428_B990_D113B4B9C8B2_.wvu.FilterData" localSheetId="3" hidden="1">'Response Time '!$A$1:$K$87</definedName>
    <definedName name="Z_9905B039_5D9C_4BC1_BCAD_85093189CE48_.wvu.FilterData" localSheetId="3" hidden="1">'Response Time '!$A$1:$K$87</definedName>
    <definedName name="Z_A17A2F87_19DB_4AF8_AC37_28F784855FD7_.wvu.FilterData" localSheetId="3" hidden="1">'Response Time '!$A$1:$K$87</definedName>
    <definedName name="Z_A1C2E0EA_0798_4EE9_BA53_3DA16A20F391_.wvu.FilterData" localSheetId="3" hidden="1">'Response Time '!$A$1:$K$87</definedName>
    <definedName name="Z_B0B1D487_08B5_4EE3_B1A5_0E537BA44F6F_.wvu.FilterData" localSheetId="3" hidden="1">'Response Time '!$H$1:$H$87</definedName>
    <definedName name="Z_B5D2B878_5867_45CF_B11F_45A1564167C2_.wvu.Cols" localSheetId="3" hidden="1">'Response Time '!#REF!</definedName>
    <definedName name="Z_B5D2B878_5867_45CF_B11F_45A1564167C2_.wvu.FilterData" localSheetId="3" hidden="1">'Response Time '!$A$1:$K$87</definedName>
    <definedName name="Z_BFE5DC58_F040_475A_8F39_87308C22B1B1_.wvu.FilterData" localSheetId="3" hidden="1">'Response Time '!$A$1:$K$87</definedName>
    <definedName name="Z_C88AFADA_BEE4_42DA_8940_4B736B9F39D4_.wvu.Cols" localSheetId="3" hidden="1">'Response Time '!#REF!</definedName>
    <definedName name="Z_C88AFADA_BEE4_42DA_8940_4B736B9F39D4_.wvu.FilterData" localSheetId="3" hidden="1">'Response Time '!$A$1:$K$87</definedName>
    <definedName name="Z_CB05707F_24A9_4357_8065_43BE4DD90B2D_.wvu.FilterData" localSheetId="3" hidden="1">'Response Time '!$A$1:$K$87</definedName>
    <definedName name="Z_CCD93499_75F8_45A7_B5CB_5B9935727470_.wvu.Cols" localSheetId="3" hidden="1">'Response Time '!#REF!</definedName>
    <definedName name="Z_CCD93499_75F8_45A7_B5CB_5B9935727470_.wvu.FilterData" localSheetId="3" hidden="1">'Response Time '!$A$1:$K$87</definedName>
    <definedName name="Z_CE1C8A90_39F2_40DB_9797_BE22406C3947_.wvu.Cols" localSheetId="3" hidden="1">'Response Time '!#REF!</definedName>
    <definedName name="Z_CE1C8A90_39F2_40DB_9797_BE22406C3947_.wvu.FilterData" localSheetId="3" hidden="1">'Response Time '!$A$1:$K$87</definedName>
    <definedName name="Z_E3F0DD2F_B4B7_440E_B6E2_120742CBE6C3_.wvu.FilterData" localSheetId="3" hidden="1">'Response Time '!$A$1:$K$87</definedName>
    <definedName name="Z_F2292B89_B249_407C_9F60_58BD83C5901D_.wvu.FilterData" localSheetId="3" hidden="1">'Response Time '!$A$1:$K$87</definedName>
    <definedName name="Z_F5DE3CB0_C52E_433A_B531_B98B1F605089_.wvu.FilterData" localSheetId="3" hidden="1">'Response Time '!$A$1:$K$87</definedName>
  </definedNames>
  <calcPr calcId="191029" concurrentCalc="0"/>
</workbook>
</file>

<file path=xl/calcChain.xml><?xml version="1.0" encoding="utf-8"?>
<calcChain xmlns="http://schemas.openxmlformats.org/spreadsheetml/2006/main">
  <c r="N70" i="7" l="1"/>
  <c r="N60" i="7"/>
  <c r="N59" i="7"/>
  <c r="F58" i="7"/>
  <c r="F57" i="7"/>
  <c r="F56" i="7"/>
  <c r="F55" i="7"/>
  <c r="O152" i="1"/>
  <c r="M152" i="1"/>
  <c r="L152" i="1"/>
  <c r="K152" i="1"/>
  <c r="O151" i="1"/>
  <c r="M151" i="1"/>
  <c r="L151" i="1"/>
  <c r="K151" i="1"/>
  <c r="O150" i="1"/>
  <c r="M150" i="1"/>
  <c r="L150" i="1"/>
  <c r="K150" i="1"/>
  <c r="O149" i="1"/>
  <c r="M149" i="1"/>
  <c r="L149" i="1"/>
  <c r="K149" i="1"/>
  <c r="O148" i="1"/>
  <c r="M148" i="1"/>
  <c r="L148" i="1"/>
  <c r="K148" i="1"/>
  <c r="O147" i="1"/>
  <c r="M147" i="1"/>
  <c r="L147" i="1"/>
  <c r="K147" i="1"/>
  <c r="O146" i="1"/>
  <c r="M146" i="1"/>
  <c r="L146" i="1"/>
  <c r="K146" i="1"/>
  <c r="O145" i="1"/>
  <c r="M145" i="1"/>
  <c r="L145" i="1"/>
  <c r="K145" i="1"/>
  <c r="O144" i="1"/>
  <c r="M144" i="1"/>
  <c r="L144" i="1"/>
  <c r="K144" i="1"/>
  <c r="O143" i="1"/>
  <c r="M143" i="1"/>
  <c r="L143" i="1"/>
  <c r="K143" i="1"/>
  <c r="O142" i="1"/>
  <c r="M142" i="1"/>
  <c r="L142" i="1"/>
  <c r="K142" i="1"/>
  <c r="O141" i="1"/>
  <c r="M141" i="1"/>
  <c r="L141" i="1"/>
  <c r="K141" i="1"/>
  <c r="O135" i="1"/>
  <c r="M135" i="1"/>
  <c r="L135" i="1"/>
  <c r="K135" i="1"/>
  <c r="O134" i="1"/>
  <c r="M134" i="1"/>
  <c r="L134" i="1"/>
  <c r="K134" i="1"/>
  <c r="O133" i="1"/>
  <c r="M133" i="1"/>
  <c r="L133" i="1"/>
  <c r="K133" i="1"/>
  <c r="O132" i="1"/>
  <c r="M132" i="1"/>
  <c r="L132" i="1"/>
  <c r="K132" i="1"/>
  <c r="O131" i="1"/>
  <c r="M131" i="1"/>
  <c r="L131" i="1"/>
  <c r="K131" i="1"/>
  <c r="O130" i="1"/>
  <c r="M130" i="1"/>
  <c r="L130" i="1"/>
  <c r="K130" i="1"/>
  <c r="O129" i="1"/>
  <c r="M129" i="1"/>
  <c r="L129" i="1"/>
  <c r="K129" i="1"/>
  <c r="O128" i="1"/>
  <c r="M128" i="1"/>
  <c r="L128" i="1"/>
  <c r="K128" i="1"/>
  <c r="AC127" i="1"/>
  <c r="O127" i="1"/>
  <c r="M127" i="1"/>
  <c r="L127" i="1"/>
  <c r="K127" i="1"/>
  <c r="AC126" i="1"/>
  <c r="O126" i="1"/>
  <c r="M126" i="1"/>
  <c r="L126" i="1"/>
  <c r="K126" i="1"/>
  <c r="AC125" i="1"/>
  <c r="O125" i="1"/>
  <c r="M125" i="1"/>
  <c r="L125" i="1"/>
  <c r="K125" i="1"/>
  <c r="AC124" i="1"/>
  <c r="O124" i="1"/>
  <c r="M124" i="1"/>
  <c r="L124" i="1"/>
  <c r="K124" i="1"/>
  <c r="O123" i="1"/>
  <c r="M123" i="1"/>
  <c r="L123" i="1"/>
  <c r="K123" i="1"/>
  <c r="O122" i="1"/>
  <c r="M122" i="1"/>
  <c r="L122" i="1"/>
  <c r="K122" i="1"/>
  <c r="O121" i="1"/>
  <c r="M121" i="1"/>
  <c r="L121" i="1"/>
  <c r="K121" i="1"/>
  <c r="O120" i="1"/>
  <c r="M120" i="1"/>
  <c r="L120" i="1"/>
  <c r="K120" i="1"/>
  <c r="O119" i="1"/>
  <c r="M119" i="1"/>
  <c r="L119" i="1"/>
  <c r="K119" i="1"/>
  <c r="O118" i="1"/>
  <c r="M118" i="1"/>
  <c r="L118" i="1"/>
  <c r="K118" i="1"/>
  <c r="O117" i="1"/>
  <c r="M117" i="1"/>
  <c r="L117" i="1"/>
  <c r="K117" i="1"/>
  <c r="AC116" i="1"/>
  <c r="O116" i="1"/>
  <c r="M116" i="1"/>
  <c r="L116" i="1"/>
  <c r="K116" i="1"/>
  <c r="O115" i="1"/>
  <c r="M115" i="1"/>
  <c r="L115" i="1"/>
  <c r="K115" i="1"/>
  <c r="O114" i="1"/>
  <c r="M114" i="1"/>
  <c r="L114" i="1"/>
  <c r="K114" i="1"/>
  <c r="O113" i="1"/>
  <c r="M113" i="1"/>
  <c r="L113" i="1"/>
  <c r="K113" i="1"/>
  <c r="O112" i="1"/>
  <c r="M112" i="1"/>
  <c r="L112" i="1"/>
  <c r="K112" i="1"/>
  <c r="AC111" i="1"/>
  <c r="O111" i="1"/>
  <c r="M111" i="1"/>
  <c r="L111" i="1"/>
  <c r="K111" i="1"/>
  <c r="AC110" i="1"/>
  <c r="O110" i="1"/>
  <c r="M110" i="1"/>
  <c r="L110" i="1"/>
  <c r="K110" i="1"/>
  <c r="AC109" i="1"/>
  <c r="O109" i="1"/>
  <c r="M109" i="1"/>
  <c r="L109" i="1"/>
  <c r="K109" i="1"/>
  <c r="AC108" i="1"/>
  <c r="O108" i="1"/>
  <c r="M108" i="1"/>
  <c r="L108" i="1"/>
  <c r="K108" i="1"/>
  <c r="AC107" i="1"/>
  <c r="O107" i="1"/>
  <c r="M107" i="1"/>
  <c r="L107" i="1"/>
  <c r="K107" i="1"/>
  <c r="AC106" i="1"/>
  <c r="O106" i="1"/>
  <c r="M106" i="1"/>
  <c r="L106" i="1"/>
  <c r="K106" i="1"/>
  <c r="O105" i="1"/>
  <c r="M105" i="1"/>
  <c r="L105" i="1"/>
  <c r="K105" i="1"/>
  <c r="O104" i="1"/>
  <c r="M104" i="1"/>
  <c r="L104" i="1"/>
  <c r="K104" i="1"/>
  <c r="AC103" i="1"/>
  <c r="O103" i="1"/>
  <c r="M103" i="1"/>
  <c r="L103" i="1"/>
  <c r="K103" i="1"/>
  <c r="AC102" i="1"/>
  <c r="O102" i="1"/>
  <c r="M102" i="1"/>
  <c r="L102" i="1"/>
  <c r="K102" i="1"/>
  <c r="AC101" i="1"/>
  <c r="O101" i="1"/>
  <c r="M101" i="1"/>
  <c r="L101" i="1"/>
  <c r="K101" i="1"/>
  <c r="O96" i="1"/>
  <c r="M96" i="1"/>
  <c r="L96" i="1"/>
  <c r="K96" i="1"/>
  <c r="O95" i="1"/>
  <c r="M95" i="1"/>
  <c r="L95" i="1"/>
  <c r="K95" i="1"/>
  <c r="O94" i="1"/>
  <c r="M94" i="1"/>
  <c r="L94" i="1"/>
  <c r="K94" i="1"/>
  <c r="O93" i="1"/>
  <c r="M93" i="1"/>
  <c r="L93" i="1"/>
  <c r="K93" i="1"/>
  <c r="O92" i="1"/>
  <c r="M92" i="1"/>
  <c r="L92" i="1"/>
  <c r="K92" i="1"/>
  <c r="O91" i="1"/>
  <c r="M91" i="1"/>
  <c r="L91" i="1"/>
  <c r="K91" i="1"/>
  <c r="O90" i="1"/>
  <c r="M90" i="1"/>
  <c r="L90" i="1"/>
  <c r="K90" i="1"/>
  <c r="O89" i="1"/>
  <c r="M89" i="1"/>
  <c r="L89" i="1"/>
  <c r="K89" i="1"/>
  <c r="O88" i="1"/>
  <c r="M88" i="1"/>
  <c r="L88" i="1"/>
  <c r="K88" i="1"/>
  <c r="O87" i="1"/>
  <c r="M87" i="1"/>
  <c r="L87" i="1"/>
  <c r="K87" i="1"/>
  <c r="AC86" i="1"/>
  <c r="O86" i="1"/>
  <c r="M86" i="1"/>
  <c r="L86" i="1"/>
  <c r="K86" i="1"/>
  <c r="AC85" i="1"/>
  <c r="O85" i="1"/>
  <c r="M85" i="1"/>
  <c r="L85" i="1"/>
  <c r="K85" i="1"/>
  <c r="O84" i="1"/>
  <c r="M84" i="1"/>
  <c r="L84" i="1"/>
  <c r="K84" i="1"/>
  <c r="O83" i="1"/>
  <c r="M83" i="1"/>
  <c r="L83" i="1"/>
  <c r="K83" i="1"/>
  <c r="O82" i="1"/>
  <c r="M82" i="1"/>
  <c r="L82" i="1"/>
  <c r="K82" i="1"/>
  <c r="O81" i="1"/>
  <c r="M81" i="1"/>
  <c r="L81" i="1"/>
  <c r="K81" i="1"/>
  <c r="O80" i="1"/>
  <c r="M80" i="1"/>
  <c r="L80" i="1"/>
  <c r="K80" i="1"/>
  <c r="AC79" i="1"/>
  <c r="O79" i="1"/>
  <c r="M79" i="1"/>
  <c r="L79" i="1"/>
  <c r="K79" i="1"/>
  <c r="AC78" i="1"/>
  <c r="O78" i="1"/>
  <c r="M78" i="1"/>
  <c r="L78" i="1"/>
  <c r="K78" i="1"/>
  <c r="O77" i="1"/>
  <c r="M77" i="1"/>
  <c r="L77" i="1"/>
  <c r="K77" i="1"/>
  <c r="O76" i="1"/>
  <c r="M76" i="1"/>
  <c r="L76" i="1"/>
  <c r="K76" i="1"/>
  <c r="O66" i="1"/>
  <c r="M66" i="1"/>
  <c r="L66" i="1"/>
  <c r="K66" i="1"/>
  <c r="AC65" i="1"/>
  <c r="O65" i="1"/>
  <c r="M65" i="1"/>
  <c r="L65" i="1"/>
  <c r="K65" i="1"/>
  <c r="O64" i="1"/>
  <c r="M64" i="1"/>
  <c r="L64" i="1"/>
  <c r="K64" i="1"/>
  <c r="O63" i="1"/>
  <c r="M63" i="1"/>
  <c r="L63" i="1"/>
  <c r="K63" i="1"/>
  <c r="AC62" i="1"/>
  <c r="O62" i="1"/>
  <c r="M62" i="1"/>
  <c r="L62" i="1"/>
  <c r="K62" i="1"/>
  <c r="AC61" i="1"/>
  <c r="O61" i="1"/>
  <c r="M61" i="1"/>
  <c r="L61" i="1"/>
  <c r="K61" i="1"/>
  <c r="AC60" i="1"/>
  <c r="O60" i="1"/>
  <c r="M60" i="1"/>
  <c r="L60" i="1"/>
  <c r="K60" i="1"/>
  <c r="AC59" i="1"/>
  <c r="O59" i="1"/>
  <c r="M59" i="1"/>
  <c r="L59" i="1"/>
  <c r="K59" i="1"/>
  <c r="O58" i="1"/>
  <c r="M58" i="1"/>
  <c r="L58" i="1"/>
  <c r="K58" i="1"/>
  <c r="AC57" i="1"/>
  <c r="M57" i="1"/>
  <c r="L57" i="1"/>
  <c r="K57" i="1"/>
  <c r="AC56" i="1"/>
  <c r="M56" i="1"/>
  <c r="L56" i="1"/>
  <c r="K56" i="1"/>
  <c r="M55" i="1"/>
  <c r="L55" i="1"/>
  <c r="K55" i="1"/>
  <c r="M54" i="1"/>
  <c r="L54" i="1"/>
  <c r="K54" i="1"/>
  <c r="M53" i="1"/>
  <c r="L53" i="1"/>
  <c r="K53" i="1"/>
  <c r="O52" i="1"/>
  <c r="M52" i="1"/>
  <c r="L52" i="1"/>
  <c r="K52" i="1"/>
  <c r="O51" i="1"/>
  <c r="M51" i="1"/>
  <c r="L51" i="1"/>
  <c r="K51" i="1"/>
  <c r="AC50" i="1"/>
  <c r="O50" i="1"/>
  <c r="M50" i="1"/>
  <c r="L50" i="1"/>
  <c r="K50" i="1"/>
  <c r="AC49" i="1"/>
  <c r="O49" i="1"/>
  <c r="M49" i="1"/>
  <c r="L49" i="1"/>
  <c r="K49" i="1"/>
  <c r="AC48" i="1"/>
  <c r="O48" i="1"/>
  <c r="M48" i="1"/>
  <c r="L48" i="1"/>
  <c r="K48" i="1"/>
  <c r="O47" i="1"/>
  <c r="M47" i="1"/>
  <c r="L47" i="1"/>
  <c r="K47" i="1"/>
  <c r="O46" i="1"/>
  <c r="M46" i="1"/>
  <c r="L46" i="1"/>
  <c r="K46" i="1"/>
  <c r="AC45" i="1"/>
  <c r="O45" i="1"/>
  <c r="M45" i="1"/>
  <c r="L45" i="1"/>
  <c r="K45" i="1"/>
  <c r="AC44" i="1"/>
  <c r="O44" i="1"/>
  <c r="M44" i="1"/>
  <c r="L44" i="1"/>
  <c r="K44" i="1"/>
  <c r="AC43" i="1"/>
  <c r="O43" i="1"/>
  <c r="M43" i="1"/>
  <c r="L43" i="1"/>
  <c r="K43" i="1"/>
  <c r="AC42" i="1"/>
  <c r="O42" i="1"/>
  <c r="M42" i="1"/>
  <c r="L42" i="1"/>
  <c r="K42" i="1"/>
  <c r="AC41" i="1"/>
  <c r="O41" i="1"/>
  <c r="M41" i="1"/>
  <c r="L41" i="1"/>
  <c r="K41" i="1"/>
  <c r="O40" i="1"/>
  <c r="M40" i="1"/>
  <c r="L40" i="1"/>
  <c r="K40" i="1"/>
  <c r="O39" i="1"/>
  <c r="M39" i="1"/>
  <c r="L39" i="1"/>
  <c r="K39" i="1"/>
  <c r="O38" i="1"/>
  <c r="M38" i="1"/>
  <c r="L38" i="1"/>
  <c r="K38" i="1"/>
  <c r="AC37" i="1"/>
  <c r="O37" i="1"/>
  <c r="M37" i="1"/>
  <c r="L37" i="1"/>
  <c r="K37" i="1"/>
  <c r="AC36" i="1"/>
  <c r="O36" i="1"/>
  <c r="M36" i="1"/>
  <c r="L36" i="1"/>
  <c r="K36" i="1"/>
  <c r="O35" i="1"/>
  <c r="M35" i="1"/>
  <c r="L35" i="1"/>
  <c r="K35" i="1"/>
  <c r="O33" i="1"/>
  <c r="M33" i="1"/>
  <c r="L33" i="1"/>
  <c r="K33" i="1"/>
  <c r="O32" i="1"/>
  <c r="M32" i="1"/>
  <c r="L32" i="1"/>
  <c r="K32" i="1"/>
  <c r="O31" i="1"/>
  <c r="M31" i="1"/>
  <c r="L31" i="1"/>
  <c r="K31" i="1"/>
  <c r="O30" i="1"/>
  <c r="M30" i="1"/>
  <c r="L30" i="1"/>
  <c r="K30" i="1"/>
  <c r="AC29" i="1"/>
  <c r="O29" i="1"/>
  <c r="M29" i="1"/>
  <c r="L29" i="1"/>
  <c r="K29" i="1"/>
  <c r="AC28" i="1"/>
  <c r="O28" i="1"/>
  <c r="M28" i="1"/>
  <c r="L28" i="1"/>
  <c r="K28" i="1"/>
  <c r="AC27" i="1"/>
  <c r="O27" i="1"/>
  <c r="M27" i="1"/>
  <c r="L27" i="1"/>
  <c r="K27" i="1"/>
  <c r="O26" i="1"/>
  <c r="M26" i="1"/>
  <c r="L26" i="1"/>
  <c r="K26" i="1"/>
  <c r="O25" i="1"/>
  <c r="M25" i="1"/>
  <c r="L25" i="1"/>
  <c r="K25" i="1"/>
  <c r="O24" i="1"/>
  <c r="M24" i="1"/>
  <c r="L24" i="1"/>
  <c r="K24" i="1"/>
  <c r="O23" i="1"/>
  <c r="M23" i="1"/>
  <c r="L23" i="1"/>
  <c r="K23" i="1"/>
  <c r="O22" i="1"/>
  <c r="M22" i="1"/>
  <c r="L22" i="1"/>
  <c r="K22" i="1"/>
  <c r="AC21" i="1"/>
  <c r="O21" i="1"/>
  <c r="M21" i="1"/>
  <c r="L21" i="1"/>
  <c r="K21" i="1"/>
  <c r="AC20" i="1"/>
  <c r="O20" i="1"/>
  <c r="M20" i="1"/>
  <c r="L20" i="1"/>
  <c r="K20" i="1"/>
  <c r="AC19" i="1"/>
  <c r="O19" i="1"/>
  <c r="M19" i="1"/>
  <c r="L19" i="1"/>
  <c r="K19" i="1"/>
  <c r="O18" i="1"/>
  <c r="M18" i="1"/>
  <c r="L18" i="1"/>
  <c r="K18" i="1"/>
  <c r="O17" i="1"/>
  <c r="M17" i="1"/>
  <c r="L17" i="1"/>
  <c r="K17" i="1"/>
  <c r="O16" i="1"/>
  <c r="M16" i="1"/>
  <c r="L16" i="1"/>
  <c r="K16" i="1"/>
  <c r="O15" i="1"/>
  <c r="M15" i="1"/>
  <c r="L15" i="1"/>
  <c r="K15" i="1"/>
  <c r="O13" i="1"/>
  <c r="M13" i="1"/>
  <c r="L13" i="1"/>
  <c r="K13" i="1"/>
  <c r="AC12" i="1"/>
  <c r="O12" i="1"/>
  <c r="M12" i="1"/>
  <c r="L12" i="1"/>
  <c r="K12" i="1"/>
  <c r="O11" i="1"/>
  <c r="M11" i="1"/>
  <c r="L11" i="1"/>
  <c r="K11" i="1"/>
  <c r="O10" i="1"/>
  <c r="L10" i="1"/>
  <c r="K10" i="1"/>
  <c r="AC9" i="1"/>
  <c r="O9" i="1"/>
  <c r="M9" i="1"/>
  <c r="L9" i="1"/>
  <c r="K9" i="1"/>
  <c r="AC8" i="1"/>
  <c r="O8" i="1"/>
  <c r="M8" i="1"/>
  <c r="L8" i="1"/>
  <c r="K8" i="1"/>
  <c r="AC7" i="1"/>
  <c r="O7" i="1"/>
  <c r="M7" i="1"/>
  <c r="L7" i="1"/>
  <c r="K7" i="1"/>
  <c r="AC6" i="1"/>
  <c r="O6" i="1"/>
  <c r="M6" i="1"/>
  <c r="L6" i="1"/>
  <c r="K6" i="1"/>
  <c r="O5" i="1"/>
  <c r="M5" i="1"/>
  <c r="L5" i="1"/>
  <c r="K5" i="1"/>
  <c r="O4" i="1"/>
  <c r="M4" i="1"/>
  <c r="L4" i="1"/>
  <c r="K4" i="1"/>
  <c r="O3" i="1"/>
  <c r="M3" i="1"/>
  <c r="L3" i="1"/>
  <c r="K3" i="1"/>
  <c r="O2" i="1"/>
  <c r="L2" i="1"/>
  <c r="K2" i="1"/>
  <c r="B17" i="5"/>
  <c r="B16" i="5"/>
  <c r="B15" i="5"/>
  <c r="B14" i="5"/>
  <c r="B12" i="5"/>
  <c r="B11" i="5"/>
  <c r="B9" i="5"/>
  <c r="B8" i="5"/>
  <c r="B7" i="5"/>
  <c r="B6" i="5"/>
  <c r="B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tc={27494863-EBC7-452A-9C0F-356C4EA0AF9B}</author>
    <author>tc={7322FF62-DE96-4E8F-89F2-D4F09D58087E}</author>
    <author>tc={06DEE4D5-4B07-450F-8E3A-2A1DBB34F59D}</author>
    <author>tc={C398A42D-3E10-4ECF-818E-43A41F5D56BC}</author>
    <author>tc={3E9C0DE3-1E61-4B3A-9260-0ED57BF37874}</author>
  </authors>
  <commentList>
    <comment ref="R1" authorId="0" shapeId="0" xr:uid="{00000000-0006-0000-0200-000001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t>
        </r>
      </text>
    </comment>
    <comment ref="U1" authorId="1" shapeId="0" xr:uid="{00000000-0006-0000-0200-000002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t>
        </r>
      </text>
    </comment>
    <comment ref="N23" authorId="2" shapeId="0" xr:uid="{00000000-0006-0000-0200-000003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Q23" authorId="3" shapeId="0" xr:uid="{00000000-0006-0000-0200-000004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  <comment ref="N24" authorId="4" shapeId="0" xr:uid="{00000000-0006-0000-0200-000005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Jinchao</author>
  </authors>
  <commentList>
    <comment ref="P2" authorId="0" shapeId="0" xr:uid="{00000000-0006-0000-0400-000001000000}">
      <text>
        <r>
          <rPr>
            <b/>
            <sz val="9"/>
            <color rgb="FF000000"/>
            <rFont val="宋体"/>
            <family val="3"/>
            <charset val="134"/>
          </rPr>
          <t>Hong Jinchao:</t>
        </r>
        <r>
          <rPr>
            <sz val="9"/>
            <color rgb="FF000000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W2" authorId="0" shapeId="0" xr:uid="{00000000-0006-0000-0400-000002000000}">
      <text>
        <r>
          <rPr>
            <b/>
            <sz val="9"/>
            <color rgb="FF000000"/>
            <rFont val="宋体"/>
            <family val="3"/>
            <charset val="134"/>
          </rPr>
          <t>Hong Jinchao:</t>
        </r>
        <r>
          <rPr>
            <sz val="9"/>
            <color rgb="FF000000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D2" authorId="0" shapeId="0" xr:uid="{00000000-0006-0000-0400-000003000000}">
      <text>
        <r>
          <rPr>
            <b/>
            <sz val="9"/>
            <color rgb="FF000000"/>
            <rFont val="宋体"/>
            <family val="3"/>
            <charset val="134"/>
          </rPr>
          <t>Hong Jinchao:</t>
        </r>
        <r>
          <rPr>
            <sz val="9"/>
            <color rgb="FF000000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<sst xmlns="http://schemas.openxmlformats.org/spreadsheetml/2006/main" count="4845" uniqueCount="1733">
  <si>
    <t>重点汇报项</t>
  </si>
  <si>
    <t>R05 Test Result/s</t>
  </si>
  <si>
    <t>Comments</t>
  </si>
  <si>
    <t>Power on到Fast RVC显示</t>
  </si>
  <si>
    <t>Power on到第一帧动画播放</t>
  </si>
  <si>
    <t>Power on Launcher界面可见</t>
  </si>
  <si>
    <t>Launcher显示到QQ音乐首次启动</t>
  </si>
  <si>
    <t>Launcher显示到导航启动时间</t>
  </si>
  <si>
    <t>Launcher显示到导航界面点击输入框下拉框</t>
  </si>
  <si>
    <t>Launcher显示到语音可用</t>
  </si>
  <si>
    <t>Launcher显示到语音播放音乐</t>
  </si>
  <si>
    <t>Launcher显示到优先设备BT音源恢复</t>
  </si>
  <si>
    <t>Launhcer显示到QQ音乐恢复</t>
  </si>
  <si>
    <t>Launcher显示到账号自动登录</t>
  </si>
  <si>
    <t>Launcher显示到空调设置界面打开</t>
  </si>
  <si>
    <t>Launcher显示到语音导航</t>
  </si>
  <si>
    <t>系统稳定状态下导航首次启动</t>
  </si>
  <si>
    <t>系统稳定状态下导航界面点击输入框下拉框</t>
  </si>
  <si>
    <t>系统稳定状态下，语音导航搜索时间</t>
  </si>
  <si>
    <t>R04</t>
  </si>
  <si>
    <t>R05</t>
  </si>
  <si>
    <t>R06</t>
  </si>
  <si>
    <t>EE/CVPP</t>
  </si>
  <si>
    <t>屏幕&amp;Feature</t>
  </si>
  <si>
    <t>场景</t>
  </si>
  <si>
    <t>Owner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</si>
  <si>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</si>
  <si>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</si>
  <si>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</si>
  <si>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</si>
  <si>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</si>
  <si>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</si>
  <si>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</si>
  <si>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</si>
  <si>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Desay/Baidu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</si>
  <si>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</si>
  <si>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</si>
  <si>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</si>
  <si>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</si>
  <si>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</si>
  <si>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</si>
  <si>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</si>
  <si>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</si>
  <si>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</si>
  <si>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</si>
  <si>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</si>
  <si>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</si>
  <si>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</si>
  <si>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7"/>
        <color theme="1"/>
        <rFont val="Times New Roman"/>
        <family val="1"/>
      </rPr>
      <t xml:space="preserve"> </t>
    </r>
    <r>
      <rPr>
        <sz val="10.5"/>
        <color theme="1"/>
        <rFont val="等线"/>
        <family val="4"/>
        <charset val="134"/>
        <scheme val="minor"/>
      </rPr>
      <t>开机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分钟</t>
    </r>
    <r>
      <rPr>
        <sz val="10.5"/>
        <color theme="1"/>
        <rFont val="等线"/>
        <family val="4"/>
        <charset val="134"/>
        <scheme val="minor"/>
      </rPr>
      <t>后IDLE（全屏状态，打开系统设置应用，不要停留在Launcher界面）</t>
    </r>
    <r>
      <rPr>
        <sz val="11"/>
        <color theme="1"/>
        <rFont val="Abadi"/>
      </rPr>
      <t>+V2I</t>
    </r>
  </si>
  <si>
    <r>
      <rPr>
        <sz val="11"/>
        <rFont val="宋体"/>
        <family val="3"/>
        <charset val="134"/>
      </rPr>
      <t>主驾</t>
    </r>
    <r>
      <rPr>
        <sz val="11"/>
        <rFont val="Abadi"/>
      </rPr>
      <t>AR</t>
    </r>
    <r>
      <rPr>
        <sz val="11"/>
        <rFont val="宋体"/>
        <family val="3"/>
        <charset val="134"/>
      </rPr>
      <t>导航</t>
    </r>
    <r>
      <rPr>
        <sz val="11"/>
        <rFont val="Abadi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</rPr>
      <t>QQ Music+</t>
    </r>
    <r>
      <rPr>
        <sz val="11"/>
        <rFont val="宋体"/>
        <family val="3"/>
        <charset val="134"/>
      </rPr>
      <t>副驾爱奇艺</t>
    </r>
    <r>
      <rPr>
        <sz val="11"/>
        <rFont val="Abadi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</rPr>
      <t>+VR+V2I</t>
    </r>
  </si>
  <si>
    <r>
      <rPr>
        <sz val="11"/>
        <rFont val="宋体"/>
        <family val="3"/>
        <charset val="134"/>
      </rPr>
      <t>主驾导航</t>
    </r>
    <r>
      <rPr>
        <sz val="11"/>
        <rFont val="Abadi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</rPr>
      <t>BT Music+</t>
    </r>
    <r>
      <rPr>
        <sz val="11"/>
        <rFont val="宋体"/>
        <family val="3"/>
        <charset val="134"/>
      </rPr>
      <t>副驾</t>
    </r>
    <r>
      <rPr>
        <sz val="11"/>
        <rFont val="Abadi"/>
      </rPr>
      <t>QQ Music</t>
    </r>
    <r>
      <rPr>
        <sz val="11"/>
        <rFont val="Abadi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</rPr>
      <t>+VR+V2I</t>
    </r>
  </si>
  <si>
    <r>
      <rPr>
        <sz val="11"/>
        <rFont val="宋体"/>
        <family val="3"/>
        <charset val="134"/>
      </rPr>
      <t>主驾</t>
    </r>
    <r>
      <rPr>
        <sz val="11"/>
        <rFont val="Abadi"/>
      </rPr>
      <t>AR</t>
    </r>
    <r>
      <rPr>
        <sz val="11"/>
        <rFont val="宋体"/>
        <family val="3"/>
        <charset val="134"/>
      </rPr>
      <t>导航</t>
    </r>
    <r>
      <rPr>
        <sz val="11"/>
        <rFont val="Abadi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</rPr>
      <t>QQ Music+</t>
    </r>
    <r>
      <rPr>
        <sz val="11"/>
        <rFont val="宋体"/>
        <family val="3"/>
        <charset val="134"/>
      </rPr>
      <t>副驾切换主题</t>
    </r>
    <r>
      <rPr>
        <sz val="11"/>
        <rFont val="Abadi"/>
      </rPr>
      <t>20</t>
    </r>
    <r>
      <rPr>
        <sz val="11"/>
        <rFont val="宋体"/>
        <family val="3"/>
        <charset val="134"/>
      </rPr>
      <t>次</t>
    </r>
    <r>
      <rPr>
        <sz val="11"/>
        <rFont val="Abadi"/>
      </rPr>
      <t>+V2I</t>
    </r>
  </si>
  <si>
    <r>
      <rPr>
        <sz val="11"/>
        <rFont val="宋体"/>
        <family val="3"/>
        <charset val="134"/>
      </rPr>
      <t>主驾导航</t>
    </r>
    <r>
      <rPr>
        <sz val="11"/>
        <rFont val="Abadi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</rPr>
      <t>QQ Music+</t>
    </r>
    <r>
      <rPr>
        <sz val="11"/>
        <rFont val="宋体"/>
        <family val="3"/>
        <charset val="134"/>
      </rPr>
      <t>副驾</t>
    </r>
    <r>
      <rPr>
        <sz val="11"/>
        <rFont val="Abadi"/>
      </rPr>
      <t>QQ Music</t>
    </r>
    <r>
      <rPr>
        <sz val="11"/>
        <rFont val="Abadi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</rPr>
      <t>+</t>
    </r>
    <r>
      <rPr>
        <sz val="11"/>
        <rFont val="宋体"/>
        <family val="3"/>
        <charset val="134"/>
      </rPr>
      <t>副驾把所有应用启动一次</t>
    </r>
    <r>
      <rPr>
        <sz val="11"/>
        <rFont val="Abadi"/>
      </rPr>
      <t>+V2I</t>
    </r>
  </si>
  <si>
    <t>验收版本</t>
  </si>
  <si>
    <t>类别</t>
  </si>
  <si>
    <t>序号</t>
  </si>
  <si>
    <t>影响因素</t>
  </si>
  <si>
    <t>影响因素（新）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</si>
  <si>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</si>
  <si>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</si>
  <si>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</si>
  <si>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</si>
  <si>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</si>
  <si>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</si>
  <si>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</si>
  <si>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</si>
  <si>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</si>
  <si>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</si>
  <si>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</si>
  <si>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</si>
  <si>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</si>
  <si>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r>
      <rPr>
        <b/>
        <sz val="16"/>
        <color theme="1"/>
        <rFont val="宋体"/>
        <family val="3"/>
        <charset val="134"/>
      </rPr>
      <t xml:space="preserve">台架 </t>
    </r>
    <r>
      <rPr>
        <b/>
        <sz val="16"/>
        <color theme="1"/>
        <rFont val="Verdana Pro"/>
      </rPr>
      <t>or</t>
    </r>
    <r>
      <rPr>
        <b/>
        <sz val="16"/>
        <color theme="1"/>
        <rFont val="宋体"/>
        <family val="3"/>
        <charset val="134"/>
      </rPr>
      <t>实车</t>
    </r>
  </si>
  <si>
    <t>网络状态</t>
  </si>
  <si>
    <t>网络依赖</t>
  </si>
  <si>
    <t>测试状态</t>
  </si>
  <si>
    <t>测试前提条件</t>
  </si>
  <si>
    <t>测试步骤</t>
  </si>
  <si>
    <t>性能数据计算细则</t>
  </si>
  <si>
    <t>Target</t>
  </si>
  <si>
    <t>milestone;R06;OKTOBY</t>
  </si>
  <si>
    <t>响应时间</t>
  </si>
  <si>
    <t>EE</t>
  </si>
  <si>
    <t>Power on第一帧动画播放</t>
  </si>
  <si>
    <t>Y</t>
  </si>
  <si>
    <t>5s</t>
  </si>
  <si>
    <t>7s</t>
  </si>
  <si>
    <t>1-1-1-1</t>
  </si>
  <si>
    <t>√</t>
  </si>
  <si>
    <t>Key Item</t>
  </si>
  <si>
    <t>冷启动</t>
  </si>
  <si>
    <r>
      <rPr>
        <sz val="16"/>
        <color theme="1"/>
        <rFont val="Verdana Pro"/>
      </rPr>
      <t>IVI开机，发送</t>
    </r>
    <r>
      <rPr>
        <sz val="16"/>
        <color theme="1"/>
        <rFont val="Verdana Pro"/>
      </rPr>
      <t>adb reboot消息，整个测试过程中录屏</t>
    </r>
  </si>
  <si>
    <t>计算输入adb reboot命令后，屏幕黑屏开始计时到第一帧动画时间</t>
  </si>
  <si>
    <t>Desay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</si>
  <si>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</si>
  <si>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</si>
  <si>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</si>
  <si>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12s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</si>
  <si>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</si>
  <si>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</si>
  <si>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</si>
  <si>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</si>
  <si>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14.2s</t>
  </si>
  <si>
    <t>1-1-1</t>
  </si>
  <si>
    <t>关机前处于USB音乐界面</t>
  </si>
  <si>
    <r>
      <rPr>
        <sz val="16"/>
        <color theme="1"/>
        <rFont val="微软雅黑"/>
        <family val="2"/>
        <charset val="134"/>
      </rPr>
      <t>计算从</t>
    </r>
    <r>
      <rPr>
        <sz val="16"/>
        <color theme="1"/>
        <rFont val="Verdana Pro"/>
      </rPr>
      <t>launcher</t>
    </r>
    <r>
      <rPr>
        <sz val="16"/>
        <color theme="1"/>
        <rFont val="微软雅黑"/>
        <family val="2"/>
        <charset val="134"/>
      </rPr>
      <t>界面启动第一帧到</t>
    </r>
    <r>
      <rPr>
        <sz val="16"/>
        <color theme="1"/>
        <rFont val="Verdana Pro"/>
      </rPr>
      <t>homepage</t>
    </r>
    <r>
      <rPr>
        <sz val="16"/>
        <color theme="1"/>
        <rFont val="微软雅黑"/>
        <family val="2"/>
        <charset val="134"/>
      </rPr>
      <t>蓝牙图标展示完成</t>
    </r>
  </si>
  <si>
    <t>Power on QQ音乐首次启动（默认未播放）</t>
  </si>
  <si>
    <t>Launcher显示到QQ音乐首次启动（默认未播放）</t>
  </si>
  <si>
    <t>1-2-1-1</t>
  </si>
  <si>
    <t>网络强依赖</t>
  </si>
  <si>
    <t>关机前QQ音乐是暂停状态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</si>
  <si>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2.Launcher显示后1s内，点击随心听卡片</t>
    </r>
  </si>
  <si>
    <t>计算从手部离开点击到QQ音乐界面稳定展示</t>
  </si>
  <si>
    <t>Baidu</t>
  </si>
  <si>
    <t>Power on QQ音乐首次启动（默认播放）</t>
  </si>
  <si>
    <t>Launcher显示到QQ音乐首次启动（默认播放）</t>
  </si>
  <si>
    <t>4s</t>
  </si>
  <si>
    <r>
      <rPr>
        <sz val="16"/>
        <color theme="1"/>
        <rFont val="微软雅黑"/>
        <family val="2"/>
        <charset val="134"/>
      </rPr>
      <t>默认关机前是播放</t>
    </r>
    <r>
      <rPr>
        <sz val="16"/>
        <color theme="1"/>
        <rFont val="Verdana Pro"/>
      </rPr>
      <t>QQ</t>
    </r>
    <r>
      <rPr>
        <sz val="16"/>
        <color theme="1"/>
        <rFont val="微软雅黑"/>
        <family val="2"/>
        <charset val="134"/>
      </rPr>
      <t>音乐</t>
    </r>
  </si>
  <si>
    <t>计算从手部离开点击到QQ音乐从暂停到播放状态</t>
  </si>
  <si>
    <t>Power onQQ音乐选择歌单</t>
  </si>
  <si>
    <t>Launcher显示到QQ音乐选择歌单</t>
  </si>
  <si>
    <t>1s</t>
  </si>
  <si>
    <t>1-3-1</t>
  </si>
  <si>
    <t>1.IVI开机，发送adb reboot消息
2.Launcher显示后1s内，点击随心听图标
3.在QQ音乐界面显示1s内选择一个歌单
4.在QQ音乐歌单界面显示1s内选择一首歌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</si>
  <si>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</si>
  <si>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</si>
  <si>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</si>
  <si>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2.Launcher显示后1s内，点击随心听图标
3.在QQ音乐界面显示1s内选择一个歌单
4.在QQ音乐歌单界面显示1s内选择一首歌</t>
    </r>
  </si>
  <si>
    <t>计算从手部离开点击到歌曲播放（播放按钮从暂停到播放状态）</t>
  </si>
  <si>
    <t>Power on 蓝牙音乐首次启动</t>
  </si>
  <si>
    <t>Launcher显示到蓝牙音乐首次启动</t>
  </si>
  <si>
    <t>1-2-1</t>
  </si>
  <si>
    <t>关机前是USB音乐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</si>
  <si>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</si>
  <si>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</si>
  <si>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</si>
  <si>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</si>
  <si>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1-2</t>
  </si>
  <si>
    <t>1.IVI开机，发送adb reboot消息
2.Launcher显示后1s内，点击随心听卡片
3.切换到FM</t>
  </si>
  <si>
    <t>计算从手部离开点击到FM界面稳定展示</t>
  </si>
  <si>
    <t>Power on在线电台首次启动</t>
  </si>
  <si>
    <t>Launcher显示到在线电台首次启动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</si>
  <si>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</si>
  <si>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</si>
  <si>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</si>
  <si>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</si>
  <si>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</si>
  <si>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</si>
  <si>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</si>
  <si>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</si>
  <si>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</si>
  <si>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</si>
  <si>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12.2s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</si>
  <si>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2.Launcher显示后1s内，点击导航图标
3.整个测试过程中录屏</t>
    </r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</si>
  <si>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</si>
  <si>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</si>
  <si>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</si>
  <si>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1-3-1-1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</si>
  <si>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2.Launcher显示后1s内，点击导航图标
3.点击导航中的地址输入框</t>
    </r>
  </si>
  <si>
    <t>计算从手部离开点击到下拉框（历史记录）稳定展示</t>
  </si>
  <si>
    <t>power on导航搜索地址完成</t>
  </si>
  <si>
    <t>Launcher显示到导航搜索地址完成</t>
  </si>
  <si>
    <t>1.5s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</si>
  <si>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2.Launcher显示后1s内，点击导航图标
3.点击导航中的地址输入框，输入一个地址
4.点击搜索按钮</t>
    </r>
  </si>
  <si>
    <t>计算从手部离开点击到搜索结果稳定展示</t>
  </si>
  <si>
    <r>
      <rPr>
        <sz val="16"/>
        <color theme="1"/>
        <rFont val="Verdana Pro"/>
      </rPr>
      <t>power on</t>
    </r>
    <r>
      <rPr>
        <sz val="16"/>
        <color theme="1"/>
        <rFont val="微软雅黑"/>
        <family val="2"/>
        <charset val="134"/>
      </rPr>
      <t>选择目的地后路线规划完成</t>
    </r>
  </si>
  <si>
    <t>Launcher显示到选择目的地后路线规划完成</t>
  </si>
  <si>
    <t>2s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</si>
  <si>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2.Launcher显示后1s内，点击导航图标
3.点击导航中的地址输入框，输入一个地址
4.点击搜索按钮
5.选择一个地址</t>
    </r>
  </si>
  <si>
    <t>计算从手部离开点击到路线规划结果稳定展示</t>
  </si>
  <si>
    <t>Power onPTT可用</t>
  </si>
  <si>
    <t>Launcher显示到PTT可用</t>
  </si>
  <si>
    <t>15.2s</t>
  </si>
  <si>
    <t>1-4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</si>
  <si>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</si>
  <si>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</si>
  <si>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</si>
  <si>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2.Launcher显示后1s内，尝试福特定制唤醒词唤醒
3.若第一次无响应，间隔1s再次尝试
4.语音唤醒后，发送语音指令“打开空调”，若无法响应则继续唤醒</t>
    </r>
  </si>
  <si>
    <t>Power on语音播放音乐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</si>
  <si>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2.Launcher显示后1s内，尝试福特定制唤醒词唤醒
3.语音"播放xxx"</t>
    </r>
  </si>
  <si>
    <t>计算从语音最后一个字上屏到播报第一帧</t>
  </si>
  <si>
    <t>CVPP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</si>
  <si>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</si>
  <si>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</si>
  <si>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</si>
  <si>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</si>
  <si>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</si>
  <si>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</si>
  <si>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</si>
  <si>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1-3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</si>
  <si>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2.开机动画播放过程中，挂R挡
3.整个测试过程中录屏</t>
    </r>
  </si>
  <si>
    <t>计算从挂R档的消息灯亮至界面稳定显示倒车界面</t>
  </si>
  <si>
    <t>Power on Launcher启动后Fast RVC显示</t>
  </si>
  <si>
    <t>Launcher显示到Fast RVC显示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</si>
  <si>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2.Launcher显示后1s内，挂R挡
3.整个测试过程中录屏</t>
    </r>
  </si>
  <si>
    <t>Power on优先设备BT音源恢复</t>
  </si>
  <si>
    <t>18.2s</t>
  </si>
  <si>
    <t>1.车机播放BT音乐
2.蓝牙音乐选择没有空白音，单曲循环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</si>
  <si>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2.整个测试过程中录屏</t>
    </r>
  </si>
  <si>
    <t>计算从Launcher第一帧至蓝牙音乐播放（声音出来）</t>
  </si>
  <si>
    <t>Power onFM音源恢复</t>
  </si>
  <si>
    <t>Launcher显示到FM音源恢复</t>
  </si>
  <si>
    <t>6.2s</t>
  </si>
  <si>
    <t>1-1</t>
  </si>
  <si>
    <t>车机播放Fm</t>
  </si>
  <si>
    <t>计算从Launcher第一帧至FM播放（声音出来）</t>
  </si>
  <si>
    <t>Power on在线电台音源恢复</t>
  </si>
  <si>
    <t>Launcher显示到在线电台音源恢复</t>
  </si>
  <si>
    <t>NA</t>
  </si>
  <si>
    <t>车机播放在线电台</t>
  </si>
  <si>
    <t>1.IVI开机，发送adb reboot消息
2.整个测试过程中录屏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</si>
  <si>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</si>
  <si>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</si>
  <si>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</si>
  <si>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</si>
  <si>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IVI开机，发送adb reboot消息，整个测试过程中录屏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</si>
  <si>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</si>
  <si>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</si>
  <si>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</si>
  <si>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</si>
  <si>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</si>
  <si>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on车辆设置界面打开</t>
  </si>
  <si>
    <t>Launcher显示到车辆设置界面打开</t>
  </si>
  <si>
    <t>3.5s</t>
  </si>
  <si>
    <t>7.2s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</si>
  <si>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2.Launcher显示1s内，点击设置图标
3.整个测试过程中录屏</t>
    </r>
  </si>
  <si>
    <t>点击设置至设置页面稳定展示</t>
  </si>
  <si>
    <t>Power on空调设置界面打开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</si>
  <si>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2.Launcher显示后1s内，点击空调快捷菜单按钮</t>
    </r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</si>
  <si>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</si>
  <si>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</si>
  <si>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</si>
  <si>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</si>
  <si>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</si>
  <si>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</si>
  <si>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</si>
  <si>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r>
      <rPr>
        <sz val="16"/>
        <color theme="1"/>
        <rFont val="Verdana Pro"/>
      </rPr>
      <t>1. IVI开机，发送</t>
    </r>
    <r>
      <rPr>
        <sz val="16"/>
        <color theme="1"/>
        <rFont val="Verdana Pro"/>
      </rPr>
      <t>adb reboot消息
2.Launcher显示1s内，点击设置按钮，进入驾驶模式界面
3.整个测试过程中录屏</t>
    </r>
  </si>
  <si>
    <t>计算从手指抬起动作到驾驶模式从置灰到可点击状态的第一帧</t>
  </si>
  <si>
    <t>SDM硬按键切换成功</t>
  </si>
  <si>
    <r>
      <rPr>
        <sz val="16"/>
        <color theme="1"/>
        <rFont val="Verdana Pro"/>
      </rPr>
      <t>1. IVI开机，发送</t>
    </r>
    <r>
      <rPr>
        <sz val="16"/>
        <color theme="1"/>
        <rFont val="Verdana Pro"/>
      </rPr>
      <t>adb reboot消息
2.进入设置
3.按下切换主题硬按键</t>
    </r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</si>
  <si>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</si>
  <si>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</si>
  <si>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</si>
  <si>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</si>
  <si>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</si>
  <si>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r>
      <rPr>
        <sz val="16"/>
        <color theme="1"/>
        <rFont val="Verdana Pro"/>
      </rPr>
      <t xml:space="preserve">Power on </t>
    </r>
    <r>
      <rPr>
        <sz val="16"/>
        <color theme="1"/>
        <rFont val="微软雅黑"/>
        <family val="2"/>
        <charset val="134"/>
      </rPr>
      <t>到账号自动登录时间</t>
    </r>
  </si>
  <si>
    <t>Launcher显示到账号自动登录时间</t>
  </si>
  <si>
    <t>强网，账号已登录，未开启人脸识别</t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</si>
  <si>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3"/>
        <charset val="134"/>
      </rPr>
      <t>账号登录完成</t>
    </r>
  </si>
  <si>
    <r>
      <rPr>
        <sz val="16"/>
        <color theme="1"/>
        <rFont val="Verdana Pro"/>
      </rPr>
      <t xml:space="preserve">Power on </t>
    </r>
    <r>
      <rPr>
        <sz val="16"/>
        <color theme="1"/>
        <rFont val="微软雅黑"/>
        <family val="2"/>
        <charset val="134"/>
      </rPr>
      <t>到账号二维码出现时间</t>
    </r>
  </si>
  <si>
    <t>Launcher显示到账号二维码出现时间</t>
  </si>
  <si>
    <t>强网，账号未登录，未开启人脸识别</t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</si>
  <si>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</rPr>
      <t>launcher</t>
    </r>
    <r>
      <rPr>
        <sz val="16"/>
        <color theme="1"/>
        <rFont val="宋体"/>
        <family val="3"/>
        <charset val="134"/>
      </rPr>
      <t>界面启动第一帧到显示账号二维码稳定展示</t>
    </r>
  </si>
  <si>
    <r>
      <rPr>
        <sz val="16"/>
        <color theme="1"/>
        <rFont val="Verdana Pro"/>
      </rPr>
      <t xml:space="preserve">Power on </t>
    </r>
    <r>
      <rPr>
        <sz val="16"/>
        <color theme="1"/>
        <rFont val="微软雅黑"/>
        <family val="2"/>
        <charset val="134"/>
      </rPr>
      <t>到人脸识别时间</t>
    </r>
  </si>
  <si>
    <t>Launcher显示到人脸识别时间</t>
  </si>
  <si>
    <r>
      <rPr>
        <sz val="16"/>
        <color theme="1"/>
        <rFont val="微软雅黑"/>
        <family val="2"/>
        <charset val="134"/>
      </rPr>
      <t>强网</t>
    </r>
    <r>
      <rPr>
        <sz val="16"/>
        <color theme="1"/>
        <rFont val="宋体"/>
        <family val="3"/>
        <charset val="134"/>
      </rPr>
      <t>，账号已登录，已开启人脸识别</t>
    </r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</si>
  <si>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3"/>
        <charset val="134"/>
      </rPr>
      <t>人脸识别完成</t>
    </r>
  </si>
  <si>
    <t>未执行</t>
  </si>
  <si>
    <t>非目标车型</t>
  </si>
  <si>
    <r>
      <rPr>
        <sz val="16"/>
        <color theme="1"/>
        <rFont val="Verdana Pro"/>
      </rPr>
      <t>Power on</t>
    </r>
    <r>
      <rPr>
        <sz val="16"/>
        <color theme="1"/>
        <rFont val="微软雅黑"/>
        <family val="2"/>
        <charset val="134"/>
      </rPr>
      <t>人脸识别成功，账号成功登录时间</t>
    </r>
  </si>
  <si>
    <t>Launcher显示到人脸识别成功，账号成功登录时间</t>
  </si>
  <si>
    <t>强网，账号已登录，已开启人脸识别</t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</si>
  <si>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</rPr>
      <t>launcher</t>
    </r>
    <r>
      <rPr>
        <sz val="16"/>
        <color theme="1"/>
        <rFont val="宋体"/>
        <family val="3"/>
        <charset val="134"/>
      </rPr>
      <t>界面启动第一帧到通过人脸识别完成账号登录完成</t>
    </r>
  </si>
  <si>
    <t>系统稳定状态下Setting首次启动</t>
  </si>
  <si>
    <t>开机Launcher出来以后等待3分钟，点击设置按钮</t>
  </si>
  <si>
    <t>计算从手指抬起动作到设置界面稳定展示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</si>
  <si>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</rPr>
      <t>QQ</t>
    </r>
    <r>
      <rPr>
        <sz val="16"/>
        <color theme="1"/>
        <rFont val="微软雅黑"/>
        <family val="2"/>
        <charset val="134"/>
      </rPr>
      <t>音乐首次启动</t>
    </r>
    <r>
      <rPr>
        <sz val="16"/>
        <color theme="1"/>
        <rFont val="Verdana Pro"/>
      </rPr>
      <t>（默认未播放）</t>
    </r>
  </si>
  <si>
    <t>系统稳定状态下QQ音乐首次启动（默认未播放）</t>
  </si>
  <si>
    <t>默认关机前QQ音乐暂停
测试时处于导航状态</t>
  </si>
  <si>
    <r>
      <rPr>
        <sz val="16"/>
        <color theme="1"/>
        <rFont val="微软雅黑"/>
        <family val="2"/>
        <charset val="134"/>
      </rPr>
      <t>开机</t>
    </r>
    <r>
      <rPr>
        <sz val="16"/>
        <color theme="1"/>
        <rFont val="Verdana Pro"/>
      </rPr>
      <t>Launcher</t>
    </r>
    <r>
      <rPr>
        <sz val="16"/>
        <color theme="1"/>
        <rFont val="微软雅黑"/>
        <family val="2"/>
        <charset val="134"/>
      </rPr>
      <t>出来以后等待</t>
    </r>
    <r>
      <rPr>
        <sz val="16"/>
        <color theme="1"/>
        <rFont val="Verdana Pro"/>
      </rPr>
      <t>3</t>
    </r>
    <r>
      <rPr>
        <sz val="16"/>
        <color theme="1"/>
        <rFont val="微软雅黑"/>
        <family val="2"/>
        <charset val="134"/>
      </rPr>
      <t>分钟，点击</t>
    </r>
    <r>
      <rPr>
        <sz val="16"/>
        <color theme="1"/>
        <rFont val="Verdana Pro"/>
      </rPr>
      <t>Launcher</t>
    </r>
    <r>
      <rPr>
        <sz val="16"/>
        <color theme="1"/>
        <rFont val="宋体"/>
        <family val="3"/>
        <charset val="134"/>
      </rPr>
      <t>随心听卡片</t>
    </r>
  </si>
  <si>
    <t>计算从手指抬起动作到QQ音乐界面稳定展示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</si>
  <si>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</rPr>
      <t>QQ</t>
    </r>
    <r>
      <rPr>
        <sz val="16"/>
        <color theme="1"/>
        <rFont val="微软雅黑"/>
        <family val="2"/>
        <charset val="134"/>
      </rPr>
      <t>音乐首次启动</t>
    </r>
    <r>
      <rPr>
        <sz val="16"/>
        <color theme="1"/>
        <rFont val="Verdana Pro"/>
      </rPr>
      <t>（默认播放）</t>
    </r>
  </si>
  <si>
    <t>系统稳定状态下QQ音乐首次启动（默认播放）</t>
  </si>
  <si>
    <t>1号</t>
  </si>
  <si>
    <r>
      <rPr>
        <sz val="16"/>
        <color theme="1"/>
        <rFont val="微软雅黑"/>
        <family val="2"/>
        <charset val="134"/>
      </rPr>
      <t>测试时处于导航状态
默认关机前是播放</t>
    </r>
    <r>
      <rPr>
        <sz val="16"/>
        <color theme="1"/>
        <rFont val="Verdana Pro"/>
      </rPr>
      <t>QQ</t>
    </r>
    <r>
      <rPr>
        <sz val="16"/>
        <color theme="1"/>
        <rFont val="宋体"/>
        <family val="3"/>
        <charset val="134"/>
      </rPr>
      <t>音乐</t>
    </r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</si>
  <si>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</si>
  <si>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</si>
  <si>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</si>
  <si>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</si>
  <si>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</si>
  <si>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</si>
  <si>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</si>
  <si>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</rPr>
      <t>USB</t>
    </r>
    <r>
      <rPr>
        <sz val="16"/>
        <color theme="1"/>
        <rFont val="微软雅黑"/>
        <family val="2"/>
        <charset val="134"/>
      </rPr>
      <t>音乐首次启动</t>
    </r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</si>
  <si>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</si>
  <si>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</si>
  <si>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</si>
  <si>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</si>
  <si>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r>
      <rPr>
        <sz val="16"/>
        <color theme="1"/>
        <rFont val="微软雅黑"/>
        <family val="2"/>
        <charset val="134"/>
      </rPr>
      <t>系统稳定状态下蓝牙音乐首次</t>
    </r>
    <r>
      <rPr>
        <sz val="16"/>
        <color theme="1"/>
        <rFont val="宋体"/>
        <family val="3"/>
        <charset val="134"/>
      </rPr>
      <t>启动</t>
    </r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</si>
  <si>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</si>
  <si>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</si>
  <si>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</si>
  <si>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</si>
  <si>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</rPr>
      <t>FM</t>
    </r>
    <r>
      <rPr>
        <sz val="16"/>
        <color theme="1"/>
        <rFont val="微软雅黑"/>
        <family val="2"/>
        <charset val="134"/>
      </rPr>
      <t>首次启动</t>
    </r>
  </si>
  <si>
    <t>系统稳定状态下FM首次启动</t>
  </si>
  <si>
    <t>开机Launcher出来以后等待3分钟，打开FM</t>
  </si>
  <si>
    <t>计算从手指抬起动作到FM界面稳定展示，暂停按钮切换到播放按钮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</si>
  <si>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</rPr>
      <t>在线电台</t>
    </r>
    <r>
      <rPr>
        <sz val="16"/>
        <color theme="1"/>
        <rFont val="微软雅黑"/>
        <family val="2"/>
        <charset val="134"/>
      </rPr>
      <t>首次启动</t>
    </r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</si>
  <si>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</si>
  <si>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</si>
  <si>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</si>
  <si>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</si>
  <si>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</si>
  <si>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</si>
  <si>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</si>
  <si>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</si>
  <si>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</si>
  <si>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</si>
  <si>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</si>
  <si>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</si>
  <si>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</si>
  <si>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</si>
  <si>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</si>
  <si>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</si>
  <si>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稳定状态下Launcher热启动</t>
  </si>
  <si>
    <t>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</si>
  <si>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</si>
  <si>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</si>
  <si>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</si>
  <si>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</si>
  <si>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</si>
  <si>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</si>
  <si>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</si>
  <si>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</si>
  <si>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</si>
  <si>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</si>
  <si>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</si>
  <si>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</si>
  <si>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</si>
  <si>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</si>
  <si>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R06;OKTOBY</t>
  </si>
  <si>
    <t>Setting热启动</t>
  </si>
  <si>
    <t>200ms</t>
  </si>
  <si>
    <t>非首次进入setting界面
当前在launcher界面</t>
  </si>
  <si>
    <t>在launcher界面点击setting按钮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</si>
  <si>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</si>
  <si>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</si>
  <si>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</si>
  <si>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</si>
  <si>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</si>
  <si>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</si>
  <si>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</si>
  <si>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</si>
  <si>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</si>
  <si>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</si>
  <si>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</si>
  <si>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</si>
  <si>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</si>
  <si>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</si>
  <si>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</si>
  <si>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</si>
  <si>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</si>
  <si>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</si>
  <si>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</si>
  <si>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</si>
  <si>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</si>
  <si>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</si>
  <si>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</si>
  <si>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</si>
  <si>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</si>
  <si>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</si>
  <si>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</si>
  <si>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0.33s</t>
  </si>
  <si>
    <t>稳定性</t>
  </si>
  <si>
    <r>
      <rPr>
        <sz val="16"/>
        <color theme="1"/>
        <rFont val="Verdana Pro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</rPr>
      <t>CPU Free</t>
    </r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</si>
  <si>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</si>
  <si>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</si>
  <si>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</si>
  <si>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</si>
  <si>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</si>
  <si>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6"/>
        <color theme="1"/>
        <rFont val="Verdana Pro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</rPr>
      <t>RAM Free</t>
    </r>
  </si>
  <si>
    <t>24小时Monkey测试中的RAM Free</t>
  </si>
  <si>
    <t>&gt;30%</t>
  </si>
  <si>
    <t>monkey运行过程中，以5分钟为间隔持续用dumpsys meminfo抓取内存数据</t>
  </si>
  <si>
    <t>计算整个运行过程中 Ram的剩余值</t>
  </si>
  <si>
    <r>
      <rPr>
        <sz val="16"/>
        <color theme="1"/>
        <rFont val="Verdana Pro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</rPr>
      <t>GPU Free</t>
    </r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</si>
  <si>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</si>
  <si>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</si>
  <si>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</si>
  <si>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</si>
  <si>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</si>
  <si>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</si>
  <si>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</si>
  <si>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</si>
  <si>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</si>
  <si>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6"/>
        <color theme="1"/>
        <rFont val="Verdana Pro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中内存泄露进程数</t>
    </r>
  </si>
  <si>
    <t>24小时Monkey中内存泄露进程数</t>
  </si>
  <si>
    <t>monkey运行过程中，以5分钟为间隔持续用dumsys meminfo抓取内存数据</t>
  </si>
  <si>
    <t>脚本生成内存曲线图</t>
  </si>
  <si>
    <t>路测</t>
  </si>
  <si>
    <t>组合场景下的ANR次数</t>
  </si>
  <si>
    <t>路测运行结束以后，搜集日志，分析ANR次数</t>
  </si>
  <si>
    <t>阻塞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</si>
  <si>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</si>
  <si>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</si>
  <si>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</si>
  <si>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</si>
  <si>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</si>
  <si>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</si>
  <si>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</si>
  <si>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</si>
  <si>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</si>
  <si>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</si>
  <si>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</si>
  <si>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</si>
  <si>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</si>
  <si>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</si>
  <si>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</si>
  <si>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</si>
  <si>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</si>
  <si>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</si>
  <si>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</si>
  <si>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</si>
  <si>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系统稳定状态下切换FM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</si>
  <si>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</si>
  <si>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</si>
  <si>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</si>
  <si>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</si>
  <si>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</si>
  <si>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</si>
  <si>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</si>
  <si>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</si>
  <si>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</si>
  <si>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</si>
  <si>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</si>
  <si>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</si>
  <si>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</si>
  <si>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</si>
  <si>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</si>
  <si>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</si>
  <si>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</si>
  <si>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</si>
  <si>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系统稳定状态下主题切换</t>
  </si>
  <si>
    <t>稳定状态下主题切换</t>
  </si>
  <si>
    <r>
      <rPr>
        <sz val="16"/>
        <color theme="1"/>
        <rFont val="Verdana Pro"/>
      </rPr>
      <t>开机Launcher出来以后等待3分钟，</t>
    </r>
    <r>
      <rPr>
        <sz val="16"/>
        <color theme="1"/>
        <rFont val="Verdana Pro"/>
      </rPr>
      <t>.进入设置，驾驶模式.切换驾驶模式</t>
    </r>
  </si>
  <si>
    <t>计算从手指抬起动作到切换成功的时间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</si>
  <si>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</si>
  <si>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</si>
  <si>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</si>
  <si>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</si>
  <si>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</si>
  <si>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</si>
  <si>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</si>
  <si>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</si>
  <si>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</si>
  <si>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</si>
  <si>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</si>
  <si>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</si>
  <si>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</si>
  <si>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</si>
  <si>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</si>
  <si>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</si>
  <si>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</si>
  <si>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</si>
  <si>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</si>
  <si>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</si>
  <si>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</si>
  <si>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</si>
  <si>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</si>
  <si>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</si>
  <si>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</si>
  <si>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2.Launcher显示后3分钟内，打开精简屏幕</t>
    </r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</si>
  <si>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</si>
  <si>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</si>
  <si>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</si>
  <si>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</si>
  <si>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</si>
  <si>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r>
      <rPr>
        <sz val="16"/>
        <color theme="1"/>
        <rFont val="Verdana Pro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</rPr>
      <t>-</t>
    </r>
    <r>
      <rPr>
        <sz val="16"/>
        <color theme="1"/>
        <rFont val="微软雅黑"/>
        <family val="2"/>
        <charset val="134"/>
      </rPr>
      <t>设置</t>
    </r>
  </si>
  <si>
    <t>8小时Monkey测试-设置</t>
  </si>
  <si>
    <r>
      <rPr>
        <sz val="16"/>
        <color theme="1"/>
        <rFont val="Verdana Pro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</rPr>
      <t>-</t>
    </r>
    <r>
      <rPr>
        <sz val="16"/>
        <color theme="1"/>
        <rFont val="微软雅黑"/>
        <family val="2"/>
        <charset val="134"/>
      </rPr>
      <t>蓝牙音乐</t>
    </r>
  </si>
  <si>
    <t>8小时Monkey测试-蓝牙音乐</t>
  </si>
  <si>
    <r>
      <rPr>
        <sz val="16"/>
        <color theme="1"/>
        <rFont val="Verdana Pro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</rPr>
      <t>-</t>
    </r>
    <r>
      <rPr>
        <sz val="16"/>
        <color theme="1"/>
        <rFont val="微软雅黑"/>
        <family val="2"/>
        <charset val="134"/>
      </rPr>
      <t>蓝牙电话</t>
    </r>
  </si>
  <si>
    <t>8小时Monkey测试-蓝牙电话</t>
  </si>
  <si>
    <r>
      <rPr>
        <sz val="16"/>
        <color theme="1"/>
        <rFont val="Verdana Pro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测试（其他所属应用）</t>
    </r>
  </si>
  <si>
    <t>8小时Monkey测试（其他所属应用）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</si>
  <si>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</si>
  <si>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</si>
  <si>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</si>
  <si>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</si>
  <si>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</si>
  <si>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</si>
  <si>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</si>
  <si>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</si>
  <si>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</si>
  <si>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无此功能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</si>
  <si>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</si>
  <si>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</si>
  <si>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</si>
  <si>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</si>
  <si>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</si>
  <si>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</si>
  <si>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</si>
  <si>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</si>
  <si>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</si>
  <si>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</si>
  <si>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</si>
  <si>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</si>
  <si>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</si>
  <si>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</si>
  <si>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</si>
  <si>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</si>
  <si>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</si>
  <si>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</si>
  <si>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</si>
  <si>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</si>
  <si>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</si>
  <si>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</si>
  <si>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</si>
  <si>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</si>
  <si>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</si>
  <si>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</si>
  <si>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</si>
  <si>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</si>
  <si>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11.41s</t>
  </si>
  <si>
    <t>普通导航-分屏冷启动时间</t>
  </si>
  <si>
    <t>1、系统启动，进入launcher后，点击分屏，等待3min
2、点击地图图标
3、进入地图首页</t>
  </si>
  <si>
    <t>3.33s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</si>
  <si>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</si>
  <si>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</si>
  <si>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</si>
  <si>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</si>
  <si>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</si>
  <si>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</si>
  <si>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</si>
  <si>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</si>
  <si>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</si>
  <si>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</si>
  <si>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</si>
  <si>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</si>
  <si>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</si>
  <si>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</si>
  <si>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</si>
  <si>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</si>
  <si>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</si>
  <si>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</si>
  <si>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</si>
  <si>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</si>
  <si>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</si>
  <si>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</si>
  <si>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</si>
  <si>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</si>
  <si>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</si>
  <si>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</si>
  <si>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</si>
  <si>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</si>
  <si>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</si>
  <si>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</si>
  <si>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</si>
  <si>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</si>
  <si>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</si>
  <si>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</si>
  <si>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</si>
  <si>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</si>
  <si>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r>
      <rPr>
        <sz val="16"/>
        <color theme="1"/>
        <rFont val="Verdana Pro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</rPr>
      <t>-</t>
    </r>
    <r>
      <rPr>
        <sz val="16"/>
        <color theme="1"/>
        <rFont val="微软雅黑"/>
        <family val="2"/>
        <charset val="134"/>
      </rPr>
      <t>随心听</t>
    </r>
  </si>
  <si>
    <t>8小时Monkey测试-随心听</t>
  </si>
  <si>
    <r>
      <rPr>
        <sz val="16"/>
        <color theme="1"/>
        <rFont val="Verdana Pro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</rPr>
      <t>-Launcher</t>
    </r>
  </si>
  <si>
    <t>8小时Monkey测试-Launcher</t>
  </si>
  <si>
    <r>
      <rPr>
        <sz val="16"/>
        <color theme="1"/>
        <rFont val="Verdana Pro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</rPr>
      <t>-</t>
    </r>
    <r>
      <rPr>
        <sz val="16"/>
        <color theme="1"/>
        <rFont val="宋体"/>
        <family val="3"/>
        <charset val="134"/>
      </rPr>
      <t>导航</t>
    </r>
  </si>
  <si>
    <t>8小时Monkey测试-导航</t>
  </si>
  <si>
    <r>
      <rPr>
        <sz val="16"/>
        <color theme="1"/>
        <rFont val="Verdana Pro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</rPr>
      <t>-</t>
    </r>
    <r>
      <rPr>
        <sz val="16"/>
        <color theme="1"/>
        <rFont val="微软雅黑"/>
        <family val="2"/>
        <charset val="134"/>
      </rPr>
      <t>输入法</t>
    </r>
  </si>
  <si>
    <t>8小时Monkey测试-输入法</t>
  </si>
  <si>
    <r>
      <rPr>
        <sz val="16"/>
        <color theme="1"/>
        <rFont val="Verdana Pro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宋体"/>
        <family val="3"/>
        <charset val="134"/>
      </rPr>
      <t>测试</t>
    </r>
    <r>
      <rPr>
        <sz val="16"/>
        <color theme="1"/>
        <rFont val="微软雅黑"/>
        <family val="2"/>
        <charset val="134"/>
      </rPr>
      <t>（其他应用）</t>
    </r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</si>
  <si>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</si>
  <si>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</si>
  <si>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</si>
  <si>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</si>
  <si>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</si>
  <si>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</si>
  <si>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</si>
  <si>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</si>
  <si>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</si>
  <si>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</si>
  <si>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</si>
  <si>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</si>
  <si>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</si>
  <si>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</si>
  <si>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</si>
  <si>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</si>
  <si>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</si>
  <si>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</si>
  <si>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</si>
  <si>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</si>
  <si>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</si>
  <si>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</si>
  <si>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</si>
  <si>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</si>
  <si>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</si>
  <si>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</si>
  <si>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</si>
  <si>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</si>
  <si>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</si>
  <si>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</si>
  <si>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</si>
  <si>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</si>
  <si>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</si>
  <si>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</si>
  <si>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</si>
  <si>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</si>
  <si>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</si>
  <si>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</si>
  <si>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category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</si>
  <si>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</si>
  <si>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</si>
  <si>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</si>
  <si>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</si>
  <si>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</si>
  <si>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</si>
  <si>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</si>
  <si>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</si>
  <si>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</si>
  <si>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R00</t>
  </si>
  <si>
    <t>Screen Transitions</t>
  </si>
  <si>
    <t>The time from the touch action to when the app receives the touch</t>
  </si>
  <si>
    <t>快/一般/慢</t>
  </si>
  <si>
    <t>地图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</si>
  <si>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</si>
  <si>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</si>
  <si>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</si>
  <si>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</si>
  <si>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</si>
  <si>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</si>
  <si>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</si>
  <si>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</si>
  <si>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</si>
  <si>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</si>
  <si>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</si>
  <si>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</si>
  <si>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</si>
  <si>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</si>
  <si>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</si>
  <si>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</si>
  <si>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</si>
  <si>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</si>
  <si>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</si>
  <si>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</si>
  <si>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</si>
  <si>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</si>
  <si>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</si>
  <si>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</si>
  <si>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</si>
  <si>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</si>
  <si>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</si>
  <si>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</si>
  <si>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</si>
  <si>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</si>
  <si>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车辆在地图上显示或语音提示的位置与车辆实际位置应一致,且错误概率应</t>
  </si>
  <si>
    <t>距离累计误差</t>
  </si>
  <si>
    <t>power on手势滑动、放大、缩小地图响应速度（开发打测试桩提供给测试测，
开始播第一帧动画）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</si>
  <si>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</si>
  <si>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</si>
  <si>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</si>
  <si>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语音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</si>
  <si>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</si>
  <si>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</si>
  <si>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</si>
  <si>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</si>
  <si>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</si>
  <si>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</si>
  <si>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</si>
  <si>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</si>
  <si>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</si>
  <si>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</si>
  <si>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</si>
  <si>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</si>
  <si>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</si>
  <si>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/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</si>
  <si>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</si>
  <si>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</si>
  <si>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</si>
  <si>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</si>
  <si>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</si>
  <si>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</si>
  <si>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</si>
  <si>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</si>
  <si>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</si>
  <si>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</si>
  <si>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</si>
  <si>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</si>
  <si>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</si>
  <si>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</si>
  <si>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</si>
  <si>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</si>
  <si>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</si>
  <si>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</si>
  <si>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</si>
  <si>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</si>
  <si>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</si>
  <si>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</si>
  <si>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</si>
  <si>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</si>
  <si>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</si>
  <si>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</si>
  <si>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</si>
  <si>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</si>
  <si>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</si>
  <si>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搜索电影影片时间</t>
  </si>
  <si>
    <t>电影票下单时间（服务端测试）</t>
  </si>
  <si>
    <t>酒店</t>
  </si>
  <si>
    <t>搜索酒店时间</t>
  </si>
  <si>
    <t>外卖</t>
  </si>
  <si>
    <t>搜索餐馆时间</t>
  </si>
  <si>
    <t>外卖下单时间（服务端测试）</t>
  </si>
  <si>
    <t>智慧停车场</t>
  </si>
  <si>
    <t>搜索停车场时间</t>
  </si>
  <si>
    <t>预约保养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</si>
  <si>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</si>
  <si>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</si>
  <si>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</si>
  <si>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</si>
  <si>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</si>
  <si>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</si>
  <si>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</si>
  <si>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</si>
  <si>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</si>
  <si>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</si>
  <si>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</si>
  <si>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</si>
  <si>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</si>
  <si>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</si>
  <si>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</si>
  <si>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</si>
  <si>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</si>
  <si>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</si>
  <si>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</si>
  <si>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</si>
  <si>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</si>
  <si>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</si>
  <si>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</si>
  <si>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</si>
  <si>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</si>
  <si>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</si>
  <si>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</si>
  <si>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</si>
  <si>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</si>
  <si>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</si>
  <si>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</si>
  <si>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</si>
  <si>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</si>
  <si>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</si>
  <si>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</si>
  <si>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</si>
  <si>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</si>
  <si>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</si>
  <si>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应用</t>
  </si>
  <si>
    <t>前台or后台</t>
  </si>
  <si>
    <t>Process</t>
  </si>
  <si>
    <t>CPU Avg偏差超过20%的说明</t>
  </si>
  <si>
    <t>RAM Avg偏差超5%的说明</t>
  </si>
  <si>
    <t>CPU Avg偏差超过10%的说明</t>
  </si>
  <si>
    <t>是否常驻后台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</si>
  <si>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</si>
  <si>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</si>
  <si>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</si>
  <si>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</si>
  <si>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</si>
  <si>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</si>
  <si>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</si>
  <si>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systemui</t>
  </si>
  <si>
    <t>前台显示</t>
  </si>
  <si>
    <t>前台</t>
  </si>
  <si>
    <t>com.android.systemui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</si>
  <si>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</si>
  <si>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</si>
  <si>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</si>
  <si>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</si>
  <si>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</si>
  <si>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</si>
  <si>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</si>
  <si>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</si>
  <si>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</si>
  <si>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</si>
  <si>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</si>
  <si>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</si>
  <si>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</si>
  <si>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</si>
  <si>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</si>
  <si>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</si>
  <si>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</si>
  <si>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</si>
  <si>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</si>
  <si>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</si>
  <si>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</si>
  <si>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</si>
  <si>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</si>
  <si>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</si>
  <si>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</si>
  <si>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</si>
  <si>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</si>
  <si>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</si>
  <si>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</si>
  <si>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</si>
  <si>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</si>
  <si>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</si>
  <si>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</si>
  <si>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</si>
  <si>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</si>
  <si>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</si>
  <si>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</si>
  <si>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</si>
  <si>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</si>
  <si>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</si>
  <si>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</si>
  <si>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</si>
  <si>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</si>
  <si>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</si>
  <si>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</si>
  <si>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</si>
  <si>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</si>
  <si>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</si>
  <si>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&gt;400</t>
  </si>
  <si>
    <t>&lt;400</t>
  </si>
  <si>
    <t>连续离线指令5min</t>
  </si>
  <si>
    <t>唤醒词5min</t>
  </si>
  <si>
    <t>场景化命令词5min</t>
  </si>
  <si>
    <t>静置后台5min</t>
  </si>
  <si>
    <t>安全</t>
  </si>
  <si>
    <t>隐私列表页静置5min</t>
  </si>
  <si>
    <t>com.baidu.bodyguard</t>
  </si>
  <si>
    <t>静置前台5min</t>
  </si>
  <si>
    <t>使用应用5min</t>
  </si>
  <si>
    <t>随心拍</t>
  </si>
  <si>
    <t>com.baidu.iov.dueros.camera</t>
  </si>
  <si>
    <t>消息中心</t>
  </si>
  <si>
    <t>com.baidu.xiaoduos.messageserver</t>
  </si>
  <si>
    <t>随心看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</si>
  <si>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</si>
  <si>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</si>
  <si>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</si>
  <si>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</si>
  <si>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</si>
  <si>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</si>
  <si>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launcher</t>
  </si>
  <si>
    <t>使用应用无动画5min</t>
  </si>
  <si>
    <t>com.baidu.xiaoduos.launcher</t>
  </si>
  <si>
    <t>＜400</t>
  </si>
  <si>
    <t>车家互联</t>
  </si>
  <si>
    <t>com.baidu.iov.dueros.car2home</t>
  </si>
  <si>
    <t>设备页面5mim</t>
  </si>
  <si>
    <t>com.baidu.che.maintenance</t>
  </si>
  <si>
    <t>随心听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</si>
  <si>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</si>
  <si>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</si>
  <si>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</si>
  <si>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</si>
  <si>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</si>
  <si>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</si>
  <si>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</si>
  <si>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</si>
  <si>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</si>
  <si>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</si>
  <si>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</si>
  <si>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</si>
  <si>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账号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</si>
  <si>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</si>
  <si>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</si>
  <si>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</si>
  <si>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</si>
  <si>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</si>
  <si>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</si>
  <si>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</si>
  <si>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</si>
  <si>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</si>
  <si>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</si>
  <si>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</si>
  <si>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49.64 </t>
  </si>
  <si>
    <t>113.7 </t>
  </si>
  <si>
    <t>587 </t>
  </si>
  <si>
    <t>单结果检索结果（关路况）</t>
  </si>
  <si>
    <t>14.59 </t>
  </si>
  <si>
    <t>59.2 </t>
  </si>
  <si>
    <t>567 </t>
  </si>
  <si>
    <t>发起算路（关路况）</t>
  </si>
  <si>
    <t>34.75 </t>
  </si>
  <si>
    <t>75.0 </t>
  </si>
  <si>
    <t>616 </t>
  </si>
  <si>
    <t>导航20min（关路况）</t>
  </si>
  <si>
    <t>36.23 </t>
  </si>
  <si>
    <t>114.0 </t>
  </si>
  <si>
    <t>630 </t>
  </si>
  <si>
    <t>导航20min（开路况）</t>
  </si>
  <si>
    <t>33.97 </t>
  </si>
  <si>
    <t>103.0 </t>
  </si>
  <si>
    <t>645 </t>
  </si>
  <si>
    <t>巡航20min（开路况）</t>
  </si>
  <si>
    <t>18.68 </t>
  </si>
  <si>
    <t>85.7 </t>
  </si>
  <si>
    <t>564 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</si>
  <si>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</si>
  <si>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</si>
  <si>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</si>
  <si>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</si>
  <si>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</si>
  <si>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</si>
  <si>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</si>
  <si>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</si>
  <si>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</si>
  <si>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输入法</t>
  </si>
  <si>
    <t>使用中</t>
  </si>
  <si>
    <t>EM</t>
  </si>
  <si>
    <t>com.baidu.dueros.enhance.memory</t>
  </si>
  <si>
    <t>电影票</t>
  </si>
  <si>
    <t>com.baidu.iov.dueros.film</t>
  </si>
  <si>
    <t>com.baidu.che.parking</t>
  </si>
  <si>
    <t>com.baidu.iov.dueros.waimai</t>
  </si>
  <si>
    <t>酒店预定</t>
  </si>
  <si>
    <t>com.baidu.iov.dueros.hotel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</si>
  <si>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</si>
  <si>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</si>
  <si>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</si>
  <si>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</si>
  <si>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</si>
  <si>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</si>
  <si>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</si>
  <si>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</si>
  <si>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</si>
  <si>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所在目录</t>
  </si>
  <si>
    <t>App</t>
  </si>
  <si>
    <t>Size(M)</t>
  </si>
  <si>
    <t>Comment</t>
  </si>
  <si>
    <t>R07</t>
  </si>
  <si>
    <t>R08</t>
  </si>
  <si>
    <t>R09</t>
  </si>
  <si>
    <t>R10</t>
  </si>
  <si>
    <t>R11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</si>
  <si>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</si>
  <si>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</si>
  <si>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</si>
  <si>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</si>
  <si>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</si>
  <si>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</si>
  <si>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</si>
  <si>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</si>
  <si>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68K</t>
  </si>
  <si>
    <t>/BdPrivacy/oat</t>
  </si>
  <si>
    <t>72K</t>
  </si>
  <si>
    <t>/BdPrivacy</t>
  </si>
  <si>
    <t>2.7M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</si>
  <si>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</si>
  <si>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</si>
  <si>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</si>
  <si>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</si>
  <si>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</si>
  <si>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</si>
  <si>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</si>
  <si>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</si>
  <si>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</si>
  <si>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</si>
  <si>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</si>
  <si>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</si>
  <si>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</si>
  <si>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</si>
  <si>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</si>
  <si>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</si>
  <si>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</si>
  <si>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</si>
  <si>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</si>
  <si>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</si>
  <si>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</si>
  <si>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</si>
  <si>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</si>
  <si>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</si>
  <si>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</si>
  <si>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</si>
  <si>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</si>
  <si>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</si>
  <si>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</si>
  <si>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</si>
  <si>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</si>
  <si>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</si>
  <si>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</si>
  <si>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</si>
  <si>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</si>
  <si>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</si>
  <si>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</si>
  <si>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</si>
  <si>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</si>
  <si>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</si>
  <si>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</si>
  <si>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</si>
  <si>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</si>
  <si>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</si>
  <si>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</si>
  <si>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</si>
  <si>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</si>
  <si>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</si>
  <si>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</si>
  <si>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</si>
  <si>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</si>
  <si>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</si>
  <si>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</si>
  <si>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</si>
  <si>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</si>
  <si>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</si>
  <si>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</si>
  <si>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</si>
  <si>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</si>
  <si>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</si>
  <si>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</si>
  <si>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52K</t>
  </si>
  <si>
    <t>/ExternalStorageProvider/oat</t>
  </si>
  <si>
    <t>56K</t>
  </si>
  <si>
    <t>/ExternalStorageProvider</t>
  </si>
  <si>
    <t>104K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</si>
  <si>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</si>
  <si>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</si>
  <si>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</si>
  <si>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</si>
  <si>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</si>
  <si>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</si>
  <si>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</si>
  <si>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</si>
  <si>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</si>
  <si>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</si>
  <si>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</si>
  <si>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</si>
  <si>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</si>
  <si>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</si>
  <si>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</si>
  <si>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</si>
  <si>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</si>
  <si>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</si>
  <si>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</si>
  <si>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</si>
  <si>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</si>
  <si>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</si>
  <si>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</si>
  <si>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</si>
  <si>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</si>
  <si>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</si>
  <si>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</si>
  <si>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</si>
  <si>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</si>
  <si>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</si>
  <si>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</si>
  <si>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</si>
  <si>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</si>
  <si>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</si>
  <si>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</si>
  <si>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</si>
  <si>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</si>
  <si>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</si>
  <si>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</si>
  <si>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</si>
  <si>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</si>
  <si>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</si>
  <si>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</si>
  <si>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</si>
  <si>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</si>
  <si>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</si>
  <si>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</si>
  <si>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</si>
  <si>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</si>
  <si>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</si>
  <si>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</si>
  <si>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</si>
  <si>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</si>
  <si>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</si>
  <si>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</si>
  <si>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368K</t>
  </si>
  <si>
    <t>/SoaGatewayService/oat</t>
  </si>
  <si>
    <t>372K</t>
  </si>
  <si>
    <t>/SoaGatewayService</t>
  </si>
  <si>
    <t>552K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</si>
  <si>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</si>
  <si>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</si>
  <si>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</si>
  <si>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</si>
  <si>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</si>
  <si>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</si>
  <si>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</si>
  <si>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</si>
  <si>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</si>
  <si>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</si>
  <si>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</si>
  <si>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9.2M</t>
  </si>
  <si>
    <t>/SystemUI/oat</t>
  </si>
  <si>
    <t>/SystemUI</t>
  </si>
  <si>
    <t>51M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</si>
  <si>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</si>
  <si>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</si>
  <si>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</si>
  <si>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</si>
  <si>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</si>
  <si>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</si>
  <si>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</si>
  <si>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</si>
  <si>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</si>
  <si>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</si>
  <si>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</si>
  <si>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</si>
  <si>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</si>
  <si>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</si>
  <si>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</si>
  <si>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</si>
  <si>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</si>
  <si>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</si>
  <si>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</si>
  <si>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</si>
  <si>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</si>
  <si>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</si>
  <si>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</si>
  <si>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</si>
  <si>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</si>
  <si>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</si>
  <si>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</si>
  <si>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</si>
  <si>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</si>
  <si>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</si>
  <si>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</si>
  <si>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</si>
  <si>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</si>
  <si>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</si>
  <si>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2.6M</t>
  </si>
  <si>
    <t>/AutoFilm/oat</t>
  </si>
  <si>
    <t>/AutoFilm</t>
  </si>
  <si>
    <t>18M</t>
  </si>
  <si>
    <t>/AutoHotel/lib/arm</t>
  </si>
  <si>
    <t>392K</t>
  </si>
  <si>
    <t>/AutoHotel/lib</t>
  </si>
  <si>
    <t>396K</t>
  </si>
  <si>
    <t>/AutoHotel/oat/arm</t>
  </si>
  <si>
    <t>2.3M</t>
  </si>
  <si>
    <t>/AutoHotel/oat</t>
  </si>
  <si>
    <t>/AutoHotel</t>
  </si>
  <si>
    <t>6.1M</t>
  </si>
  <si>
    <t>/AutoWaimai/lib/arm</t>
  </si>
  <si>
    <t>/AutoWaimai/lib</t>
  </si>
  <si>
    <t>/AutoWaimai/oat/arm</t>
  </si>
  <si>
    <t>/AutoWaimai/oat</t>
  </si>
  <si>
    <t>/AutoWaimai</t>
  </si>
  <si>
    <t>19M</t>
  </si>
  <si>
    <t>/BaiduInput/lib/arm64</t>
  </si>
  <si>
    <t>/BaiduInput/lib</t>
  </si>
  <si>
    <t>/BaiduInput/oat/arm64</t>
  </si>
  <si>
    <t>/BaiduInput/oat</t>
  </si>
  <si>
    <t>/BaiduInput</t>
  </si>
  <si>
    <t>14M</t>
  </si>
  <si>
    <t>/BaiduMapAuto/lib/arm</t>
  </si>
  <si>
    <t>/BaiduMapAuto/lib</t>
  </si>
  <si>
    <t>/BaiduMapAuto/oat/arm</t>
  </si>
  <si>
    <t>2.5M</t>
  </si>
  <si>
    <t>/BaiduMapAuto/oat</t>
  </si>
  <si>
    <t>/BaiduMapAuto</t>
  </si>
  <si>
    <t>86M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</si>
  <si>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</si>
  <si>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</si>
  <si>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</si>
  <si>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</si>
  <si>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</si>
  <si>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</si>
  <si>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80K</t>
  </si>
  <si>
    <t>/BaiduSyncService</t>
  </si>
  <si>
    <t>3.6M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</si>
  <si>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</si>
  <si>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</si>
  <si>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</si>
  <si>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</si>
  <si>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</si>
  <si>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</si>
  <si>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</si>
  <si>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</si>
  <si>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</si>
  <si>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</si>
  <si>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</si>
  <si>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</si>
  <si>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</si>
  <si>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3.0M</t>
  </si>
  <si>
    <t>/BluetoothService/oat</t>
  </si>
  <si>
    <t>/BluetoothService</t>
  </si>
  <si>
    <t>4.1M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</si>
  <si>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</si>
  <si>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</si>
  <si>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</si>
  <si>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</si>
  <si>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</si>
  <si>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</si>
  <si>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</si>
  <si>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</si>
  <si>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</si>
  <si>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</si>
  <si>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</si>
  <si>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</si>
  <si>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</si>
  <si>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</si>
  <si>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</si>
  <si>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</si>
  <si>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344K</t>
  </si>
  <si>
    <t>/Calendar/oat/arm64</t>
  </si>
  <si>
    <t>1.1M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</si>
  <si>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</si>
  <si>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</si>
  <si>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</si>
  <si>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</si>
  <si>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</si>
  <si>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</si>
  <si>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</si>
  <si>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</si>
  <si>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</si>
  <si>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</si>
  <si>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/Car2Home/oat</t>
  </si>
  <si>
    <t>/Car2Home</t>
  </si>
  <si>
    <t>6.9M</t>
  </si>
  <si>
    <t>/CarLauncher/lib/arm64</t>
  </si>
  <si>
    <t>648K</t>
  </si>
  <si>
    <t>/CarLauncher/lib</t>
  </si>
  <si>
    <t>/CarLauncher/oat/arm64</t>
  </si>
  <si>
    <t>/CarLauncher/oat</t>
  </si>
  <si>
    <t>/CarLauncher</t>
  </si>
  <si>
    <t>183M</t>
  </si>
  <si>
    <t>/CarRadio/lib/arm64</t>
  </si>
  <si>
    <t>2.0M</t>
  </si>
  <si>
    <t>/CarRadio/lib</t>
  </si>
  <si>
    <t>/CarRadio/oat/arm64</t>
  </si>
  <si>
    <t>/CarRadio/oat</t>
  </si>
  <si>
    <t>/CarRadio</t>
  </si>
  <si>
    <t>21M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</si>
  <si>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</si>
  <si>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</si>
  <si>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</si>
  <si>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</si>
  <si>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</si>
  <si>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</si>
  <si>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</si>
  <si>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</si>
  <si>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</si>
  <si>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</si>
  <si>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</si>
  <si>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</si>
  <si>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</si>
  <si>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</si>
  <si>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</si>
  <si>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</si>
  <si>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</si>
  <si>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</si>
  <si>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</si>
  <si>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</si>
  <si>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</si>
  <si>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</si>
  <si>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</si>
  <si>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</si>
  <si>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</si>
  <si>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</si>
  <si>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</si>
  <si>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</si>
  <si>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</si>
  <si>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</si>
  <si>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</si>
  <si>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</si>
  <si>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</si>
  <si>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3.8M</t>
  </si>
  <si>
    <t>/DLNADMR/oat</t>
  </si>
  <si>
    <t>/DLNADMR</t>
  </si>
  <si>
    <t>/Dataplan/oat/arm64</t>
  </si>
  <si>
    <t>/Dataplan/oat</t>
  </si>
  <si>
    <t>/Dataplan</t>
  </si>
  <si>
    <t>/DemoMode/oat/arm64</t>
  </si>
  <si>
    <t>/DemoMode/oat</t>
  </si>
  <si>
    <t>/DemoMode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</si>
  <si>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</si>
  <si>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</si>
  <si>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</si>
  <si>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</si>
  <si>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</si>
  <si>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</si>
  <si>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</si>
  <si>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</si>
  <si>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</si>
  <si>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</si>
  <si>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</si>
  <si>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</si>
  <si>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</si>
  <si>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/DsvPower/oat</t>
  </si>
  <si>
    <t>/DsvPower</t>
  </si>
  <si>
    <t>11M</t>
  </si>
  <si>
    <t>/DsvPowerService/oat/arm64</t>
  </si>
  <si>
    <t>588K</t>
  </si>
  <si>
    <t>/DsvPowerService/oat</t>
  </si>
  <si>
    <t>592K</t>
  </si>
  <si>
    <t>/DsvPowerService</t>
  </si>
  <si>
    <t>872K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</si>
  <si>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</si>
  <si>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</si>
  <si>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</si>
  <si>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</si>
  <si>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</si>
  <si>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</si>
  <si>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130M</t>
  </si>
  <si>
    <t>/DuerOSVPA/lib</t>
  </si>
  <si>
    <t>/DuerOSVPA/oat/arm64</t>
  </si>
  <si>
    <t>/DuerOSVPA/oat</t>
  </si>
  <si>
    <t>/DuerOSVPA</t>
  </si>
  <si>
    <t>276M</t>
  </si>
  <si>
    <t>/DuerOSVideoPlayer/lib/arm</t>
  </si>
  <si>
    <t>6.7M</t>
  </si>
  <si>
    <t>/DuerOSVideoPlayer/lib</t>
  </si>
  <si>
    <t>/DuerOSVideoPlayer/oat/arm</t>
  </si>
  <si>
    <t>2.9M</t>
  </si>
  <si>
    <t>/DuerOSVideoPlayer/oat</t>
  </si>
  <si>
    <t>/DuerOSVideoPlayer</t>
  </si>
  <si>
    <t>36M</t>
  </si>
  <si>
    <t>/EManual/oat/arm64</t>
  </si>
  <si>
    <t>6.0M</t>
  </si>
  <si>
    <t>/EManual/oat</t>
  </si>
  <si>
    <t>/EManual</t>
  </si>
  <si>
    <t>35M</t>
  </si>
  <si>
    <t>/EasterEgg/oat/arm64</t>
  </si>
  <si>
    <t>/EasterEgg/oat</t>
  </si>
  <si>
    <t>520K</t>
  </si>
  <si>
    <t>/EasterEgg</t>
  </si>
  <si>
    <t>756K</t>
  </si>
  <si>
    <t>/EngModeService/oat/arm64</t>
  </si>
  <si>
    <t>316K</t>
  </si>
  <si>
    <t>/EngModeService/oat</t>
  </si>
  <si>
    <t>320K</t>
  </si>
  <si>
    <t>/EngModeService</t>
  </si>
  <si>
    <t>820K</t>
  </si>
  <si>
    <t>/EngineerMode/lib/arm64</t>
  </si>
  <si>
    <t>/EngineerMode/lib</t>
  </si>
  <si>
    <t>/EngineerMode/oat/arm64</t>
  </si>
  <si>
    <t>5.8M</t>
  </si>
  <si>
    <t>/EngineerMode/oat</t>
  </si>
  <si>
    <t>/EngineerMode</t>
  </si>
  <si>
    <t>/EnhancedMemory/lib/arm64</t>
  </si>
  <si>
    <t>2.8M</t>
  </si>
  <si>
    <t>/EnhancedMemory/lib</t>
  </si>
  <si>
    <t>/EnhancedMemory/oat/arm64</t>
  </si>
  <si>
    <t>/EnhancedMemory/oat</t>
  </si>
  <si>
    <t>/EnhancedMemory</t>
  </si>
  <si>
    <t>16M</t>
  </si>
  <si>
    <t>/Exchange2/oat/arm64</t>
  </si>
  <si>
    <t>3.2M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</si>
  <si>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</si>
  <si>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</si>
  <si>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</si>
  <si>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</si>
  <si>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</si>
  <si>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</si>
  <si>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</si>
  <si>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</si>
  <si>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</si>
  <si>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</si>
  <si>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</si>
  <si>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</si>
  <si>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</si>
  <si>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</si>
  <si>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</si>
  <si>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</si>
  <si>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</si>
  <si>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</si>
  <si>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688K</t>
  </si>
  <si>
    <t>/FaceOS/lib</t>
  </si>
  <si>
    <t>692K</t>
  </si>
  <si>
    <t>/FaceOS/oat/arm</t>
  </si>
  <si>
    <t>/FaceOS/oat</t>
  </si>
  <si>
    <t>/FaceOS</t>
  </si>
  <si>
    <t>9.4M</t>
  </si>
  <si>
    <t>/FordAccount/lib/arm64</t>
  </si>
  <si>
    <t>1.4M</t>
  </si>
  <si>
    <t>/FordAccount/lib</t>
  </si>
  <si>
    <t>/FordAccount/oat/arm64</t>
  </si>
  <si>
    <t>5.9M</t>
  </si>
  <si>
    <t>/FordAccount/oat</t>
  </si>
  <si>
    <t>/FordAccount</t>
  </si>
  <si>
    <t>/FordCloudService/oat/arm64</t>
  </si>
  <si>
    <t>4.4M</t>
  </si>
  <si>
    <t>/FordCloudService/oat</t>
  </si>
  <si>
    <t>/FordCloudService</t>
  </si>
  <si>
    <t>6.5M</t>
  </si>
  <si>
    <t>/FordCredit/oat/arm64</t>
  </si>
  <si>
    <t>/FordCredit/oat</t>
  </si>
  <si>
    <t>/FordCredit</t>
  </si>
  <si>
    <t>4.8M</t>
  </si>
  <si>
    <t>/FordVPA/oat/arm64</t>
  </si>
  <si>
    <t>/FordVPA/oat</t>
  </si>
  <si>
    <t>/FordVPA</t>
  </si>
  <si>
    <t>63M</t>
  </si>
  <si>
    <t>/Gallery2/lib/arm64</t>
  </si>
  <si>
    <t>/Gallery2/lib</t>
  </si>
  <si>
    <t>/Gallery2/oat/arm64</t>
  </si>
  <si>
    <t>2.4M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</si>
  <si>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</si>
  <si>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</si>
  <si>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</si>
  <si>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</si>
  <si>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</si>
  <si>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</si>
  <si>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</si>
  <si>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</si>
  <si>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</si>
  <si>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</si>
  <si>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580K</t>
  </si>
  <si>
    <t>/HardKeyService/oat</t>
  </si>
  <si>
    <t>584K</t>
  </si>
  <si>
    <t>/HardKeyService</t>
  </si>
  <si>
    <t>828K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</si>
  <si>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</si>
  <si>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</si>
  <si>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</si>
  <si>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</si>
  <si>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</si>
  <si>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</si>
  <si>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</si>
  <si>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</si>
  <si>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</si>
  <si>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</si>
  <si>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</si>
  <si>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</si>
  <si>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</si>
  <si>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</si>
  <si>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696K</t>
  </si>
  <si>
    <t>/Maintenance/lib</t>
  </si>
  <si>
    <t>700K</t>
  </si>
  <si>
    <t>/Maintenance/oat/arm</t>
  </si>
  <si>
    <t>/Maintenance/oat</t>
  </si>
  <si>
    <t>/Maintenance</t>
  </si>
  <si>
    <t>30M</t>
  </si>
  <si>
    <t>/MediaInteractService/oat/arm64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</si>
  <si>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</si>
  <si>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</si>
  <si>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</si>
  <si>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</si>
  <si>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</si>
  <si>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</si>
  <si>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92K</t>
  </si>
  <si>
    <t>/MessageServer/oat</t>
  </si>
  <si>
    <t>/MessageServer</t>
  </si>
  <si>
    <t>3.4M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</si>
  <si>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</si>
  <si>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</si>
  <si>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</si>
  <si>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</si>
  <si>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</si>
  <si>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</si>
  <si>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</si>
  <si>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</si>
  <si>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</si>
  <si>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</si>
  <si>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</si>
  <si>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</si>
  <si>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</si>
  <si>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</si>
  <si>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</si>
  <si>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</si>
  <si>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</si>
  <si>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</si>
  <si>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120K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</si>
  <si>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</si>
  <si>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</si>
  <si>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</si>
  <si>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</si>
  <si>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</si>
  <si>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</si>
  <si>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</si>
  <si>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</si>
  <si>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</si>
  <si>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556K</t>
  </si>
  <si>
    <t>/QuickSearchBox</t>
  </si>
  <si>
    <t>/RVCSupport/oat/arm64</t>
  </si>
  <si>
    <t>668K</t>
  </si>
  <si>
    <t>/RVCSupport/oat</t>
  </si>
  <si>
    <t>/RVCSupport</t>
  </si>
  <si>
    <t>13M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</si>
  <si>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</si>
  <si>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</si>
  <si>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</si>
  <si>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</si>
  <si>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</si>
  <si>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</si>
  <si>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</si>
  <si>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3.9M</t>
  </si>
  <si>
    <t>/SVBtMusic/oat</t>
  </si>
  <si>
    <t>/SVBtMusic</t>
  </si>
  <si>
    <t>17M</t>
  </si>
  <si>
    <t>/SVBtPhone/oat/arm64</t>
  </si>
  <si>
    <t>/SVBtPhone/oat</t>
  </si>
  <si>
    <t>5.2M</t>
  </si>
  <si>
    <t>/SVBtPhone</t>
  </si>
  <si>
    <t>15M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</si>
  <si>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</si>
  <si>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</si>
  <si>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</si>
  <si>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</si>
  <si>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</si>
  <si>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</si>
  <si>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</si>
  <si>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</si>
  <si>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48M</t>
  </si>
  <si>
    <t>/SVSettings/lib/arm64</t>
  </si>
  <si>
    <t>/SVSettings/lib</t>
  </si>
  <si>
    <t>/SVSettings/oat/arm64</t>
  </si>
  <si>
    <t>7.5M</t>
  </si>
  <si>
    <t>/SVSettings/oat</t>
  </si>
  <si>
    <t>/SVSettings</t>
  </si>
  <si>
    <t>208M</t>
  </si>
  <si>
    <t>/SecureApp/lib/arm64</t>
  </si>
  <si>
    <t>/SecureApp/lib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</si>
  <si>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</si>
  <si>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</si>
  <si>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</si>
  <si>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</si>
  <si>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</si>
  <si>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</si>
  <si>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</si>
  <si>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124K</t>
  </si>
  <si>
    <t>/Stk/oat</t>
  </si>
  <si>
    <t>128K</t>
  </si>
  <si>
    <t>/Stk</t>
  </si>
  <si>
    <t>/SurpriseMessage/oat/arm64</t>
  </si>
  <si>
    <t>/SurpriseMessage/oat</t>
  </si>
  <si>
    <t>/SurpriseMessage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</si>
  <si>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</si>
  <si>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</si>
  <si>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</si>
  <si>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</si>
  <si>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</si>
  <si>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</si>
  <si>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</si>
  <si>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</si>
  <si>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</si>
  <si>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</si>
  <si>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</si>
  <si>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</si>
  <si>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/V2ILite/oat</t>
  </si>
  <si>
    <t>/V2ILite</t>
  </si>
  <si>
    <t>/VehicleAccessService/oat/arm64</t>
  </si>
  <si>
    <t>/VehicleAccessService/oat</t>
  </si>
  <si>
    <t>/VehicleAccessService</t>
  </si>
  <si>
    <t>3.7M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</si>
  <si>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</si>
  <si>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</si>
  <si>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</si>
  <si>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</si>
  <si>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</si>
  <si>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34M</t>
  </si>
  <si>
    <t>/VoiceControlService/oat/arm64</t>
  </si>
  <si>
    <t>/VoiceControlService/oat</t>
  </si>
  <si>
    <t>/VoiceControlService</t>
  </si>
  <si>
    <t>4.9M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</si>
  <si>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</si>
  <si>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</si>
  <si>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</si>
  <si>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</si>
  <si>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</si>
  <si>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</si>
  <si>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</si>
  <si>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</si>
  <si>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</si>
  <si>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</si>
  <si>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</si>
  <si>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</si>
  <si>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</si>
  <si>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</si>
  <si>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</si>
  <si>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</si>
  <si>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</si>
  <si>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</si>
  <si>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/messaging/oat</t>
  </si>
  <si>
    <t>/messaging</t>
  </si>
  <si>
    <t>12M</t>
  </si>
  <si>
    <t>/radioapp/oat/arm64</t>
  </si>
  <si>
    <t>/radioapp/oat</t>
  </si>
  <si>
    <t>/radioapp</t>
  </si>
  <si>
    <t>8.0M</t>
  </si>
  <si>
    <t>/uimremoteclient/oat/arm64</t>
  </si>
  <si>
    <t>84K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</si>
  <si>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</si>
  <si>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</si>
  <si>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</si>
  <si>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</si>
  <si>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</si>
  <si>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</si>
  <si>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</si>
  <si>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</si>
  <si>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</si>
  <si>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4.0M</t>
  </si>
  <si>
    <t>/webview</t>
  </si>
  <si>
    <t>116M</t>
  </si>
  <si>
    <r>
      <rPr>
        <sz val="11"/>
        <color theme="1"/>
        <rFont val="等线"/>
        <family val="4"/>
        <charset val="134"/>
        <scheme val="minor"/>
      </rPr>
      <t>/</t>
    </r>
    <r>
      <rPr>
        <sz val="11"/>
        <color theme="1"/>
        <rFont val="等线"/>
        <family val="4"/>
        <charset val="134"/>
        <scheme val="minor"/>
      </rPr>
      <t>vendor/app</t>
    </r>
  </si>
  <si>
    <t>/CarStateManagerService/oat/arm64</t>
  </si>
  <si>
    <t>840K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</si>
  <si>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</si>
  <si>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</si>
  <si>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</si>
  <si>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</si>
  <si>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</si>
  <si>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</si>
  <si>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</si>
  <si>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5.4M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</si>
  <si>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</si>
  <si>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</si>
  <si>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</si>
  <si>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</si>
  <si>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</si>
  <si>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</si>
  <si>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</si>
  <si>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</si>
  <si>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</si>
  <si>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168K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</si>
  <si>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</si>
  <si>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</si>
  <si>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</si>
  <si>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</si>
  <si>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</si>
  <si>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</si>
  <si>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</si>
  <si>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</si>
  <si>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</si>
  <si>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</si>
  <si>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</si>
  <si>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108K</t>
  </si>
  <si>
    <t>/UpdateApp</t>
  </si>
  <si>
    <t>请用df -h查看分区信息</t>
  </si>
  <si>
    <t>例：R04</t>
  </si>
  <si>
    <t xml:space="preserve">Filesystem </t>
  </si>
  <si>
    <t>Size</t>
  </si>
  <si>
    <t>Used</t>
  </si>
  <si>
    <t>Avail</t>
  </si>
  <si>
    <t>Use%</t>
  </si>
  <si>
    <t>Mounted on</t>
  </si>
  <si>
    <t>/dev/root</t>
  </si>
  <si>
    <t>4.7G</t>
  </si>
  <si>
    <t>4.0G</t>
  </si>
  <si>
    <t>761M</t>
  </si>
  <si>
    <t>tmpfs</t>
  </si>
  <si>
    <t>3.7G</t>
  </si>
  <si>
    <t>744K</t>
  </si>
  <si>
    <t>/dev</t>
  </si>
  <si>
    <t>/dev/block/mmcblk0p21</t>
  </si>
  <si>
    <t>1.9G</t>
  </si>
  <si>
    <t>928M</t>
  </si>
  <si>
    <t>1.0G</t>
  </si>
  <si>
    <t>/vendor</t>
  </si>
  <si>
    <t>/mnt</t>
  </si>
  <si>
    <t>/dev/block/mmcblk0p59</t>
  </si>
  <si>
    <t>13G</t>
  </si>
  <si>
    <t>705M</t>
  </si>
  <si>
    <t>/data</t>
  </si>
  <si>
    <t>/dev/block/mmcblk0p31</t>
  </si>
  <si>
    <t>7.6M</t>
  </si>
  <si>
    <t>/dsp</t>
  </si>
  <si>
    <t>/dev/block/mmcblk0p29</t>
  </si>
  <si>
    <t>95M</t>
  </si>
  <si>
    <t>32M</t>
  </si>
  <si>
    <t>/firmware</t>
  </si>
  <si>
    <t>/dev/block/mmcblk0p42</t>
  </si>
  <si>
    <t>/bt_firmware</t>
  </si>
  <si>
    <t>/dev/block/mmcblk0p55</t>
  </si>
  <si>
    <t>/cert</t>
  </si>
  <si>
    <t>/dev/block/mmcblk0p57</t>
  </si>
  <si>
    <t>/sec_log</t>
  </si>
  <si>
    <t>/dev/block/mmcblk0p58</t>
  </si>
  <si>
    <t>29G</t>
  </si>
  <si>
    <t>7.5G</t>
  </si>
  <si>
    <t>22G</t>
  </si>
  <si>
    <t>/map</t>
  </si>
  <si>
    <t>/dev/block/mmcblk0p47</t>
  </si>
  <si>
    <t>27M</t>
  </si>
  <si>
    <t>/persist</t>
  </si>
  <si>
    <t>/data/media</t>
  </si>
  <si>
    <t>/mnt/runtime/default/emulated</t>
  </si>
  <si>
    <t>R04：</t>
  </si>
  <si>
    <t>R05：</t>
  </si>
  <si>
    <t>7.6G</t>
  </si>
  <si>
    <t>1.2M</t>
  </si>
  <si>
    <t>20K</t>
  </si>
  <si>
    <t>/dev/block/sda11</t>
  </si>
  <si>
    <t>/metadata</t>
  </si>
  <si>
    <t>/dev/block/dm-1</t>
  </si>
  <si>
    <t>2.7G</t>
  </si>
  <si>
    <t>/dev/early_userspace</t>
  </si>
  <si>
    <t>461M</t>
  </si>
  <si>
    <t>71M</t>
  </si>
  <si>
    <t>390M</t>
  </si>
  <si>
    <t>/early_services</t>
  </si>
  <si>
    <t>devtmpfs</t>
  </si>
  <si>
    <t>7.4G</t>
  </si>
  <si>
    <t>/early_services/dev</t>
  </si>
  <si>
    <t>/dev/block/dm-2</t>
  </si>
  <si>
    <t>18G</t>
  </si>
  <si>
    <t>686M</t>
  </si>
  <si>
    <t>/mnt/scratch</t>
  </si>
  <si>
    <t>overlay</t>
  </si>
  <si>
    <t>/system</t>
  </si>
  <si>
    <t>/apex</t>
  </si>
  <si>
    <t>264K</t>
  </si>
  <si>
    <t>/linkerconfig</t>
  </si>
  <si>
    <t>/dev/block/sda19</t>
  </si>
  <si>
    <t>111G</t>
  </si>
  <si>
    <t>444M</t>
  </si>
  <si>
    <t>/dev/block/sde4</t>
  </si>
  <si>
    <t>170M</t>
  </si>
  <si>
    <t>47M</t>
  </si>
  <si>
    <t>123M</t>
  </si>
  <si>
    <t>/vendor/firmware_mnt</t>
  </si>
  <si>
    <t>/dev/block/sde9</t>
  </si>
  <si>
    <t>59M</t>
  </si>
  <si>
    <t>/vendor/dsp</t>
  </si>
  <si>
    <t>/dev/block/sda2</t>
  </si>
  <si>
    <t>352K</t>
  </si>
  <si>
    <t>/mnt/vendor/persist</t>
  </si>
  <si>
    <t>/dev/block/sde5</t>
  </si>
  <si>
    <t>64M</t>
  </si>
  <si>
    <t>560K</t>
  </si>
  <si>
    <t>/vendor/bt_firmware</t>
  </si>
  <si>
    <t>/dev/block/sda14</t>
  </si>
  <si>
    <t>/dev/block/sda15</t>
  </si>
  <si>
    <t>/dev/block/sda16</t>
  </si>
  <si>
    <t>49G</t>
  </si>
  <si>
    <t>52M</t>
  </si>
  <si>
    <t>/dev/block/sda17</t>
  </si>
  <si>
    <t>20G</t>
  </si>
  <si>
    <t>44M</t>
  </si>
  <si>
    <t>/ota</t>
  </si>
  <si>
    <t>/dev/block/sda18</t>
  </si>
  <si>
    <t>4.8G</t>
  </si>
  <si>
    <t>10M</t>
  </si>
  <si>
    <t>/resource</t>
  </si>
  <si>
    <t>/data_mirror</t>
  </si>
  <si>
    <t>/dev/fuse</t>
  </si>
  <si>
    <t>/mnt/user/0/emulated</t>
  </si>
  <si>
    <t>/dev/block/vold/8:97</t>
  </si>
  <si>
    <t>4.3G</t>
  </si>
  <si>
    <t>24G</t>
  </si>
  <si>
    <t>/mnt/media_rw/usb0</t>
  </si>
  <si>
    <t>/mnt/user/0/usb0</t>
  </si>
  <si>
    <t>R06：</t>
  </si>
  <si>
    <t>R07：</t>
  </si>
  <si>
    <t>R08：</t>
  </si>
  <si>
    <t>R09：</t>
  </si>
  <si>
    <t>R10：</t>
  </si>
  <si>
    <t>R11：</t>
  </si>
  <si>
    <t>账号支付</t>
  </si>
  <si>
    <t xml:space="preserve">随心看 </t>
  </si>
  <si>
    <t>智能家居</t>
  </si>
  <si>
    <t>依赖实车路测</t>
    <phoneticPr fontId="5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</si>
</sst>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_ "/>
    <numFmt numFmtId="178" formatCode="0.00_ "/>
    <numFmt numFmtId="179" formatCode="0.0_);[Red]\(0.0\)"/>
  </numFmts>
  <fonts count="51">
    <font>
      <sz val="11"/>
      <color theme="1"/>
      <name val="等线"/>
      <charset val="134"/>
      <scheme val="minor"/>
    </font>
    <font>
      <sz val="11"/>
      <color rgb="FF000000"/>
      <name val="等线"/>
      <family val="4"/>
      <charset val="134"/>
    </font>
    <font>
      <sz val="20"/>
      <color rgb="FFFF0000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trike/>
      <sz val="11"/>
      <color theme="1"/>
      <name val="等线"/>
      <family val="4"/>
      <charset val="134"/>
      <scheme val="minor"/>
    </font>
    <font>
      <sz val="11"/>
      <name val="等线"/>
      <family val="4"/>
      <charset val="134"/>
      <scheme val="minor"/>
    </font>
    <font>
      <b/>
      <sz val="1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trike/>
      <sz val="10"/>
      <name val="等线"/>
      <family val="4"/>
      <charset val="134"/>
      <scheme val="minor"/>
    </font>
    <font>
      <sz val="11"/>
      <name val="等线"/>
      <family val="4"/>
      <charset val="134"/>
    </font>
    <font>
      <sz val="11"/>
      <color rgb="FF000000"/>
      <name val="等线"/>
      <family val="4"/>
      <charset val="134"/>
      <scheme val="minor"/>
    </font>
    <font>
      <sz val="11"/>
      <color rgb="FF000000"/>
      <name val="Segoe UI"/>
      <family val="2"/>
    </font>
    <font>
      <b/>
      <sz val="14"/>
      <color theme="1"/>
      <name val="等线"/>
      <family val="4"/>
      <charset val="134"/>
      <scheme val="minor"/>
    </font>
    <font>
      <sz val="10"/>
      <color theme="1"/>
      <name val="Microsoft YaHei"/>
      <family val="2"/>
      <charset val="134"/>
    </font>
    <font>
      <sz val="10.5"/>
      <color theme="1"/>
      <name val="等线"/>
      <family val="4"/>
      <charset val="134"/>
      <scheme val="minor"/>
    </font>
    <font>
      <b/>
      <sz val="11"/>
      <color rgb="FF606266"/>
      <name val="等线"/>
      <family val="4"/>
      <charset val="134"/>
    </font>
    <font>
      <sz val="16"/>
      <color theme="1"/>
      <name val="等线"/>
      <family val="4"/>
      <charset val="134"/>
      <scheme val="minor"/>
    </font>
    <font>
      <sz val="16"/>
      <color theme="1"/>
      <name val="Aharoni"/>
      <family val="1"/>
    </font>
    <font>
      <sz val="16"/>
      <name val="Aharoni"/>
    </font>
    <font>
      <sz val="16"/>
      <name val="KaiTi"/>
      <family val="3"/>
      <charset val="134"/>
    </font>
    <font>
      <sz val="16"/>
      <color rgb="FF000000"/>
      <name val="等线"/>
      <family val="4"/>
      <charset val="134"/>
      <scheme val="minor"/>
    </font>
    <font>
      <b/>
      <sz val="16"/>
      <color theme="1"/>
      <name val="Verdana Pro"/>
      <family val="1"/>
    </font>
    <font>
      <sz val="16"/>
      <color theme="1"/>
      <name val="Verdana Pro"/>
    </font>
    <font>
      <sz val="16"/>
      <color theme="1"/>
      <name val="微软雅黑"/>
      <family val="2"/>
      <charset val="134"/>
    </font>
    <font>
      <sz val="16"/>
      <color rgb="FF000000"/>
      <name val="Verdana Pro"/>
    </font>
    <font>
      <b/>
      <sz val="16"/>
      <color theme="1"/>
      <name val="宋体"/>
      <family val="3"/>
      <charset val="134"/>
    </font>
    <font>
      <sz val="18"/>
      <color theme="1"/>
      <name val="Verdana Pro"/>
    </font>
    <font>
      <sz val="16"/>
      <color theme="1"/>
      <name val="宋体"/>
      <family val="3"/>
      <charset val="134"/>
    </font>
    <font>
      <b/>
      <sz val="16"/>
      <color rgb="FF000000"/>
      <name val="Verdana Pro"/>
    </font>
    <font>
      <sz val="12"/>
      <color rgb="FF000000"/>
      <name val="Verdana Pro"/>
    </font>
    <font>
      <sz val="16"/>
      <color rgb="FF000000"/>
      <name val="Verdana"/>
      <family val="2"/>
    </font>
    <font>
      <sz val="16"/>
      <color rgb="FF000000"/>
      <name val="Aharoni"/>
    </font>
    <font>
      <sz val="12"/>
      <color rgb="FF000000"/>
      <name val="宋体"/>
      <family val="3"/>
      <charset val="134"/>
    </font>
    <font>
      <sz val="11"/>
      <color theme="1"/>
      <name val="Abadi"/>
      <family val="2"/>
    </font>
    <font>
      <sz val="11"/>
      <name val="Abadi"/>
    </font>
    <font>
      <sz val="14"/>
      <color theme="1"/>
      <name val="等线"/>
      <family val="4"/>
      <charset val="134"/>
      <scheme val="minor"/>
    </font>
    <font>
      <sz val="14"/>
      <color rgb="FF000000"/>
      <name val="等线"/>
      <family val="4"/>
      <charset val="134"/>
    </font>
    <font>
      <sz val="11"/>
      <color theme="1"/>
      <name val="等线"/>
      <family val="4"/>
      <charset val="134"/>
      <scheme val="minor"/>
    </font>
    <font>
      <sz val="11"/>
      <name val="宋体"/>
      <family val="3"/>
      <charset val="134"/>
    </font>
    <font>
      <sz val="7"/>
      <color theme="1"/>
      <name val="Times New Roman"/>
      <family val="1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等线"/>
      <family val="4"/>
      <charset val="134"/>
      <scheme val="minor"/>
    </font>
    <font>
      <sz val="11"/>
      <color theme="1"/>
      <name val="Abadi"/>
    </font>
    <font>
      <b/>
      <sz val="16"/>
      <color theme="1"/>
      <name val="Verdana Pro"/>
    </font>
    <font>
      <sz val="16"/>
      <color rgb="FFFF0000"/>
      <name val="Verdana"/>
      <family val="2"/>
    </font>
    <font>
      <sz val="9"/>
      <name val="等线"/>
      <family val="4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8229926450392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</cellStyleXfs>
  <cellXfs count="2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46" fillId="0" borderId="0" xfId="5">
      <alignment vertical="center"/>
    </xf>
    <xf numFmtId="0" fontId="2" fillId="0" borderId="1" xfId="5" applyFont="1" applyBorder="1">
      <alignment vertical="center"/>
    </xf>
    <xf numFmtId="0" fontId="3" fillId="2" borderId="1" xfId="5" applyFont="1" applyFill="1" applyBorder="1">
      <alignment vertical="center"/>
    </xf>
    <xf numFmtId="0" fontId="46" fillId="0" borderId="1" xfId="5" applyBorder="1">
      <alignment vertical="center"/>
    </xf>
    <xf numFmtId="0" fontId="46" fillId="2" borderId="0" xfId="5" applyFill="1">
      <alignment vertical="center"/>
    </xf>
    <xf numFmtId="0" fontId="46" fillId="0" borderId="2" xfId="5" applyBorder="1">
      <alignment vertical="center"/>
    </xf>
    <xf numFmtId="0" fontId="4" fillId="0" borderId="3" xfId="0" applyFont="1" applyBorder="1" applyAlignment="1">
      <alignment vertical="center"/>
    </xf>
    <xf numFmtId="0" fontId="46" fillId="0" borderId="4" xfId="5" applyBorder="1">
      <alignment vertical="center"/>
    </xf>
    <xf numFmtId="9" fontId="46" fillId="0" borderId="1" xfId="5" applyNumberFormat="1" applyBorder="1">
      <alignment vertical="center"/>
    </xf>
    <xf numFmtId="9" fontId="4" fillId="0" borderId="3" xfId="0" applyNumberFormat="1" applyFont="1" applyBorder="1" applyAlignment="1">
      <alignment vertical="center"/>
    </xf>
    <xf numFmtId="9" fontId="46" fillId="0" borderId="4" xfId="5" applyNumberFormat="1" applyBorder="1">
      <alignment vertical="center"/>
    </xf>
    <xf numFmtId="0" fontId="46" fillId="0" borderId="0" xfId="6"/>
    <xf numFmtId="0" fontId="46" fillId="3" borderId="2" xfId="6" applyFill="1" applyBorder="1" applyAlignment="1">
      <alignment vertical="center"/>
    </xf>
    <xf numFmtId="0" fontId="46" fillId="3" borderId="2" xfId="6" applyFill="1" applyBorder="1"/>
    <xf numFmtId="0" fontId="46" fillId="0" borderId="1" xfId="6" applyBorder="1" applyAlignment="1">
      <alignment horizontal="center" vertical="center" wrapText="1"/>
    </xf>
    <xf numFmtId="0" fontId="46" fillId="0" borderId="1" xfId="6" applyBorder="1" applyAlignment="1">
      <alignment vertical="center"/>
    </xf>
    <xf numFmtId="0" fontId="46" fillId="0" borderId="1" xfId="6" applyBorder="1"/>
    <xf numFmtId="0" fontId="46" fillId="3" borderId="7" xfId="6" applyFill="1" applyBorder="1"/>
    <xf numFmtId="10" fontId="46" fillId="0" borderId="1" xfId="6" applyNumberFormat="1" applyBorder="1"/>
    <xf numFmtId="0" fontId="46" fillId="0" borderId="1" xfId="6" applyBorder="1" applyAlignment="1">
      <alignment horizontal="center" vertical="center"/>
    </xf>
    <xf numFmtId="0" fontId="46" fillId="0" borderId="0" xfId="1"/>
    <xf numFmtId="0" fontId="5" fillId="0" borderId="0" xfId="1" applyFont="1"/>
    <xf numFmtId="0" fontId="46" fillId="4" borderId="0" xfId="1" applyFill="1"/>
    <xf numFmtId="0" fontId="46" fillId="5" borderId="0" xfId="1" applyFill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left"/>
    </xf>
    <xf numFmtId="0" fontId="7" fillId="6" borderId="1" xfId="1" applyFont="1" applyFill="1" applyBorder="1"/>
    <xf numFmtId="0" fontId="8" fillId="4" borderId="1" xfId="1" applyFont="1" applyFill="1" applyBorder="1" applyAlignment="1">
      <alignment horizontal="left" vertical="center"/>
    </xf>
    <xf numFmtId="0" fontId="46" fillId="0" borderId="1" xfId="1" applyBorder="1"/>
    <xf numFmtId="0" fontId="8" fillId="4" borderId="1" xfId="1" applyFont="1" applyFill="1" applyBorder="1" applyAlignment="1">
      <alignment horizontal="justify" vertical="center"/>
    </xf>
    <xf numFmtId="0" fontId="8" fillId="0" borderId="1" xfId="1" applyFont="1" applyBorder="1" applyAlignment="1">
      <alignment horizontal="justify" vertical="center"/>
    </xf>
    <xf numFmtId="0" fontId="9" fillId="0" borderId="1" xfId="1" applyFont="1" applyBorder="1" applyAlignment="1">
      <alignment horizontal="justify" vertical="center"/>
    </xf>
    <xf numFmtId="0" fontId="5" fillId="0" borderId="1" xfId="1" applyFont="1" applyBorder="1"/>
    <xf numFmtId="0" fontId="46" fillId="4" borderId="1" xfId="1" applyFill="1" applyBorder="1"/>
    <xf numFmtId="0" fontId="8" fillId="5" borderId="1" xfId="1" applyFont="1" applyFill="1" applyBorder="1" applyAlignment="1">
      <alignment horizontal="justify" vertical="center"/>
    </xf>
    <xf numFmtId="0" fontId="46" fillId="5" borderId="1" xfId="1" applyFill="1" applyBorder="1"/>
    <xf numFmtId="0" fontId="6" fillId="0" borderId="1" xfId="1" applyFont="1" applyBorder="1"/>
    <xf numFmtId="0" fontId="10" fillId="0" borderId="1" xfId="1" applyFont="1" applyBorder="1"/>
    <xf numFmtId="0" fontId="1" fillId="0" borderId="1" xfId="1" applyFont="1" applyBorder="1"/>
    <xf numFmtId="49" fontId="3" fillId="7" borderId="1" xfId="1" applyNumberFormat="1" applyFont="1" applyFill="1" applyBorder="1"/>
    <xf numFmtId="0" fontId="6" fillId="0" borderId="8" xfId="1" applyFont="1" applyBorder="1"/>
    <xf numFmtId="0" fontId="46" fillId="0" borderId="9" xfId="1" applyBorder="1"/>
    <xf numFmtId="49" fontId="3" fillId="7" borderId="8" xfId="1" applyNumberFormat="1" applyFont="1" applyFill="1" applyBorder="1"/>
    <xf numFmtId="10" fontId="7" fillId="7" borderId="1" xfId="1" applyNumberFormat="1" applyFont="1" applyFill="1" applyBorder="1" applyAlignment="1">
      <alignment horizontal="center" vertical="center"/>
    </xf>
    <xf numFmtId="49" fontId="7" fillId="7" borderId="1" xfId="1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10" fontId="7" fillId="7" borderId="1" xfId="1" applyNumberFormat="1" applyFont="1" applyFill="1" applyBorder="1" applyAlignment="1">
      <alignment horizontal="left" vertical="center"/>
    </xf>
    <xf numFmtId="49" fontId="7" fillId="7" borderId="1" xfId="1" applyNumberFormat="1" applyFont="1" applyFill="1" applyBorder="1" applyAlignment="1">
      <alignment horizontal="left" vertical="center"/>
    </xf>
    <xf numFmtId="0" fontId="6" fillId="0" borderId="3" xfId="1" applyFont="1" applyBorder="1" applyAlignment="1">
      <alignment horizontal="left"/>
    </xf>
    <xf numFmtId="0" fontId="10" fillId="0" borderId="3" xfId="1" applyFont="1" applyBorder="1" applyAlignment="1">
      <alignment horizontal="left" vertical="center"/>
    </xf>
    <xf numFmtId="0" fontId="11" fillId="0" borderId="3" xfId="0" applyFont="1" applyBorder="1" applyAlignment="1">
      <alignment horizontal="left"/>
    </xf>
    <xf numFmtId="0" fontId="1" fillId="0" borderId="3" xfId="1" applyFont="1" applyBorder="1" applyAlignment="1">
      <alignment horizontal="left" vertical="center"/>
    </xf>
    <xf numFmtId="0" fontId="1" fillId="0" borderId="3" xfId="1" applyFont="1" applyBorder="1" applyAlignment="1">
      <alignment horizontal="left"/>
    </xf>
    <xf numFmtId="0" fontId="6" fillId="0" borderId="9" xfId="1" applyFont="1" applyBorder="1"/>
    <xf numFmtId="0" fontId="10" fillId="0" borderId="10" xfId="1" applyFont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10" fontId="11" fillId="0" borderId="9" xfId="0" applyNumberFormat="1" applyFont="1" applyBorder="1"/>
    <xf numFmtId="10" fontId="11" fillId="0" borderId="11" xfId="0" applyNumberFormat="1" applyFont="1" applyBorder="1"/>
    <xf numFmtId="0" fontId="6" fillId="0" borderId="9" xfId="0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0" fontId="11" fillId="0" borderId="9" xfId="0" applyFont="1" applyBorder="1"/>
    <xf numFmtId="9" fontId="11" fillId="0" borderId="9" xfId="0" applyNumberFormat="1" applyFont="1" applyBorder="1"/>
    <xf numFmtId="0" fontId="11" fillId="0" borderId="11" xfId="0" applyFont="1" applyBorder="1"/>
    <xf numFmtId="9" fontId="11" fillId="0" borderId="11" xfId="0" applyNumberFormat="1" applyFont="1" applyBorder="1"/>
    <xf numFmtId="0" fontId="6" fillId="0" borderId="10" xfId="1" applyFont="1" applyBorder="1"/>
    <xf numFmtId="0" fontId="10" fillId="0" borderId="12" xfId="1" applyFont="1" applyBorder="1"/>
    <xf numFmtId="0" fontId="6" fillId="0" borderId="10" xfId="0" applyFont="1" applyBorder="1"/>
    <xf numFmtId="0" fontId="6" fillId="0" borderId="6" xfId="0" applyFont="1" applyBorder="1"/>
    <xf numFmtId="0" fontId="10" fillId="0" borderId="10" xfId="1" applyFont="1" applyBorder="1"/>
    <xf numFmtId="9" fontId="6" fillId="0" borderId="1" xfId="1" applyNumberFormat="1" applyFont="1" applyBorder="1" applyAlignment="1">
      <alignment horizontal="center" vertical="center"/>
    </xf>
    <xf numFmtId="0" fontId="0" fillId="0" borderId="3" xfId="1" applyFont="1" applyBorder="1" applyAlignment="1">
      <alignment horizontal="left"/>
    </xf>
    <xf numFmtId="0" fontId="6" fillId="0" borderId="9" xfId="1" applyFont="1" applyBorder="1" applyAlignment="1">
      <alignment horizontal="right"/>
    </xf>
    <xf numFmtId="0" fontId="10" fillId="0" borderId="9" xfId="1" applyFont="1" applyBorder="1" applyAlignment="1">
      <alignment horizontal="right"/>
    </xf>
    <xf numFmtId="0" fontId="10" fillId="0" borderId="9" xfId="1" applyFont="1" applyBorder="1" applyAlignment="1">
      <alignment horizontal="center" vertical="center"/>
    </xf>
    <xf numFmtId="0" fontId="6" fillId="0" borderId="1" xfId="1" applyFont="1" applyBorder="1" applyAlignment="1">
      <alignment horizontal="right"/>
    </xf>
    <xf numFmtId="0" fontId="10" fillId="0" borderId="1" xfId="1" applyFont="1" applyBorder="1" applyAlignment="1">
      <alignment horizontal="right"/>
    </xf>
    <xf numFmtId="0" fontId="11" fillId="0" borderId="9" xfId="0" applyFont="1" applyBorder="1" applyAlignment="1">
      <alignment horizontal="right"/>
    </xf>
    <xf numFmtId="0" fontId="10" fillId="0" borderId="8" xfId="1" applyFont="1" applyBorder="1"/>
    <xf numFmtId="0" fontId="1" fillId="0" borderId="9" xfId="0" applyFont="1" applyBorder="1"/>
    <xf numFmtId="0" fontId="12" fillId="0" borderId="1" xfId="0" applyFont="1" applyBorder="1"/>
    <xf numFmtId="0" fontId="46" fillId="0" borderId="0" xfId="4" applyAlignment="1">
      <alignment wrapText="1"/>
    </xf>
    <xf numFmtId="0" fontId="46" fillId="0" borderId="0" xfId="4" applyAlignment="1">
      <alignment vertical="center" wrapText="1"/>
    </xf>
    <xf numFmtId="0" fontId="46" fillId="0" borderId="0" xfId="4" applyAlignment="1">
      <alignment horizontal="left" vertical="center" wrapText="1"/>
    </xf>
    <xf numFmtId="178" fontId="46" fillId="0" borderId="0" xfId="4" applyNumberFormat="1" applyAlignment="1">
      <alignment horizontal="left" wrapText="1"/>
    </xf>
    <xf numFmtId="0" fontId="13" fillId="8" borderId="1" xfId="4" applyFont="1" applyFill="1" applyBorder="1" applyAlignment="1">
      <alignment horizontal="left" wrapText="1"/>
    </xf>
    <xf numFmtId="0" fontId="46" fillId="0" borderId="1" xfId="4" applyBorder="1" applyAlignment="1">
      <alignment horizontal="left" vertical="top" wrapText="1"/>
    </xf>
    <xf numFmtId="0" fontId="46" fillId="0" borderId="2" xfId="4" applyBorder="1" applyAlignment="1">
      <alignment horizontal="center" vertical="top" wrapText="1"/>
    </xf>
    <xf numFmtId="0" fontId="46" fillId="0" borderId="1" xfId="3" applyBorder="1" applyAlignment="1">
      <alignment wrapText="1"/>
    </xf>
    <xf numFmtId="0" fontId="46" fillId="0" borderId="4" xfId="3" applyBorder="1" applyAlignment="1">
      <alignment wrapText="1"/>
    </xf>
    <xf numFmtId="0" fontId="14" fillId="0" borderId="1" xfId="0" applyFont="1" applyBorder="1" applyAlignment="1">
      <alignment vertical="center" wrapText="1"/>
    </xf>
    <xf numFmtId="0" fontId="46" fillId="0" borderId="2" xfId="3" applyBorder="1" applyAlignment="1">
      <alignment wrapText="1"/>
    </xf>
    <xf numFmtId="0" fontId="0" fillId="0" borderId="1" xfId="0" applyBorder="1"/>
    <xf numFmtId="0" fontId="0" fillId="0" borderId="4" xfId="0" applyBorder="1"/>
    <xf numFmtId="0" fontId="46" fillId="0" borderId="1" xfId="3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2" xfId="0" applyBorder="1"/>
    <xf numFmtId="0" fontId="46" fillId="0" borderId="2" xfId="4" applyBorder="1" applyAlignment="1">
      <alignment horizontal="left" vertical="center" wrapText="1"/>
    </xf>
    <xf numFmtId="0" fontId="46" fillId="0" borderId="4" xfId="3" applyBorder="1" applyAlignment="1">
      <alignment vertical="center" wrapText="1"/>
    </xf>
    <xf numFmtId="0" fontId="46" fillId="0" borderId="4" xfId="4" applyBorder="1" applyAlignment="1">
      <alignment horizontal="left" vertical="center" wrapText="1"/>
    </xf>
    <xf numFmtId="0" fontId="46" fillId="0" borderId="1" xfId="3" applyBorder="1" applyAlignment="1">
      <alignment horizontal="left" vertical="center" wrapText="1"/>
    </xf>
    <xf numFmtId="0" fontId="46" fillId="0" borderId="1" xfId="4" applyBorder="1" applyAlignment="1">
      <alignment horizontal="left" vertical="center" wrapText="1"/>
    </xf>
    <xf numFmtId="0" fontId="13" fillId="8" borderId="1" xfId="4" applyFont="1" applyFill="1" applyBorder="1" applyAlignment="1">
      <alignment horizontal="left" vertical="center" wrapText="1"/>
    </xf>
    <xf numFmtId="0" fontId="46" fillId="0" borderId="4" xfId="4" applyBorder="1" applyAlignment="1">
      <alignment vertical="center" wrapText="1"/>
    </xf>
    <xf numFmtId="0" fontId="46" fillId="0" borderId="1" xfId="4" applyBorder="1" applyAlignment="1">
      <alignment vertical="center" wrapText="1"/>
    </xf>
    <xf numFmtId="0" fontId="46" fillId="0" borderId="2" xfId="4" applyBorder="1" applyAlignment="1">
      <alignment vertical="center" wrapText="1"/>
    </xf>
    <xf numFmtId="0" fontId="46" fillId="4" borderId="1" xfId="4" applyFill="1" applyBorder="1" applyAlignment="1">
      <alignment horizontal="left" vertical="center" wrapText="1"/>
    </xf>
    <xf numFmtId="179" fontId="46" fillId="4" borderId="1" xfId="4" applyNumberFormat="1" applyFill="1" applyBorder="1" applyAlignment="1">
      <alignment horizontal="left" vertical="center" wrapText="1"/>
    </xf>
    <xf numFmtId="0" fontId="46" fillId="4" borderId="1" xfId="4" applyFill="1" applyBorder="1" applyAlignment="1">
      <alignment horizontal="center" vertical="center" wrapText="1"/>
    </xf>
    <xf numFmtId="0" fontId="46" fillId="4" borderId="1" xfId="4" applyFill="1" applyBorder="1" applyAlignment="1">
      <alignment vertical="center" wrapText="1"/>
    </xf>
    <xf numFmtId="0" fontId="46" fillId="4" borderId="1" xfId="2" applyFill="1" applyBorder="1" applyAlignment="1">
      <alignment horizontal="center" vertical="center" wrapText="1"/>
    </xf>
    <xf numFmtId="179" fontId="46" fillId="0" borderId="1" xfId="4" applyNumberFormat="1" applyBorder="1" applyAlignment="1">
      <alignment horizontal="center" vertical="center" wrapText="1"/>
    </xf>
    <xf numFmtId="0" fontId="46" fillId="0" borderId="1" xfId="4" applyBorder="1" applyAlignment="1">
      <alignment wrapText="1"/>
    </xf>
    <xf numFmtId="0" fontId="15" fillId="0" borderId="1" xfId="6" applyFont="1" applyBorder="1" applyAlignment="1">
      <alignment vertical="center"/>
    </xf>
    <xf numFmtId="178" fontId="13" fillId="8" borderId="1" xfId="4" applyNumberFormat="1" applyFont="1" applyFill="1" applyBorder="1" applyAlignment="1">
      <alignment horizontal="left" vertical="center" wrapText="1"/>
    </xf>
    <xf numFmtId="178" fontId="4" fillId="9" borderId="1" xfId="0" applyNumberFormat="1" applyFont="1" applyFill="1" applyBorder="1" applyAlignment="1">
      <alignment horizontal="left" wrapText="1"/>
    </xf>
    <xf numFmtId="178" fontId="4" fillId="9" borderId="4" xfId="0" applyNumberFormat="1" applyFont="1" applyFill="1" applyBorder="1" applyAlignment="1">
      <alignment horizontal="left" vertical="center"/>
    </xf>
    <xf numFmtId="178" fontId="11" fillId="9" borderId="4" xfId="0" applyNumberFormat="1" applyFont="1" applyFill="1" applyBorder="1" applyAlignment="1">
      <alignment horizontal="left" wrapText="1"/>
    </xf>
    <xf numFmtId="178" fontId="4" fillId="9" borderId="4" xfId="0" applyNumberFormat="1" applyFont="1" applyFill="1" applyBorder="1" applyAlignment="1">
      <alignment horizontal="left" wrapText="1"/>
    </xf>
    <xf numFmtId="178" fontId="11" fillId="9" borderId="1" xfId="0" applyNumberFormat="1" applyFont="1" applyFill="1" applyBorder="1" applyAlignment="1">
      <alignment horizontal="left" wrapText="1"/>
    </xf>
    <xf numFmtId="178" fontId="46" fillId="0" borderId="1" xfId="4" applyNumberFormat="1" applyBorder="1" applyAlignment="1">
      <alignment horizontal="left" wrapText="1"/>
    </xf>
    <xf numFmtId="0" fontId="46" fillId="0" borderId="1" xfId="4" applyBorder="1" applyAlignment="1">
      <alignment horizontal="left" wrapText="1"/>
    </xf>
    <xf numFmtId="178" fontId="1" fillId="0" borderId="1" xfId="4" applyNumberFormat="1" applyFont="1" applyBorder="1" applyAlignment="1">
      <alignment horizontal="left" wrapText="1"/>
    </xf>
    <xf numFmtId="0" fontId="46" fillId="0" borderId="4" xfId="4" applyBorder="1" applyAlignment="1">
      <alignment vertical="top" wrapText="1"/>
    </xf>
    <xf numFmtId="0" fontId="46" fillId="0" borderId="2" xfId="3" applyBorder="1" applyAlignment="1">
      <alignment horizontal="left" vertical="center" wrapText="1"/>
    </xf>
    <xf numFmtId="0" fontId="46" fillId="0" borderId="4" xfId="4" applyBorder="1" applyAlignment="1">
      <alignment wrapText="1"/>
    </xf>
    <xf numFmtId="0" fontId="46" fillId="0" borderId="4" xfId="3" applyBorder="1" applyAlignment="1">
      <alignment horizontal="left" vertical="center" wrapText="1"/>
    </xf>
    <xf numFmtId="0" fontId="16" fillId="0" borderId="1" xfId="6" applyFont="1" applyBorder="1" applyAlignment="1">
      <alignment horizontal="center" vertical="center" wrapText="1"/>
    </xf>
    <xf numFmtId="178" fontId="46" fillId="0" borderId="0" xfId="4" applyNumberFormat="1" applyAlignment="1">
      <alignment horizontal="left" vertical="center"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18" fillId="10" borderId="0" xfId="0" applyFont="1" applyFill="1"/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/>
    </xf>
    <xf numFmtId="178" fontId="21" fillId="0" borderId="0" xfId="0" applyNumberFormat="1" applyFont="1" applyAlignment="1">
      <alignment horizontal="center"/>
    </xf>
    <xf numFmtId="0" fontId="22" fillId="11" borderId="1" xfId="0" applyFont="1" applyFill="1" applyBorder="1" applyAlignment="1">
      <alignment vertical="center"/>
    </xf>
    <xf numFmtId="0" fontId="22" fillId="11" borderId="1" xfId="0" applyFont="1" applyFill="1" applyBorder="1" applyAlignment="1">
      <alignment horizontal="center" vertical="center" wrapText="1" readingOrder="1"/>
    </xf>
    <xf numFmtId="0" fontId="23" fillId="0" borderId="1" xfId="0" applyFont="1" applyBorder="1"/>
    <xf numFmtId="0" fontId="23" fillId="0" borderId="1" xfId="0" applyFont="1" applyBorder="1" applyAlignment="1">
      <alignment horizontal="left" vertical="center" wrapText="1" readingOrder="1"/>
    </xf>
    <xf numFmtId="0" fontId="22" fillId="11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wrapText="1" readingOrder="1"/>
    </xf>
    <xf numFmtId="0" fontId="23" fillId="0" borderId="1" xfId="0" applyFont="1" applyBorder="1" applyAlignment="1">
      <alignment wrapText="1"/>
    </xf>
    <xf numFmtId="0" fontId="23" fillId="0" borderId="1" xfId="0" applyFont="1" applyBorder="1" applyAlignment="1">
      <alignment horizontal="center" wrapText="1"/>
    </xf>
    <xf numFmtId="0" fontId="24" fillId="0" borderId="1" xfId="0" applyFont="1" applyBorder="1" applyAlignment="1">
      <alignment horizontal="left" wrapText="1" readingOrder="1"/>
    </xf>
    <xf numFmtId="0" fontId="23" fillId="0" borderId="1" xfId="0" applyFont="1" applyBorder="1" applyAlignment="1">
      <alignment horizontal="left" vertical="center" indent="1"/>
    </xf>
    <xf numFmtId="0" fontId="25" fillId="0" borderId="1" xfId="0" applyFont="1" applyBorder="1" applyAlignment="1">
      <alignment horizontal="center" vertical="center" wrapText="1"/>
    </xf>
    <xf numFmtId="0" fontId="26" fillId="11" borderId="1" xfId="0" applyFont="1" applyFill="1" applyBorder="1" applyAlignment="1">
      <alignment horizontal="center" vertical="center" wrapText="1"/>
    </xf>
    <xf numFmtId="49" fontId="23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 readingOrder="1"/>
    </xf>
    <xf numFmtId="0" fontId="22" fillId="11" borderId="1" xfId="0" applyFont="1" applyFill="1" applyBorder="1" applyAlignment="1">
      <alignment horizontal="left" vertical="center" wrapText="1"/>
    </xf>
    <xf numFmtId="0" fontId="22" fillId="11" borderId="1" xfId="0" applyFont="1" applyFill="1" applyBorder="1" applyAlignment="1">
      <alignment vertical="center" wrapText="1"/>
    </xf>
    <xf numFmtId="0" fontId="23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wrapText="1"/>
    </xf>
    <xf numFmtId="0" fontId="28" fillId="0" borderId="1" xfId="0" applyFont="1" applyBorder="1" applyAlignment="1">
      <alignment wrapText="1"/>
    </xf>
    <xf numFmtId="178" fontId="29" fillId="11" borderId="1" xfId="0" applyNumberFormat="1" applyFont="1" applyFill="1" applyBorder="1" applyAlignment="1">
      <alignment horizontal="center" vertical="center" wrapText="1"/>
    </xf>
    <xf numFmtId="177" fontId="18" fillId="0" borderId="1" xfId="0" applyNumberFormat="1" applyFont="1" applyBorder="1"/>
    <xf numFmtId="0" fontId="18" fillId="0" borderId="1" xfId="0" applyFont="1" applyBorder="1"/>
    <xf numFmtId="0" fontId="30" fillId="0" borderId="4" xfId="0" applyFont="1" applyBorder="1" applyAlignment="1">
      <alignment horizontal="center" wrapText="1"/>
    </xf>
    <xf numFmtId="178" fontId="31" fillId="0" borderId="1" xfId="0" applyNumberFormat="1" applyFont="1" applyBorder="1" applyAlignment="1">
      <alignment horizontal="center"/>
    </xf>
    <xf numFmtId="177" fontId="25" fillId="0" borderId="1" xfId="0" applyNumberFormat="1" applyFont="1" applyBorder="1" applyAlignment="1">
      <alignment horizontal="center"/>
    </xf>
    <xf numFmtId="0" fontId="19" fillId="0" borderId="1" xfId="0" applyFont="1" applyBorder="1"/>
    <xf numFmtId="0" fontId="32" fillId="0" borderId="1" xfId="0" applyFont="1" applyBorder="1"/>
    <xf numFmtId="0" fontId="23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wrapText="1"/>
    </xf>
    <xf numFmtId="49" fontId="23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wrapText="1"/>
    </xf>
    <xf numFmtId="0" fontId="28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176" fontId="31" fillId="0" borderId="1" xfId="0" applyNumberFormat="1" applyFont="1" applyBorder="1" applyAlignment="1">
      <alignment horizontal="center"/>
    </xf>
    <xf numFmtId="0" fontId="33" fillId="0" borderId="4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177" fontId="23" fillId="0" borderId="1" xfId="0" applyNumberFormat="1" applyFont="1" applyBorder="1" applyAlignment="1">
      <alignment horizontal="center"/>
    </xf>
    <xf numFmtId="0" fontId="30" fillId="0" borderId="4" xfId="0" applyFont="1" applyBorder="1" applyAlignment="1">
      <alignment horizontal="center"/>
    </xf>
    <xf numFmtId="178" fontId="25" fillId="0" borderId="1" xfId="0" applyNumberFormat="1" applyFont="1" applyBorder="1" applyAlignment="1">
      <alignment horizontal="center"/>
    </xf>
    <xf numFmtId="0" fontId="23" fillId="0" borderId="2" xfId="0" applyFont="1" applyBorder="1"/>
    <xf numFmtId="0" fontId="23" fillId="0" borderId="8" xfId="0" applyFont="1" applyBorder="1"/>
    <xf numFmtId="0" fontId="23" fillId="0" borderId="4" xfId="0" applyFont="1" applyBorder="1"/>
    <xf numFmtId="0" fontId="0" fillId="12" borderId="0" xfId="0" applyFill="1"/>
    <xf numFmtId="0" fontId="3" fillId="6" borderId="1" xfId="1" applyFont="1" applyFill="1" applyBorder="1"/>
    <xf numFmtId="0" fontId="0" fillId="12" borderId="1" xfId="0" applyFill="1" applyBorder="1"/>
    <xf numFmtId="0" fontId="46" fillId="12" borderId="1" xfId="1" applyFill="1" applyBorder="1"/>
    <xf numFmtId="0" fontId="34" fillId="0" borderId="1" xfId="0" applyFont="1" applyBorder="1" applyAlignment="1">
      <alignment horizontal="left" vertical="center" wrapText="1" readingOrder="1"/>
    </xf>
    <xf numFmtId="0" fontId="35" fillId="0" borderId="1" xfId="0" applyFont="1" applyBorder="1" applyAlignment="1">
      <alignment horizontal="left" vertical="center" wrapText="1" readingOrder="1"/>
    </xf>
    <xf numFmtId="0" fontId="3" fillId="2" borderId="1" xfId="1" applyFont="1" applyFill="1" applyBorder="1"/>
    <xf numFmtId="0" fontId="46" fillId="2" borderId="1" xfId="1" applyFill="1" applyBorder="1"/>
    <xf numFmtId="0" fontId="1" fillId="12" borderId="1" xfId="1" applyFont="1" applyFill="1" applyBorder="1"/>
    <xf numFmtId="0" fontId="46" fillId="0" borderId="0" xfId="2"/>
    <xf numFmtId="0" fontId="36" fillId="2" borderId="1" xfId="0" applyFont="1" applyFill="1" applyBorder="1"/>
    <xf numFmtId="0" fontId="37" fillId="2" borderId="1" xfId="0" applyFont="1" applyFill="1" applyBorder="1"/>
    <xf numFmtId="0" fontId="36" fillId="0" borderId="1" xfId="0" applyFont="1" applyBorder="1"/>
    <xf numFmtId="178" fontId="46" fillId="0" borderId="1" xfId="2" applyNumberFormat="1" applyBorder="1"/>
    <xf numFmtId="0" fontId="46" fillId="0" borderId="1" xfId="2" applyBorder="1"/>
    <xf numFmtId="2" fontId="46" fillId="0" borderId="1" xfId="2" applyNumberFormat="1" applyBorder="1"/>
    <xf numFmtId="0" fontId="46" fillId="4" borderId="1" xfId="4" quotePrefix="1" applyFill="1" applyBorder="1" applyAlignment="1">
      <alignment horizontal="left" vertical="center" wrapText="1"/>
    </xf>
    <xf numFmtId="178" fontId="49" fillId="0" borderId="1" xfId="0" applyNumberFormat="1" applyFont="1" applyBorder="1" applyAlignment="1">
      <alignment horizontal="center"/>
    </xf>
    <xf numFmtId="0" fontId="46" fillId="2" borderId="1" xfId="1" applyFill="1" applyBorder="1" applyAlignment="1">
      <alignment horizontal="center"/>
    </xf>
    <xf numFmtId="0" fontId="0" fillId="2" borderId="1" xfId="1" applyFont="1" applyFill="1" applyBorder="1" applyAlignment="1">
      <alignment horizontal="center"/>
    </xf>
    <xf numFmtId="0" fontId="46" fillId="0" borderId="2" xfId="4" applyBorder="1" applyAlignment="1">
      <alignment horizontal="left" vertical="top" wrapText="1"/>
    </xf>
    <xf numFmtId="0" fontId="46" fillId="0" borderId="13" xfId="4" applyBorder="1" applyAlignment="1">
      <alignment horizontal="left" vertical="top" wrapText="1"/>
    </xf>
    <xf numFmtId="0" fontId="46" fillId="0" borderId="4" xfId="4" applyBorder="1" applyAlignment="1">
      <alignment horizontal="left" vertical="top" wrapText="1"/>
    </xf>
    <xf numFmtId="0" fontId="46" fillId="0" borderId="2" xfId="4" applyBorder="1" applyAlignment="1">
      <alignment horizontal="center" vertical="top" wrapText="1"/>
    </xf>
    <xf numFmtId="0" fontId="46" fillId="0" borderId="13" xfId="4" applyBorder="1" applyAlignment="1">
      <alignment horizontal="center" vertical="top" wrapText="1"/>
    </xf>
    <xf numFmtId="0" fontId="46" fillId="0" borderId="4" xfId="4" applyBorder="1" applyAlignment="1">
      <alignment horizontal="center" vertical="top" wrapText="1"/>
    </xf>
    <xf numFmtId="0" fontId="46" fillId="0" borderId="2" xfId="4" applyBorder="1" applyAlignment="1">
      <alignment horizontal="left" vertical="center" wrapText="1"/>
    </xf>
    <xf numFmtId="0" fontId="46" fillId="0" borderId="4" xfId="4" applyBorder="1" applyAlignment="1">
      <alignment horizontal="left" vertical="center" wrapText="1"/>
    </xf>
    <xf numFmtId="0" fontId="46" fillId="0" borderId="13" xfId="4" applyBorder="1" applyAlignment="1">
      <alignment horizontal="left" vertical="center" wrapText="1"/>
    </xf>
    <xf numFmtId="0" fontId="46" fillId="0" borderId="2" xfId="4" applyBorder="1" applyAlignment="1">
      <alignment vertical="top" wrapText="1"/>
    </xf>
    <xf numFmtId="0" fontId="46" fillId="0" borderId="4" xfId="4" applyBorder="1" applyAlignment="1">
      <alignment vertical="top" wrapText="1"/>
    </xf>
    <xf numFmtId="0" fontId="46" fillId="0" borderId="1" xfId="4" applyBorder="1" applyAlignment="1">
      <alignment horizontal="left" vertical="top" wrapText="1"/>
    </xf>
    <xf numFmtId="0" fontId="6" fillId="0" borderId="6" xfId="1" applyFont="1" applyBorder="1" applyAlignment="1">
      <alignment horizontal="center" vertical="center"/>
    </xf>
    <xf numFmtId="0" fontId="6" fillId="0" borderId="6" xfId="1" applyFont="1" applyBorder="1" applyAlignment="1">
      <alignment horizontal="left"/>
    </xf>
    <xf numFmtId="0" fontId="6" fillId="0" borderId="6" xfId="1" applyFont="1" applyBorder="1" applyAlignment="1">
      <alignment horizontal="center"/>
    </xf>
    <xf numFmtId="0" fontId="3" fillId="3" borderId="5" xfId="6" applyFont="1" applyFill="1" applyBorder="1" applyAlignment="1">
      <alignment horizontal="center"/>
    </xf>
    <xf numFmtId="0" fontId="3" fillId="3" borderId="6" xfId="6" applyFont="1" applyFill="1" applyBorder="1" applyAlignment="1">
      <alignment horizontal="center"/>
    </xf>
    <xf numFmtId="0" fontId="46" fillId="3" borderId="1" xfId="6" applyFill="1" applyBorder="1" applyAlignment="1">
      <alignment horizontal="center" vertical="center"/>
    </xf>
    <xf numFmtId="0" fontId="46" fillId="3" borderId="2" xfId="6" applyFill="1" applyBorder="1" applyAlignment="1">
      <alignment horizontal="center" vertical="center"/>
    </xf>
    <xf numFmtId="0" fontId="46" fillId="3" borderId="4" xfId="6" applyFill="1" applyBorder="1" applyAlignment="1">
      <alignment horizontal="center" vertical="center"/>
    </xf>
    <xf numFmtId="0" fontId="3" fillId="3" borderId="2" xfId="6" applyFont="1" applyFill="1" applyBorder="1" applyAlignment="1">
      <alignment horizontal="center" vertical="center" wrapText="1"/>
    </xf>
    <xf numFmtId="0" fontId="3" fillId="3" borderId="4" xfId="6" applyFont="1" applyFill="1" applyBorder="1" applyAlignment="1">
      <alignment horizontal="center" vertical="center" wrapText="1"/>
    </xf>
  </cellXfs>
  <cellStyles count="7">
    <cellStyle name="Normal 2" xfId="6" xr:uid="{00000000-0005-0000-0000-000032000000}"/>
    <cellStyle name="常规" xfId="0" builtinId="0"/>
    <cellStyle name="常规 2" xfId="5" xr:uid="{00000000-0005-0000-0000-000005000000}"/>
    <cellStyle name="常规 4" xfId="4" xr:uid="{00000000-0005-0000-0000-000004000000}"/>
    <cellStyle name="常规 4 2" xfId="3" xr:uid="{00000000-0005-0000-0000-000003000000}"/>
    <cellStyle name="常规 5" xfId="2" xr:uid="{00000000-0005-0000-0000-000002000000}"/>
    <cellStyle name="常规 6" xfId="1" xr:uid="{00000000-0005-0000-0000-000001000000}"/>
  </cellStyles>
  <dxfs count="42">
    <dxf>
      <fill>
        <patternFill patternType="solid">
          <fgColor rgb="FFFF0000"/>
          <bgColor rgb="FFFFFFF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6.png"/><Relationship Id="rId7" Type="http://schemas.openxmlformats.org/officeDocument/2006/relationships/image" Target="../media/image13.png"/><Relationship Id="rId2" Type="http://schemas.openxmlformats.org/officeDocument/2006/relationships/image" Target="../media/image11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10" Type="http://schemas.openxmlformats.org/officeDocument/2006/relationships/image" Target="../media/image10.png"/><Relationship Id="rId4" Type="http://schemas.openxmlformats.org/officeDocument/2006/relationships/image" Target="../media/image12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38735</xdr:rowOff>
    </xdr:from>
    <xdr:to>
      <xdr:col>1</xdr:col>
      <xdr:colOff>3228975</xdr:colOff>
      <xdr:row>0</xdr:row>
      <xdr:rowOff>1960880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38735"/>
          <a:ext cx="3200400" cy="192214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</xdr:row>
      <xdr:rowOff>9525</xdr:rowOff>
    </xdr:from>
    <xdr:to>
      <xdr:col>1</xdr:col>
      <xdr:colOff>3448050</xdr:colOff>
      <xdr:row>1</xdr:row>
      <xdr:rowOff>2076450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2124075"/>
          <a:ext cx="3438525" cy="20669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2</xdr:row>
      <xdr:rowOff>12065</xdr:rowOff>
    </xdr:from>
    <xdr:to>
      <xdr:col>1</xdr:col>
      <xdr:colOff>3463290</xdr:colOff>
      <xdr:row>2</xdr:row>
      <xdr:rowOff>2092325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3420" y="4326890"/>
          <a:ext cx="3455670" cy="208026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3</xdr:row>
      <xdr:rowOff>12065</xdr:rowOff>
    </xdr:from>
    <xdr:to>
      <xdr:col>1</xdr:col>
      <xdr:colOff>3387090</xdr:colOff>
      <xdr:row>3</xdr:row>
      <xdr:rowOff>2101215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3420" y="6546215"/>
          <a:ext cx="3379470" cy="208915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4</xdr:row>
      <xdr:rowOff>15875</xdr:rowOff>
    </xdr:from>
    <xdr:to>
      <xdr:col>1</xdr:col>
      <xdr:colOff>3484880</xdr:colOff>
      <xdr:row>4</xdr:row>
      <xdr:rowOff>2112010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3420" y="8693150"/>
          <a:ext cx="3477260" cy="2096135"/>
        </a:xfrm>
        <a:prstGeom prst="rect">
          <a:avLst/>
        </a:prstGeom>
      </xdr:spPr>
    </xdr:pic>
    <xdr:clientData/>
  </xdr:twoCellAnchor>
  <xdr:twoCellAnchor editAs="oneCell">
    <xdr:from>
      <xdr:col>1</xdr:col>
      <xdr:colOff>425450</xdr:colOff>
      <xdr:row>6</xdr:row>
      <xdr:rowOff>31750</xdr:rowOff>
    </xdr:from>
    <xdr:to>
      <xdr:col>1</xdr:col>
      <xdr:colOff>3873500</xdr:colOff>
      <xdr:row>7</xdr:row>
      <xdr:rowOff>3175</xdr:rowOff>
    </xdr:to>
    <xdr:pic>
      <xdr:nvPicPr>
        <xdr:cNvPr id="10" name="ID_29B14714757C4A088CF092CC25CCEE03" descr="upload_post_object_v2_116822198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250" y="13785850"/>
          <a:ext cx="3448050" cy="2066925"/>
        </a:xfrm>
        <a:prstGeom prst="rect">
          <a:avLst/>
        </a:prstGeom>
      </xdr:spPr>
    </xdr:pic>
    <xdr:clientData/>
  </xdr:twoCellAnchor>
  <xdr:twoCellAnchor editAs="oneCell">
    <xdr:from>
      <xdr:col>1</xdr:col>
      <xdr:colOff>470535</xdr:colOff>
      <xdr:row>7</xdr:row>
      <xdr:rowOff>31750</xdr:rowOff>
    </xdr:from>
    <xdr:to>
      <xdr:col>1</xdr:col>
      <xdr:colOff>3818890</xdr:colOff>
      <xdr:row>8</xdr:row>
      <xdr:rowOff>36195</xdr:rowOff>
    </xdr:to>
    <xdr:pic>
      <xdr:nvPicPr>
        <xdr:cNvPr id="11" name="ID_F086150F0E9F4466B0070AC99E5A287F" descr="upload_post_object_v2_665749877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56335" y="15881350"/>
          <a:ext cx="3348355" cy="1871345"/>
        </a:xfrm>
        <a:prstGeom prst="rect">
          <a:avLst/>
        </a:prstGeom>
      </xdr:spPr>
    </xdr:pic>
    <xdr:clientData/>
  </xdr:twoCellAnchor>
  <xdr:twoCellAnchor editAs="oneCell">
    <xdr:from>
      <xdr:col>1</xdr:col>
      <xdr:colOff>435610</xdr:colOff>
      <xdr:row>8</xdr:row>
      <xdr:rowOff>69850</xdr:rowOff>
    </xdr:from>
    <xdr:to>
      <xdr:col>1</xdr:col>
      <xdr:colOff>4370705</xdr:colOff>
      <xdr:row>9</xdr:row>
      <xdr:rowOff>44450</xdr:rowOff>
    </xdr:to>
    <xdr:pic>
      <xdr:nvPicPr>
        <xdr:cNvPr id="12" name="ID_0825B51E48DE45FDBF37ABD5C3D354FA" descr="upload_post_object_v2_931500233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21410" y="17786350"/>
          <a:ext cx="3935095" cy="2209800"/>
        </a:xfrm>
        <a:prstGeom prst="rect">
          <a:avLst/>
        </a:prstGeom>
      </xdr:spPr>
    </xdr:pic>
    <xdr:clientData/>
  </xdr:twoCellAnchor>
  <xdr:twoCellAnchor editAs="oneCell">
    <xdr:from>
      <xdr:col>1</xdr:col>
      <xdr:colOff>336550</xdr:colOff>
      <xdr:row>5</xdr:row>
      <xdr:rowOff>277495</xdr:rowOff>
    </xdr:from>
    <xdr:to>
      <xdr:col>1</xdr:col>
      <xdr:colOff>4546600</xdr:colOff>
      <xdr:row>5</xdr:row>
      <xdr:rowOff>2792095</xdr:rowOff>
    </xdr:to>
    <xdr:pic>
      <xdr:nvPicPr>
        <xdr:cNvPr id="15" name="ID_FB8A9D85E6BC485A9438ECE3D98588D6" descr="upload_post_object_v2_307627512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22350" y="11097895"/>
          <a:ext cx="4210050" cy="2514600"/>
        </a:xfrm>
        <a:prstGeom prst="rect">
          <a:avLst/>
        </a:prstGeom>
      </xdr:spPr>
    </xdr:pic>
    <xdr:clientData/>
  </xdr:twoCellAnchor>
  <xdr:twoCellAnchor editAs="oneCell">
    <xdr:from>
      <xdr:col>1</xdr:col>
      <xdr:colOff>431800</xdr:colOff>
      <xdr:row>9</xdr:row>
      <xdr:rowOff>133350</xdr:rowOff>
    </xdr:from>
    <xdr:to>
      <xdr:col>1</xdr:col>
      <xdr:colOff>4857115</xdr:colOff>
      <xdr:row>10</xdr:row>
      <xdr:rowOff>111125</xdr:rowOff>
    </xdr:to>
    <xdr:pic>
      <xdr:nvPicPr>
        <xdr:cNvPr id="16" name="ID_FF37B6EB1C004B3FB21780B4CF4C07AB" descr="upload_post_object_v2_925450961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17600" y="20085050"/>
          <a:ext cx="4425315" cy="2657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285750</xdr:colOff>
      <xdr:row>16</xdr:row>
      <xdr:rowOff>171450</xdr:rowOff>
    </xdr:to>
    <xdr:pic>
      <xdr:nvPicPr>
        <xdr:cNvPr id="2" name="ID_7B172D83BD9848BD9EB069F1D076D2F1" descr="upload_post_object_v2_130599536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8635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666750</xdr:colOff>
      <xdr:row>15</xdr:row>
      <xdr:rowOff>114300</xdr:rowOff>
    </xdr:to>
    <xdr:pic>
      <xdr:nvPicPr>
        <xdr:cNvPr id="3" name="ID_14C19444FA3F41029C87272D849C2F3A" descr="upload_post_object_v2_713618426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781550" cy="2828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19050</xdr:colOff>
      <xdr:row>11</xdr:row>
      <xdr:rowOff>76200</xdr:rowOff>
    </xdr:to>
    <xdr:pic>
      <xdr:nvPicPr>
        <xdr:cNvPr id="4" name="ID_29B14714757C4A088CF092CC25CCEE03" descr="upload_post_object_v2_116822198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3448050" cy="2066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347980</xdr:colOff>
      <xdr:row>6</xdr:row>
      <xdr:rowOff>171450</xdr:rowOff>
    </xdr:to>
    <xdr:pic>
      <xdr:nvPicPr>
        <xdr:cNvPr id="5" name="ID_EBCD78277C6C43EB98103BEA9DA46348" descr="upload_post_object_v2_90804969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1719580" cy="1257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347980</xdr:colOff>
      <xdr:row>6</xdr:row>
      <xdr:rowOff>171450</xdr:rowOff>
    </xdr:to>
    <xdr:pic>
      <xdr:nvPicPr>
        <xdr:cNvPr id="6" name="ID_F086150F0E9F4466B0070AC99E5A287F" descr="upload_post_object_v2_665749877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1719580" cy="1257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295275</xdr:colOff>
      <xdr:row>13</xdr:row>
      <xdr:rowOff>123825</xdr:rowOff>
    </xdr:to>
    <xdr:pic>
      <xdr:nvPicPr>
        <xdr:cNvPr id="7" name="ID_0825B51E48DE45FDBF37ABD5C3D354FA" descr="upload_post_object_v2_931500233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4410075" cy="2476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257175</xdr:colOff>
      <xdr:row>17</xdr:row>
      <xdr:rowOff>171450</xdr:rowOff>
    </xdr:to>
    <xdr:pic>
      <xdr:nvPicPr>
        <xdr:cNvPr id="8" name="ID_E5A7314191ED452285564D9D5785EADE" descr="upload_post_object_v2_259345414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5057775" cy="3248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438150</xdr:colOff>
      <xdr:row>13</xdr:row>
      <xdr:rowOff>66675</xdr:rowOff>
    </xdr:to>
    <xdr:pic>
      <xdr:nvPicPr>
        <xdr:cNvPr id="9" name="ID_0CE6EED8AED240ACBD86024B20A7205D" descr="upload_post_object_v2_471065094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4552950" cy="2419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95250</xdr:colOff>
      <xdr:row>13</xdr:row>
      <xdr:rowOff>161925</xdr:rowOff>
    </xdr:to>
    <xdr:pic>
      <xdr:nvPicPr>
        <xdr:cNvPr id="15" name="ID_FB8A9D85E6BC485A9438ECE3D98588D6" descr="upload_post_object_v2_307627512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4210050" cy="2514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485775</xdr:colOff>
      <xdr:row>15</xdr:row>
      <xdr:rowOff>47625</xdr:rowOff>
    </xdr:to>
    <xdr:pic>
      <xdr:nvPicPr>
        <xdr:cNvPr id="16" name="ID_FF37B6EB1C004B3FB21780B4CF4C07AB" descr="upload_post_object_v2_925450961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4600575" cy="276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opLeftCell="A13" workbookViewId="0">
      <selection activeCell="B23" sqref="B23"/>
    </sheetView>
  </sheetViews>
  <sheetFormatPr baseColWidth="10" defaultColWidth="9" defaultRowHeight="15"/>
  <cols>
    <col min="1" max="1" width="54.33203125" style="199" customWidth="1"/>
    <col min="2" max="2" width="23" style="199" customWidth="1"/>
    <col min="3" max="6" width="20.83203125" style="199" customWidth="1"/>
    <col min="7" max="7" width="14.33203125" style="199" customWidth="1"/>
    <col min="8" max="8" width="9" style="199"/>
    <col min="9" max="9" width="9.5" style="199" customWidth="1"/>
    <col min="10" max="10" width="12.6640625" style="199" customWidth="1"/>
    <col min="11" max="11" width="13.1640625" style="199" customWidth="1"/>
    <col min="12" max="12" width="9" style="199"/>
    <col min="13" max="13" width="9.6640625" style="199" customWidth="1"/>
    <col min="14" max="15" width="18" style="199" customWidth="1"/>
    <col min="16" max="16" width="26.5" style="199" customWidth="1"/>
    <col min="17" max="16384" width="9" style="199"/>
  </cols>
  <sheetData>
    <row r="1" spans="1:7" ht="18">
      <c r="A1" s="200" t="s">
        <v>0</v>
      </c>
      <c r="B1" s="201" t="s">
        <v>1</v>
      </c>
      <c r="C1" s="200"/>
      <c r="D1" s="200"/>
      <c r="E1" s="200"/>
      <c r="F1" s="200"/>
      <c r="G1" s="200" t="s">
        <v>2</v>
      </c>
    </row>
    <row r="2" spans="1:7" ht="18">
      <c r="A2" s="202" t="s">
        <v>3</v>
      </c>
      <c r="B2" s="203"/>
      <c r="C2" s="204"/>
      <c r="D2" s="204"/>
      <c r="E2" s="204"/>
      <c r="F2" s="204"/>
      <c r="G2" s="204"/>
    </row>
    <row r="3" spans="1:7" ht="18">
      <c r="A3" s="202" t="s">
        <v>4</v>
      </c>
      <c r="B3" s="203"/>
      <c r="C3" s="204"/>
      <c r="D3" s="204"/>
      <c r="E3" s="204"/>
      <c r="F3" s="204"/>
      <c r="G3" s="204"/>
    </row>
    <row r="4" spans="1:7" ht="18">
      <c r="A4" s="202" t="s">
        <v>5</v>
      </c>
      <c r="B4" s="203"/>
      <c r="C4" s="204"/>
      <c r="D4" s="204"/>
      <c r="E4" s="204"/>
      <c r="F4" s="204"/>
      <c r="G4" s="204"/>
    </row>
    <row r="5" spans="1:7" ht="18">
      <c r="A5" s="202" t="s">
        <v>6</v>
      </c>
      <c r="B5" s="203">
        <f>综合打分!AC6</f>
        <v>4.5996666666666668</v>
      </c>
      <c r="C5" s="204"/>
      <c r="D5" s="204"/>
      <c r="E5" s="204"/>
      <c r="F5" s="204"/>
      <c r="G5" s="204"/>
    </row>
    <row r="6" spans="1:7" ht="18">
      <c r="A6" s="202" t="s">
        <v>7</v>
      </c>
      <c r="B6" s="203">
        <f>综合打分!AC15</f>
        <v>11.21</v>
      </c>
      <c r="C6" s="204"/>
      <c r="D6" s="204"/>
      <c r="E6" s="204"/>
      <c r="F6" s="204"/>
      <c r="G6" s="204"/>
    </row>
    <row r="7" spans="1:7" ht="18">
      <c r="A7" s="202" t="s">
        <v>8</v>
      </c>
      <c r="B7" s="203">
        <f>综合打分!AC16</f>
        <v>0.78</v>
      </c>
      <c r="C7" s="204"/>
      <c r="D7" s="204"/>
      <c r="E7" s="204"/>
      <c r="F7" s="204"/>
      <c r="G7" s="204"/>
    </row>
    <row r="8" spans="1:7" ht="18">
      <c r="A8" s="202" t="s">
        <v>9</v>
      </c>
      <c r="B8" s="203">
        <f>综合打分!AC20</f>
        <v>11.755333333333333</v>
      </c>
      <c r="C8" s="204"/>
      <c r="D8" s="204"/>
      <c r="E8" s="204"/>
      <c r="F8" s="204"/>
      <c r="G8" s="204"/>
    </row>
    <row r="9" spans="1:7" ht="18">
      <c r="A9" s="202" t="s">
        <v>10</v>
      </c>
      <c r="B9" s="203">
        <f>综合打分!AC21</f>
        <v>4.5889999999999995</v>
      </c>
      <c r="C9" s="204"/>
      <c r="D9" s="204"/>
      <c r="E9" s="204"/>
      <c r="F9" s="204"/>
      <c r="G9" s="204"/>
    </row>
    <row r="10" spans="1:7" ht="18">
      <c r="A10" s="202" t="s">
        <v>11</v>
      </c>
      <c r="B10" s="203"/>
      <c r="C10" s="204"/>
      <c r="D10" s="204"/>
      <c r="E10" s="204"/>
      <c r="F10" s="204"/>
      <c r="G10" s="204"/>
    </row>
    <row r="11" spans="1:7" ht="18">
      <c r="A11" s="202" t="s">
        <v>12</v>
      </c>
      <c r="B11" s="203">
        <f>综合打分!AC29</f>
        <v>1.5863333333333334</v>
      </c>
      <c r="C11" s="204"/>
      <c r="D11" s="204"/>
      <c r="E11" s="204"/>
      <c r="F11" s="204"/>
      <c r="G11" s="204"/>
    </row>
    <row r="12" spans="1:7" ht="18">
      <c r="A12" s="202" t="s">
        <v>13</v>
      </c>
      <c r="B12" s="203">
        <f>综合打分!AC36</f>
        <v>6.933133333333334</v>
      </c>
      <c r="C12" s="205"/>
      <c r="D12" s="204"/>
      <c r="E12" s="204"/>
      <c r="F12" s="204"/>
      <c r="G12" s="204"/>
    </row>
    <row r="13" spans="1:7" ht="18">
      <c r="A13" s="202" t="s">
        <v>14</v>
      </c>
      <c r="B13" s="203"/>
      <c r="C13" s="204"/>
      <c r="D13" s="204"/>
      <c r="E13" s="204"/>
      <c r="F13" s="204"/>
      <c r="G13" s="204"/>
    </row>
    <row r="14" spans="1:7" ht="18">
      <c r="A14" s="202" t="s">
        <v>15</v>
      </c>
      <c r="B14" s="203">
        <f>综合打分!AC13</f>
        <v>5.67</v>
      </c>
      <c r="C14" s="204"/>
      <c r="D14" s="204"/>
      <c r="E14" s="204"/>
      <c r="F14" s="204"/>
      <c r="G14" s="204"/>
    </row>
    <row r="15" spans="1:7" ht="18">
      <c r="A15" s="202" t="s">
        <v>16</v>
      </c>
      <c r="B15" s="203">
        <f>综合打分!AC51</f>
        <v>3.13</v>
      </c>
      <c r="C15" s="204"/>
      <c r="D15" s="204"/>
      <c r="E15" s="204"/>
      <c r="F15" s="204"/>
      <c r="G15" s="204"/>
    </row>
    <row r="16" spans="1:7" ht="18">
      <c r="A16" s="202" t="s">
        <v>17</v>
      </c>
      <c r="B16" s="203">
        <f>综合打分!AC52</f>
        <v>1.78</v>
      </c>
      <c r="C16" s="204"/>
      <c r="D16" s="204"/>
      <c r="E16" s="204"/>
      <c r="F16" s="204"/>
      <c r="G16" s="204"/>
    </row>
    <row r="17" spans="1:7" ht="18">
      <c r="A17" s="202" t="s">
        <v>18</v>
      </c>
      <c r="B17" s="203">
        <f>综合打分!AC81</f>
        <v>4.2763333330000002</v>
      </c>
      <c r="C17" s="204"/>
      <c r="D17" s="204"/>
      <c r="E17" s="204"/>
      <c r="F17" s="204"/>
      <c r="G17" s="204"/>
    </row>
  </sheetData>
  <sheetProtection formatCells="0" insertHyperlinks="0" autoFilter="0"/>
  <phoneticPr fontId="50" type="noConversion"/>
  <pageMargins left="0.7" right="0.7" top="0.75" bottom="0.75" header="0.3" footer="0.3"/>
  <pageSetup paperSize="9"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9"/>
  <sheetViews>
    <sheetView topLeftCell="D1" workbookViewId="0">
      <selection activeCell="W9" sqref="W9:AH14"/>
    </sheetView>
  </sheetViews>
  <sheetFormatPr baseColWidth="10" defaultColWidth="9" defaultRowHeight="15"/>
  <cols>
    <col min="2" max="2" width="16.33203125" customWidth="1"/>
    <col min="3" max="3" width="79.5" customWidth="1"/>
    <col min="4" max="4" width="12.1640625" customWidth="1"/>
    <col min="5" max="5" width="7" hidden="1" customWidth="1"/>
    <col min="6" max="6" width="6.1640625" hidden="1" customWidth="1"/>
    <col min="7" max="7" width="9.33203125" hidden="1" customWidth="1"/>
    <col min="8" max="8" width="7.1640625" hidden="1" customWidth="1"/>
    <col min="9" max="9" width="7.5" hidden="1" customWidth="1"/>
    <col min="10" max="10" width="6.1640625" hidden="1" customWidth="1"/>
    <col min="11" max="11" width="8" hidden="1" customWidth="1"/>
    <col min="12" max="12" width="6.6640625" hidden="1" customWidth="1"/>
    <col min="13" max="13" width="8.5" hidden="1" customWidth="1"/>
    <col min="14" max="14" width="7.1640625" hidden="1" customWidth="1"/>
    <col min="15" max="15" width="7.6640625" hidden="1" customWidth="1"/>
    <col min="16" max="16" width="5.33203125" hidden="1" customWidth="1"/>
    <col min="17" max="17" width="12.1640625" hidden="1" customWidth="1"/>
    <col min="18" max="19" width="8.1640625" hidden="1" customWidth="1"/>
    <col min="20" max="20" width="6.6640625" hidden="1" customWidth="1"/>
    <col min="21" max="21" width="9" hidden="1" customWidth="1"/>
    <col min="22" max="22" width="11.6640625" hidden="1" customWidth="1"/>
    <col min="23" max="24" width="12" customWidth="1"/>
    <col min="25" max="26" width="13.33203125" customWidth="1"/>
    <col min="27" max="30" width="12" customWidth="1"/>
    <col min="31" max="32" width="13.33203125" customWidth="1"/>
    <col min="33" max="36" width="12" customWidth="1"/>
    <col min="37" max="38" width="13.33203125" customWidth="1"/>
    <col min="39" max="40" width="12" customWidth="1"/>
  </cols>
  <sheetData>
    <row r="1" spans="1:40">
      <c r="B1" s="24"/>
      <c r="C1" s="24"/>
      <c r="D1" s="24"/>
      <c r="E1" s="208" t="s">
        <v>19</v>
      </c>
      <c r="F1" s="208"/>
      <c r="G1" s="208"/>
      <c r="H1" s="208"/>
      <c r="I1" s="208"/>
      <c r="J1" s="208"/>
      <c r="K1" s="208" t="s">
        <v>20</v>
      </c>
      <c r="L1" s="208"/>
      <c r="M1" s="208"/>
      <c r="N1" s="208"/>
      <c r="O1" s="208"/>
      <c r="P1" s="208"/>
      <c r="Q1" s="208" t="s">
        <v>21</v>
      </c>
      <c r="R1" s="208"/>
      <c r="S1" s="208"/>
      <c r="T1" s="208"/>
      <c r="U1" s="208"/>
      <c r="V1" s="208"/>
      <c r="W1" s="209" t="s">
        <v>19</v>
      </c>
      <c r="X1" s="208"/>
      <c r="Y1" s="208"/>
      <c r="Z1" s="208"/>
      <c r="AA1" s="208"/>
      <c r="AB1" s="208"/>
      <c r="AC1" s="209" t="s">
        <v>20</v>
      </c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</row>
    <row r="2" spans="1:40">
      <c r="A2" s="191" t="s">
        <v>22</v>
      </c>
      <c r="B2" s="191" t="s">
        <v>23</v>
      </c>
      <c r="C2" s="191" t="s">
        <v>24</v>
      </c>
      <c r="D2" s="191" t="s">
        <v>25</v>
      </c>
      <c r="E2" s="196" t="s">
        <v>26</v>
      </c>
      <c r="F2" s="196" t="s">
        <v>27</v>
      </c>
      <c r="G2" s="196" t="s">
        <v>28</v>
      </c>
      <c r="H2" s="196" t="s">
        <v>29</v>
      </c>
      <c r="I2" s="196" t="s">
        <v>30</v>
      </c>
      <c r="J2" s="196" t="s">
        <v>31</v>
      </c>
      <c r="K2" s="196" t="s">
        <v>26</v>
      </c>
      <c r="L2" s="196" t="s">
        <v>27</v>
      </c>
      <c r="M2" s="196" t="s">
        <v>28</v>
      </c>
      <c r="N2" s="196" t="s">
        <v>29</v>
      </c>
      <c r="O2" s="196" t="s">
        <v>30</v>
      </c>
      <c r="P2" s="196" t="s">
        <v>31</v>
      </c>
      <c r="Q2" s="197" t="s">
        <v>26</v>
      </c>
      <c r="R2" s="197" t="s">
        <v>27</v>
      </c>
      <c r="S2" s="197" t="s">
        <v>28</v>
      </c>
      <c r="T2" s="197" t="s">
        <v>29</v>
      </c>
      <c r="U2" s="197" t="s">
        <v>30</v>
      </c>
      <c r="V2" s="197" t="s">
        <v>31</v>
      </c>
      <c r="W2" s="197" t="s">
        <v>26</v>
      </c>
      <c r="X2" s="197" t="s">
        <v>27</v>
      </c>
      <c r="Y2" s="197" t="s">
        <v>28</v>
      </c>
      <c r="Z2" s="197" t="s">
        <v>29</v>
      </c>
      <c r="AA2" s="197" t="s">
        <v>30</v>
      </c>
      <c r="AB2" s="197" t="s">
        <v>31</v>
      </c>
      <c r="AC2" s="197" t="s">
        <v>26</v>
      </c>
      <c r="AD2" s="197" t="s">
        <v>27</v>
      </c>
      <c r="AE2" s="197" t="s">
        <v>28</v>
      </c>
      <c r="AF2" s="197" t="s">
        <v>29</v>
      </c>
      <c r="AG2" s="197" t="s">
        <v>30</v>
      </c>
      <c r="AH2" s="197" t="s">
        <v>31</v>
      </c>
      <c r="AI2" s="197" t="s">
        <v>26</v>
      </c>
      <c r="AJ2" s="197" t="s">
        <v>27</v>
      </c>
      <c r="AK2" s="197" t="s">
        <v>28</v>
      </c>
      <c r="AL2" s="197" t="s">
        <v>29</v>
      </c>
      <c r="AM2" s="197" t="s">
        <v>30</v>
      </c>
      <c r="AN2" s="197" t="s">
        <v>31</v>
      </c>
    </row>
    <row r="3" spans="1:40">
      <c r="A3" s="100" t="s">
        <v>22</v>
      </c>
      <c r="B3" s="32" t="s">
        <v>32</v>
      </c>
      <c r="C3" s="100" t="s">
        <v>33</v>
      </c>
      <c r="D3" s="33" t="s">
        <v>34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</row>
    <row r="4" spans="1:40">
      <c r="A4" s="100" t="s">
        <v>22</v>
      </c>
      <c r="B4" s="32" t="s">
        <v>32</v>
      </c>
      <c r="C4" s="100" t="s">
        <v>35</v>
      </c>
      <c r="D4" s="33" t="s">
        <v>34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</row>
    <row r="5" spans="1:40">
      <c r="A5" s="100" t="s">
        <v>22</v>
      </c>
      <c r="B5" s="32" t="s">
        <v>32</v>
      </c>
      <c r="C5" s="100" t="s">
        <v>36</v>
      </c>
      <c r="D5" s="33" t="s">
        <v>34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</row>
    <row r="6" spans="1:40">
      <c r="A6" s="100" t="s">
        <v>22</v>
      </c>
      <c r="B6" s="32" t="s">
        <v>32</v>
      </c>
      <c r="C6" s="100" t="s">
        <v>37</v>
      </c>
      <c r="D6" s="33" t="s">
        <v>34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</row>
    <row r="7" spans="1:40">
      <c r="A7" s="100" t="s">
        <v>22</v>
      </c>
      <c r="B7" s="32" t="s">
        <v>32</v>
      </c>
      <c r="C7" s="100" t="s">
        <v>38</v>
      </c>
      <c r="D7" s="33" t="s">
        <v>34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</row>
    <row r="8" spans="1:40">
      <c r="A8" s="100" t="s">
        <v>22</v>
      </c>
      <c r="B8" s="32" t="s">
        <v>32</v>
      </c>
      <c r="C8" s="100" t="s">
        <v>39</v>
      </c>
      <c r="D8" s="33" t="s">
        <v>34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</row>
    <row r="9" spans="1:40" s="190" customFormat="1">
      <c r="A9" s="192" t="s">
        <v>22</v>
      </c>
      <c r="B9" s="193" t="s">
        <v>40</v>
      </c>
      <c r="C9" s="192" t="s">
        <v>41</v>
      </c>
      <c r="D9" s="193" t="s">
        <v>34</v>
      </c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8"/>
      <c r="AF9" s="193"/>
      <c r="AG9" s="193"/>
      <c r="AH9" s="193"/>
      <c r="AI9" s="193"/>
      <c r="AJ9" s="193"/>
      <c r="AK9" s="193"/>
      <c r="AL9" s="193"/>
      <c r="AM9" s="193"/>
      <c r="AN9" s="193"/>
    </row>
    <row r="10" spans="1:40" s="190" customFormat="1">
      <c r="A10" s="192" t="s">
        <v>22</v>
      </c>
      <c r="B10" s="193" t="s">
        <v>40</v>
      </c>
      <c r="C10" s="192" t="s">
        <v>42</v>
      </c>
      <c r="D10" s="193" t="s">
        <v>34</v>
      </c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8"/>
      <c r="X10" s="193"/>
      <c r="Y10" s="193"/>
      <c r="Z10" s="193"/>
      <c r="AA10" s="193"/>
      <c r="AB10" s="193"/>
      <c r="AC10" s="193"/>
      <c r="AD10" s="193"/>
      <c r="AE10" s="193"/>
      <c r="AF10" s="193"/>
      <c r="AG10" s="193"/>
      <c r="AH10" s="193"/>
      <c r="AI10" s="193"/>
      <c r="AJ10" s="193"/>
      <c r="AK10" s="193"/>
      <c r="AL10" s="193"/>
      <c r="AM10" s="193"/>
      <c r="AN10" s="193"/>
    </row>
    <row r="11" spans="1:40" s="190" customFormat="1">
      <c r="A11" s="192" t="s">
        <v>22</v>
      </c>
      <c r="B11" s="193" t="s">
        <v>40</v>
      </c>
      <c r="C11" s="192" t="s">
        <v>43</v>
      </c>
      <c r="D11" s="193" t="s">
        <v>34</v>
      </c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3"/>
      <c r="AH11" s="193"/>
      <c r="AI11" s="193"/>
      <c r="AJ11" s="193"/>
      <c r="AK11" s="193"/>
      <c r="AL11" s="193"/>
      <c r="AM11" s="193"/>
      <c r="AN11" s="193"/>
    </row>
    <row r="12" spans="1:40" s="190" customFormat="1">
      <c r="A12" s="192" t="s">
        <v>22</v>
      </c>
      <c r="B12" s="193" t="s">
        <v>40</v>
      </c>
      <c r="C12" s="192" t="s">
        <v>44</v>
      </c>
      <c r="D12" s="193" t="s">
        <v>34</v>
      </c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193"/>
      <c r="AJ12" s="193"/>
      <c r="AK12" s="193"/>
      <c r="AL12" s="193"/>
      <c r="AM12" s="193"/>
      <c r="AN12" s="193"/>
    </row>
    <row r="13" spans="1:40" s="190" customFormat="1">
      <c r="A13" s="192" t="s">
        <v>22</v>
      </c>
      <c r="B13" s="193" t="s">
        <v>40</v>
      </c>
      <c r="C13" s="192" t="s">
        <v>45</v>
      </c>
      <c r="D13" s="193" t="s">
        <v>34</v>
      </c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  <c r="AE13" s="193"/>
      <c r="AF13" s="193"/>
      <c r="AG13" s="193"/>
      <c r="AH13" s="193"/>
      <c r="AI13" s="193"/>
      <c r="AJ13" s="193"/>
      <c r="AK13" s="193"/>
      <c r="AL13" s="193"/>
      <c r="AM13" s="193"/>
      <c r="AN13" s="193"/>
    </row>
    <row r="14" spans="1:40" s="190" customFormat="1">
      <c r="A14" s="192" t="s">
        <v>22</v>
      </c>
      <c r="B14" s="193" t="s">
        <v>40</v>
      </c>
      <c r="C14" s="192" t="s">
        <v>46</v>
      </c>
      <c r="D14" s="193" t="s">
        <v>34</v>
      </c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3"/>
      <c r="AH14" s="193"/>
      <c r="AI14" s="193"/>
      <c r="AJ14" s="193"/>
      <c r="AK14" s="193"/>
      <c r="AL14" s="193"/>
      <c r="AM14" s="193"/>
      <c r="AN14" s="193"/>
    </row>
    <row r="15" spans="1:40" ht="16">
      <c r="A15" s="100" t="s">
        <v>22</v>
      </c>
      <c r="B15" s="33" t="s">
        <v>47</v>
      </c>
      <c r="C15" s="194" t="s">
        <v>48</v>
      </c>
      <c r="D15" s="33" t="s">
        <v>34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</row>
    <row r="16" spans="1:40">
      <c r="A16" s="100" t="s">
        <v>22</v>
      </c>
      <c r="B16" s="33" t="s">
        <v>47</v>
      </c>
      <c r="C16" s="195" t="s">
        <v>49</v>
      </c>
      <c r="D16" s="33" t="s">
        <v>34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</row>
    <row r="17" spans="1:40">
      <c r="A17" s="100" t="s">
        <v>22</v>
      </c>
      <c r="B17" s="33" t="s">
        <v>47</v>
      </c>
      <c r="C17" s="195" t="s">
        <v>50</v>
      </c>
      <c r="D17" s="33" t="s">
        <v>34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</row>
    <row r="18" spans="1:40">
      <c r="A18" s="100" t="s">
        <v>22</v>
      </c>
      <c r="B18" s="33" t="s">
        <v>47</v>
      </c>
      <c r="C18" s="195" t="s">
        <v>51</v>
      </c>
      <c r="D18" s="33" t="s">
        <v>34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</row>
    <row r="19" spans="1:40">
      <c r="A19" s="100" t="s">
        <v>22</v>
      </c>
      <c r="B19" s="33" t="s">
        <v>47</v>
      </c>
      <c r="C19" s="195" t="s">
        <v>52</v>
      </c>
      <c r="D19" s="33" t="s">
        <v>34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</row>
  </sheetData>
  <sheetProtection formatCells="0" insertHyperlinks="0" autoFilter="0"/>
  <mergeCells count="6">
    <mergeCell ref="AI1:AN1"/>
    <mergeCell ref="E1:J1"/>
    <mergeCell ref="K1:P1"/>
    <mergeCell ref="Q1:V1"/>
    <mergeCell ref="W1:AB1"/>
    <mergeCell ref="AC1:AH1"/>
  </mergeCells>
  <phoneticPr fontId="50" type="noConversion"/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E157"/>
  <sheetViews>
    <sheetView tabSelected="1" topLeftCell="W1" zoomScaleNormal="100" workbookViewId="0">
      <pane ySplit="1" topLeftCell="A13" activePane="bottomLeft" state="frozen"/>
      <selection pane="bottomLeft" activeCell="X13" sqref="X13"/>
    </sheetView>
  </sheetViews>
  <sheetFormatPr baseColWidth="10" defaultColWidth="9.1640625" defaultRowHeight="60" customHeight="1"/>
  <cols>
    <col min="1" max="1" width="52.5" style="137" hidden="1" customWidth="1"/>
    <col min="2" max="2" width="22.33203125" style="141" hidden="1" customWidth="1"/>
    <col min="3" max="3" width="22.33203125" style="141" customWidth="1"/>
    <col min="4" max="4" width="13.1640625" style="141" hidden="1" customWidth="1"/>
    <col min="5" max="5" width="45.5" style="141" customWidth="1"/>
    <col min="6" max="6" width="56.6640625" style="141" customWidth="1"/>
    <col min="7" max="8" width="19.5" style="141" hidden="1" customWidth="1"/>
    <col min="9" max="9" width="21" style="142" hidden="1" customWidth="1"/>
    <col min="10" max="15" width="16.5" style="142" hidden="1" customWidth="1"/>
    <col min="16" max="16" width="25.83203125" style="142" hidden="1" customWidth="1"/>
    <col min="17" max="17" width="22.1640625" style="142" hidden="1" customWidth="1"/>
    <col min="18" max="18" width="14.5" style="142" hidden="1" customWidth="1"/>
    <col min="19" max="19" width="17.83203125" style="142" hidden="1" customWidth="1"/>
    <col min="20" max="20" width="20.5" style="142" hidden="1" customWidth="1"/>
    <col min="21" max="22" width="20.33203125" style="142" hidden="1" customWidth="1"/>
    <col min="23" max="23" width="20.33203125" style="142" customWidth="1"/>
    <col min="24" max="24" width="18" style="141" customWidth="1"/>
    <col min="25" max="25" width="27.6640625" style="143" customWidth="1"/>
    <col min="26" max="26" width="40.1640625" style="141" customWidth="1"/>
    <col min="27" max="27" width="62.6640625" style="141" customWidth="1"/>
    <col min="28" max="28" width="25.6640625" customWidth="1"/>
    <col min="29" max="29" width="16.5" style="144" customWidth="1"/>
    <col min="30" max="30" width="22.5" style="137" customWidth="1"/>
    <col min="31" max="31" width="12.6640625" style="137" customWidth="1"/>
    <col min="32" max="16384" width="9.1640625" style="137"/>
  </cols>
  <sheetData>
    <row r="1" spans="1:31" ht="60" customHeight="1">
      <c r="A1" s="145" t="s">
        <v>53</v>
      </c>
      <c r="B1" s="145" t="s">
        <v>54</v>
      </c>
      <c r="C1" s="145" t="s">
        <v>22</v>
      </c>
      <c r="D1" s="146" t="s">
        <v>55</v>
      </c>
      <c r="E1" s="146" t="s">
        <v>56</v>
      </c>
      <c r="F1" s="146" t="s">
        <v>57</v>
      </c>
      <c r="G1" s="149" t="s">
        <v>58</v>
      </c>
      <c r="H1" s="149"/>
      <c r="I1" s="149" t="s">
        <v>59</v>
      </c>
      <c r="J1" s="149" t="s">
        <v>60</v>
      </c>
      <c r="K1" s="149" t="s">
        <v>61</v>
      </c>
      <c r="L1" s="149" t="s">
        <v>62</v>
      </c>
      <c r="M1" s="149" t="s">
        <v>63</v>
      </c>
      <c r="N1" s="149" t="s">
        <v>64</v>
      </c>
      <c r="O1" s="149" t="s">
        <v>65</v>
      </c>
      <c r="P1" s="149" t="s">
        <v>66</v>
      </c>
      <c r="Q1" s="149" t="s">
        <v>67</v>
      </c>
      <c r="R1" s="157" t="s">
        <v>68</v>
      </c>
      <c r="S1" s="157" t="s">
        <v>69</v>
      </c>
      <c r="T1" s="157" t="s">
        <v>70</v>
      </c>
      <c r="U1" s="149" t="s">
        <v>71</v>
      </c>
      <c r="V1" s="149" t="s">
        <v>72</v>
      </c>
      <c r="W1" s="149" t="s">
        <v>73</v>
      </c>
      <c r="X1" s="149" t="s">
        <v>74</v>
      </c>
      <c r="Y1" s="160" t="s">
        <v>75</v>
      </c>
      <c r="Z1" s="161" t="s">
        <v>76</v>
      </c>
      <c r="AA1" s="161" t="s">
        <v>77</v>
      </c>
      <c r="AB1" s="161" t="s">
        <v>25</v>
      </c>
      <c r="AC1" s="165" t="s">
        <v>20</v>
      </c>
      <c r="AD1" s="161"/>
      <c r="AE1" s="165" t="s">
        <v>78</v>
      </c>
    </row>
    <row r="2" spans="1:31" s="138" customFormat="1" ht="83.25" hidden="1" customHeight="1">
      <c r="A2" s="147" t="s">
        <v>79</v>
      </c>
      <c r="B2" s="147" t="s">
        <v>80</v>
      </c>
      <c r="C2" s="147" t="s">
        <v>81</v>
      </c>
      <c r="D2" s="148">
        <v>1</v>
      </c>
      <c r="E2" s="148" t="s">
        <v>82</v>
      </c>
      <c r="F2" s="148" t="s">
        <v>82</v>
      </c>
      <c r="G2" s="150">
        <v>1</v>
      </c>
      <c r="H2" s="150"/>
      <c r="I2" s="150"/>
      <c r="J2" s="150" t="s">
        <v>83</v>
      </c>
      <c r="K2" s="150">
        <f>N2*1.6</f>
        <v>11.200000000000001</v>
      </c>
      <c r="L2" s="150">
        <f>N2*1.4</f>
        <v>9.7999999999999989</v>
      </c>
      <c r="M2" s="150">
        <v>8.4</v>
      </c>
      <c r="N2" s="156">
        <v>7</v>
      </c>
      <c r="O2" s="150">
        <f>N2*0.8</f>
        <v>5.6000000000000005</v>
      </c>
      <c r="P2" s="150" t="s">
        <v>84</v>
      </c>
      <c r="Q2" s="150" t="s">
        <v>85</v>
      </c>
      <c r="R2" s="158" t="s">
        <v>86</v>
      </c>
      <c r="S2" s="158" t="s">
        <v>87</v>
      </c>
      <c r="T2" s="159" t="s">
        <v>88</v>
      </c>
      <c r="U2" s="150"/>
      <c r="V2" s="150"/>
      <c r="W2" s="150"/>
      <c r="X2" s="150" t="s">
        <v>89</v>
      </c>
      <c r="Y2" s="162"/>
      <c r="Z2" s="162" t="s">
        <v>90</v>
      </c>
      <c r="AA2" s="152" t="s">
        <v>91</v>
      </c>
      <c r="AB2" s="147" t="s">
        <v>92</v>
      </c>
      <c r="AC2" s="166"/>
      <c r="AD2" s="167"/>
      <c r="AE2" s="168">
        <v>7</v>
      </c>
    </row>
    <row r="3" spans="1:31" s="138" customFormat="1" ht="116.25" hidden="1" customHeight="1">
      <c r="A3" s="147" t="s">
        <v>79</v>
      </c>
      <c r="B3" s="147" t="s">
        <v>80</v>
      </c>
      <c r="C3" s="147" t="s">
        <v>81</v>
      </c>
      <c r="D3" s="148">
        <v>2</v>
      </c>
      <c r="E3" s="148" t="s">
        <v>3</v>
      </c>
      <c r="F3" s="148" t="s">
        <v>3</v>
      </c>
      <c r="G3" s="150">
        <v>1</v>
      </c>
      <c r="H3" s="150"/>
      <c r="I3" s="150"/>
      <c r="J3" s="150"/>
      <c r="K3" s="150">
        <f t="shared" ref="K3:K11" si="0">N3*1.6</f>
        <v>10.4</v>
      </c>
      <c r="L3" s="150">
        <f t="shared" ref="L3:L11" si="1">N3*1.4</f>
        <v>9.1</v>
      </c>
      <c r="M3" s="150">
        <f t="shared" ref="M3:M9" si="2">N3*1.2</f>
        <v>7.8</v>
      </c>
      <c r="N3" s="156">
        <v>6.5</v>
      </c>
      <c r="O3" s="150">
        <f t="shared" ref="O3:O11" si="3">N3*0.8</f>
        <v>5.2</v>
      </c>
      <c r="P3" s="150"/>
      <c r="Q3" s="150" t="s">
        <v>93</v>
      </c>
      <c r="R3" s="158" t="s">
        <v>86</v>
      </c>
      <c r="S3" s="158" t="s">
        <v>87</v>
      </c>
      <c r="T3" s="159" t="s">
        <v>88</v>
      </c>
      <c r="U3" s="150"/>
      <c r="V3" s="150"/>
      <c r="W3" s="150"/>
      <c r="X3" s="150" t="s">
        <v>89</v>
      </c>
      <c r="Y3" s="162"/>
      <c r="Z3" s="162" t="s">
        <v>94</v>
      </c>
      <c r="AA3" s="152" t="s">
        <v>95</v>
      </c>
      <c r="AB3" s="147" t="s">
        <v>92</v>
      </c>
      <c r="AC3" s="166"/>
      <c r="AD3" s="167"/>
      <c r="AE3" s="168">
        <v>8</v>
      </c>
    </row>
    <row r="4" spans="1:31" s="138" customFormat="1" ht="60" hidden="1" customHeight="1">
      <c r="A4" s="147" t="s">
        <v>79</v>
      </c>
      <c r="B4" s="147" t="s">
        <v>80</v>
      </c>
      <c r="C4" s="147" t="s">
        <v>81</v>
      </c>
      <c r="D4" s="148">
        <v>3</v>
      </c>
      <c r="E4" s="148" t="s">
        <v>5</v>
      </c>
      <c r="F4" s="148" t="s">
        <v>5</v>
      </c>
      <c r="G4" s="150">
        <v>1</v>
      </c>
      <c r="H4" s="150"/>
      <c r="I4" s="150" t="s">
        <v>83</v>
      </c>
      <c r="J4" s="150" t="s">
        <v>83</v>
      </c>
      <c r="K4" s="150">
        <f t="shared" si="0"/>
        <v>32</v>
      </c>
      <c r="L4" s="150">
        <f t="shared" si="1"/>
        <v>28</v>
      </c>
      <c r="M4" s="150">
        <f t="shared" si="2"/>
        <v>24</v>
      </c>
      <c r="N4" s="156">
        <v>20</v>
      </c>
      <c r="O4" s="150">
        <f t="shared" si="3"/>
        <v>16</v>
      </c>
      <c r="P4" s="150" t="s">
        <v>96</v>
      </c>
      <c r="Q4" s="150" t="s">
        <v>97</v>
      </c>
      <c r="R4" s="158" t="s">
        <v>86</v>
      </c>
      <c r="S4" s="158" t="s">
        <v>87</v>
      </c>
      <c r="T4" s="159" t="s">
        <v>88</v>
      </c>
      <c r="U4" s="150"/>
      <c r="V4" s="150"/>
      <c r="W4" s="150"/>
      <c r="X4" s="150" t="s">
        <v>89</v>
      </c>
      <c r="Y4" s="162"/>
      <c r="Z4" s="162" t="s">
        <v>90</v>
      </c>
      <c r="AA4" s="152" t="s">
        <v>98</v>
      </c>
      <c r="AB4" s="147" t="s">
        <v>92</v>
      </c>
      <c r="AC4" s="166"/>
      <c r="AD4" s="167"/>
      <c r="AE4" s="168">
        <v>20</v>
      </c>
    </row>
    <row r="5" spans="1:31" s="138" customFormat="1" ht="60" hidden="1" customHeight="1">
      <c r="A5" s="147" t="s">
        <v>79</v>
      </c>
      <c r="B5" s="147" t="s">
        <v>80</v>
      </c>
      <c r="C5" s="147" t="s">
        <v>81</v>
      </c>
      <c r="D5" s="148">
        <v>4</v>
      </c>
      <c r="E5" s="148" t="s">
        <v>99</v>
      </c>
      <c r="F5" s="148" t="s">
        <v>100</v>
      </c>
      <c r="G5" s="150">
        <v>1</v>
      </c>
      <c r="H5" s="150"/>
      <c r="I5" s="150"/>
      <c r="J5" s="150" t="s">
        <v>83</v>
      </c>
      <c r="K5" s="150">
        <f t="shared" si="0"/>
        <v>16</v>
      </c>
      <c r="L5" s="150">
        <f t="shared" si="1"/>
        <v>14</v>
      </c>
      <c r="M5" s="150">
        <f t="shared" si="2"/>
        <v>12</v>
      </c>
      <c r="N5" s="156">
        <v>10</v>
      </c>
      <c r="O5" s="150">
        <f t="shared" si="3"/>
        <v>8</v>
      </c>
      <c r="P5" s="150" t="s">
        <v>96</v>
      </c>
      <c r="Q5" s="150" t="s">
        <v>101</v>
      </c>
      <c r="R5" s="158" t="s">
        <v>102</v>
      </c>
      <c r="S5" s="158" t="s">
        <v>87</v>
      </c>
      <c r="T5" s="158"/>
      <c r="U5" s="150"/>
      <c r="V5" s="150"/>
      <c r="W5" s="150"/>
      <c r="X5" s="150" t="s">
        <v>89</v>
      </c>
      <c r="Y5" s="162" t="s">
        <v>103</v>
      </c>
      <c r="Z5" s="162" t="s">
        <v>90</v>
      </c>
      <c r="AA5" s="152" t="s">
        <v>104</v>
      </c>
      <c r="AB5" s="147" t="s">
        <v>92</v>
      </c>
      <c r="AC5" s="166"/>
      <c r="AD5" s="167"/>
      <c r="AE5" s="168">
        <v>7.5</v>
      </c>
    </row>
    <row r="6" spans="1:31" s="138" customFormat="1" ht="60" hidden="1" customHeight="1">
      <c r="A6" s="147" t="s">
        <v>79</v>
      </c>
      <c r="B6" s="147" t="s">
        <v>80</v>
      </c>
      <c r="C6" s="147" t="s">
        <v>81</v>
      </c>
      <c r="D6" s="148">
        <v>5</v>
      </c>
      <c r="E6" s="148" t="s">
        <v>105</v>
      </c>
      <c r="F6" s="148" t="s">
        <v>106</v>
      </c>
      <c r="G6" s="150">
        <v>1</v>
      </c>
      <c r="H6" s="150"/>
      <c r="I6" s="150"/>
      <c r="J6" s="150"/>
      <c r="K6" s="150">
        <f t="shared" si="0"/>
        <v>6.4</v>
      </c>
      <c r="L6" s="150">
        <f t="shared" si="1"/>
        <v>5.6</v>
      </c>
      <c r="M6" s="150">
        <f t="shared" si="2"/>
        <v>4.8</v>
      </c>
      <c r="N6" s="156">
        <v>4</v>
      </c>
      <c r="O6" s="150">
        <f t="shared" si="3"/>
        <v>3.2</v>
      </c>
      <c r="P6" s="150" t="s">
        <v>96</v>
      </c>
      <c r="Q6" s="150" t="s">
        <v>101</v>
      </c>
      <c r="R6" s="158" t="s">
        <v>107</v>
      </c>
      <c r="S6" s="158"/>
      <c r="T6" s="158"/>
      <c r="U6" s="150"/>
      <c r="V6" s="150"/>
      <c r="W6" s="150" t="s">
        <v>108</v>
      </c>
      <c r="X6" s="150" t="s">
        <v>89</v>
      </c>
      <c r="Y6" s="162" t="s">
        <v>109</v>
      </c>
      <c r="Z6" s="152" t="s">
        <v>110</v>
      </c>
      <c r="AA6" s="152" t="s">
        <v>111</v>
      </c>
      <c r="AB6" s="147" t="s">
        <v>112</v>
      </c>
      <c r="AC6" s="169">
        <f>(4.67+4.481+4.648)/3</f>
        <v>4.5996666666666668</v>
      </c>
      <c r="AD6" s="167"/>
      <c r="AE6" s="168">
        <v>6</v>
      </c>
    </row>
    <row r="7" spans="1:31" s="138" customFormat="1" ht="99" hidden="1" customHeight="1">
      <c r="A7" s="147" t="s">
        <v>79</v>
      </c>
      <c r="B7" s="147" t="s">
        <v>80</v>
      </c>
      <c r="C7" s="147" t="s">
        <v>81</v>
      </c>
      <c r="D7" s="148">
        <v>6</v>
      </c>
      <c r="E7" s="148" t="s">
        <v>113</v>
      </c>
      <c r="F7" s="148" t="s">
        <v>114</v>
      </c>
      <c r="G7" s="150">
        <v>1</v>
      </c>
      <c r="H7" s="150"/>
      <c r="I7" s="150"/>
      <c r="J7" s="150"/>
      <c r="K7" s="150">
        <f t="shared" si="0"/>
        <v>6.4</v>
      </c>
      <c r="L7" s="150">
        <f t="shared" si="1"/>
        <v>5.6</v>
      </c>
      <c r="M7" s="150">
        <f t="shared" si="2"/>
        <v>4.8</v>
      </c>
      <c r="N7" s="156">
        <v>4</v>
      </c>
      <c r="O7" s="150">
        <f t="shared" si="3"/>
        <v>3.2</v>
      </c>
      <c r="P7" s="150"/>
      <c r="Q7" s="150" t="s">
        <v>115</v>
      </c>
      <c r="R7" s="158" t="s">
        <v>107</v>
      </c>
      <c r="S7" s="158" t="s">
        <v>87</v>
      </c>
      <c r="T7" s="159" t="s">
        <v>88</v>
      </c>
      <c r="U7" s="150"/>
      <c r="V7" s="150"/>
      <c r="W7" s="150" t="s">
        <v>108</v>
      </c>
      <c r="X7" s="150" t="s">
        <v>89</v>
      </c>
      <c r="Y7" s="162" t="s">
        <v>116</v>
      </c>
      <c r="Z7" s="162" t="s">
        <v>110</v>
      </c>
      <c r="AA7" s="152" t="s">
        <v>117</v>
      </c>
      <c r="AB7" s="147" t="s">
        <v>112</v>
      </c>
      <c r="AC7" s="169">
        <f>(2.695+2.897+3.066)/3</f>
        <v>2.8859999999999997</v>
      </c>
      <c r="AD7" s="167"/>
      <c r="AE7" s="168">
        <v>4</v>
      </c>
    </row>
    <row r="8" spans="1:31" s="138" customFormat="1" ht="60" hidden="1" customHeight="1">
      <c r="A8" s="147" t="s">
        <v>79</v>
      </c>
      <c r="B8" s="147" t="s">
        <v>80</v>
      </c>
      <c r="C8" s="147" t="s">
        <v>81</v>
      </c>
      <c r="D8" s="148">
        <v>7</v>
      </c>
      <c r="E8" s="148" t="s">
        <v>118</v>
      </c>
      <c r="F8" s="148" t="s">
        <v>119</v>
      </c>
      <c r="G8" s="150">
        <v>1</v>
      </c>
      <c r="H8" s="150"/>
      <c r="I8" s="150"/>
      <c r="J8" s="150"/>
      <c r="K8" s="155">
        <f t="shared" si="0"/>
        <v>3.2</v>
      </c>
      <c r="L8" s="155">
        <f t="shared" si="1"/>
        <v>2.8</v>
      </c>
      <c r="M8" s="155">
        <f t="shared" si="2"/>
        <v>2.4</v>
      </c>
      <c r="N8" s="155">
        <v>2</v>
      </c>
      <c r="O8" s="155">
        <f t="shared" si="3"/>
        <v>1.6</v>
      </c>
      <c r="P8" s="150"/>
      <c r="Q8" s="150" t="s">
        <v>120</v>
      </c>
      <c r="R8" s="158" t="s">
        <v>121</v>
      </c>
      <c r="S8" s="158" t="s">
        <v>87</v>
      </c>
      <c r="T8" s="158"/>
      <c r="U8" s="150"/>
      <c r="V8" s="150"/>
      <c r="W8" s="150" t="s">
        <v>108</v>
      </c>
      <c r="X8" s="150" t="s">
        <v>89</v>
      </c>
      <c r="Y8" s="162"/>
      <c r="Z8" s="163" t="s">
        <v>122</v>
      </c>
      <c r="AA8" s="152" t="s">
        <v>123</v>
      </c>
      <c r="AB8" s="147" t="s">
        <v>112</v>
      </c>
      <c r="AC8" s="169">
        <f>(1.212+0.976+1.045)/3</f>
        <v>1.0776666666666666</v>
      </c>
      <c r="AD8" s="167"/>
      <c r="AE8" s="168">
        <v>2</v>
      </c>
    </row>
    <row r="9" spans="1:31" s="138" customFormat="1" ht="60" hidden="1" customHeight="1">
      <c r="A9" s="147" t="s">
        <v>79</v>
      </c>
      <c r="B9" s="147" t="s">
        <v>80</v>
      </c>
      <c r="C9" s="147" t="s">
        <v>81</v>
      </c>
      <c r="D9" s="148">
        <v>8</v>
      </c>
      <c r="E9" s="148" t="s">
        <v>124</v>
      </c>
      <c r="F9" s="148" t="s">
        <v>125</v>
      </c>
      <c r="G9" s="150">
        <v>1</v>
      </c>
      <c r="H9" s="150"/>
      <c r="I9" s="150"/>
      <c r="J9" s="150"/>
      <c r="K9" s="155">
        <f t="shared" si="0"/>
        <v>4.8000000000000007</v>
      </c>
      <c r="L9" s="155">
        <f t="shared" si="1"/>
        <v>4.1999999999999993</v>
      </c>
      <c r="M9" s="155">
        <f t="shared" si="2"/>
        <v>3.5999999999999996</v>
      </c>
      <c r="N9" s="155">
        <v>3</v>
      </c>
      <c r="O9" s="155">
        <f t="shared" si="3"/>
        <v>2.4000000000000004</v>
      </c>
      <c r="P9" s="150"/>
      <c r="Q9" s="150" t="s">
        <v>120</v>
      </c>
      <c r="R9" s="158" t="s">
        <v>121</v>
      </c>
      <c r="S9" s="158" t="s">
        <v>87</v>
      </c>
      <c r="T9" s="158"/>
      <c r="U9" s="150"/>
      <c r="V9" s="150"/>
      <c r="W9" s="150" t="s">
        <v>108</v>
      </c>
      <c r="X9" s="150" t="s">
        <v>89</v>
      </c>
      <c r="Y9" s="162"/>
      <c r="Z9" s="152" t="s">
        <v>126</v>
      </c>
      <c r="AA9" s="152" t="s">
        <v>127</v>
      </c>
      <c r="AB9" s="147" t="s">
        <v>112</v>
      </c>
      <c r="AC9" s="169">
        <f>(2.39+2.594+2.56)/3</f>
        <v>2.5146666666666668</v>
      </c>
      <c r="AD9" s="167"/>
      <c r="AE9" s="168">
        <v>3</v>
      </c>
    </row>
    <row r="10" spans="1:31" s="138" customFormat="1" ht="90.75" hidden="1" customHeight="1">
      <c r="A10" s="147" t="s">
        <v>79</v>
      </c>
      <c r="B10" s="147" t="s">
        <v>80</v>
      </c>
      <c r="C10" s="147" t="s">
        <v>81</v>
      </c>
      <c r="D10" s="148">
        <v>9</v>
      </c>
      <c r="E10" s="148" t="s">
        <v>128</v>
      </c>
      <c r="F10" s="148" t="s">
        <v>129</v>
      </c>
      <c r="G10" s="150">
        <v>1</v>
      </c>
      <c r="H10" s="150"/>
      <c r="I10" s="150"/>
      <c r="J10" s="150"/>
      <c r="K10" s="150">
        <f t="shared" si="0"/>
        <v>4.8000000000000007</v>
      </c>
      <c r="L10" s="150">
        <f t="shared" si="1"/>
        <v>4.1999999999999993</v>
      </c>
      <c r="M10" s="150">
        <v>3</v>
      </c>
      <c r="N10" s="156">
        <v>3</v>
      </c>
      <c r="O10" s="150">
        <f t="shared" si="3"/>
        <v>2.4000000000000004</v>
      </c>
      <c r="P10" s="150"/>
      <c r="Q10" s="150" t="s">
        <v>115</v>
      </c>
      <c r="R10" s="158" t="s">
        <v>130</v>
      </c>
      <c r="S10" s="158" t="s">
        <v>87</v>
      </c>
      <c r="T10" s="158"/>
      <c r="U10" s="150"/>
      <c r="V10" s="150"/>
      <c r="W10" s="150"/>
      <c r="X10" s="150" t="s">
        <v>89</v>
      </c>
      <c r="Y10" s="162" t="s">
        <v>131</v>
      </c>
      <c r="Z10" s="162" t="s">
        <v>132</v>
      </c>
      <c r="AA10" s="152" t="s">
        <v>133</v>
      </c>
      <c r="AB10" s="147" t="s">
        <v>92</v>
      </c>
      <c r="AC10" s="170"/>
      <c r="AD10" s="167"/>
      <c r="AE10" s="168">
        <v>3</v>
      </c>
    </row>
    <row r="11" spans="1:31" s="138" customFormat="1" ht="90.75" hidden="1" customHeight="1">
      <c r="A11" s="147"/>
      <c r="B11" s="147" t="s">
        <v>80</v>
      </c>
      <c r="C11" s="147" t="s">
        <v>81</v>
      </c>
      <c r="D11" s="148">
        <v>10</v>
      </c>
      <c r="E11" s="148" t="s">
        <v>134</v>
      </c>
      <c r="F11" s="148" t="s">
        <v>135</v>
      </c>
      <c r="G11" s="150">
        <v>1</v>
      </c>
      <c r="H11" s="150"/>
      <c r="I11" s="150"/>
      <c r="J11" s="150"/>
      <c r="K11" s="150">
        <f t="shared" si="0"/>
        <v>3.2</v>
      </c>
      <c r="L11" s="150">
        <f t="shared" si="1"/>
        <v>2.8</v>
      </c>
      <c r="M11" s="150">
        <f t="shared" ref="M11:M13" si="4">N11*1.2</f>
        <v>2.4</v>
      </c>
      <c r="N11" s="156">
        <v>2</v>
      </c>
      <c r="O11" s="150">
        <f t="shared" si="3"/>
        <v>1.6</v>
      </c>
      <c r="P11" s="150"/>
      <c r="Q11" s="150" t="s">
        <v>115</v>
      </c>
      <c r="R11" s="158" t="s">
        <v>136</v>
      </c>
      <c r="S11" s="158"/>
      <c r="T11" s="158"/>
      <c r="U11" s="150"/>
      <c r="V11" s="150"/>
      <c r="W11" s="150"/>
      <c r="X11" s="150" t="s">
        <v>89</v>
      </c>
      <c r="Y11" s="162" t="s">
        <v>131</v>
      </c>
      <c r="Z11" s="162" t="s">
        <v>137</v>
      </c>
      <c r="AA11" s="152" t="s">
        <v>138</v>
      </c>
      <c r="AB11" s="147" t="s">
        <v>92</v>
      </c>
      <c r="AC11" s="170"/>
      <c r="AD11" s="167"/>
      <c r="AE11" s="168">
        <v>2</v>
      </c>
    </row>
    <row r="12" spans="1:31" s="138" customFormat="1" ht="90.75" hidden="1" customHeight="1">
      <c r="A12" s="147"/>
      <c r="B12" s="147" t="s">
        <v>80</v>
      </c>
      <c r="C12" s="147" t="s">
        <v>81</v>
      </c>
      <c r="D12" s="148">
        <v>11</v>
      </c>
      <c r="E12" s="148" t="s">
        <v>139</v>
      </c>
      <c r="F12" s="148" t="s">
        <v>140</v>
      </c>
      <c r="G12" s="150">
        <v>1</v>
      </c>
      <c r="H12" s="150"/>
      <c r="I12" s="150"/>
      <c r="J12" s="150"/>
      <c r="K12" s="150">
        <f t="shared" ref="K12:K13" si="5">N12*1.6</f>
        <v>6.4</v>
      </c>
      <c r="L12" s="150">
        <f t="shared" ref="L12:L13" si="6">N12*1.4</f>
        <v>5.6</v>
      </c>
      <c r="M12" s="150">
        <f t="shared" si="4"/>
        <v>4.8</v>
      </c>
      <c r="N12" s="156">
        <v>4</v>
      </c>
      <c r="O12" s="150">
        <f t="shared" ref="O12:O13" si="7">N12*0.8</f>
        <v>3.2</v>
      </c>
      <c r="P12" s="150"/>
      <c r="Q12" s="150"/>
      <c r="R12" s="158" t="s">
        <v>136</v>
      </c>
      <c r="S12" s="158"/>
      <c r="T12" s="158"/>
      <c r="U12" s="150"/>
      <c r="V12" s="150"/>
      <c r="W12" s="150"/>
      <c r="X12" s="150" t="s">
        <v>89</v>
      </c>
      <c r="Y12" s="162" t="s">
        <v>131</v>
      </c>
      <c r="Z12" s="162" t="s">
        <v>141</v>
      </c>
      <c r="AA12" s="152" t="s">
        <v>142</v>
      </c>
      <c r="AB12" s="147" t="s">
        <v>112</v>
      </c>
      <c r="AC12" s="169">
        <f>(1.587+1.853+1.905)/3</f>
        <v>1.7816666666666665</v>
      </c>
      <c r="AD12" s="167"/>
      <c r="AE12" s="168">
        <v>2</v>
      </c>
    </row>
    <row r="13" spans="1:31" s="138" customFormat="1" ht="123" customHeight="1">
      <c r="A13" s="147"/>
      <c r="B13" s="147" t="s">
        <v>80</v>
      </c>
      <c r="C13" s="147" t="s">
        <v>81</v>
      </c>
      <c r="D13" s="148">
        <v>12</v>
      </c>
      <c r="E13" s="148" t="s">
        <v>143</v>
      </c>
      <c r="F13" s="148" t="s">
        <v>15</v>
      </c>
      <c r="G13" s="150">
        <v>1.5</v>
      </c>
      <c r="H13" s="150"/>
      <c r="I13" s="150"/>
      <c r="J13" s="150"/>
      <c r="K13" s="150">
        <f t="shared" si="5"/>
        <v>5.28</v>
      </c>
      <c r="L13" s="150">
        <f t="shared" si="6"/>
        <v>4.6199999999999992</v>
      </c>
      <c r="M13" s="150">
        <f t="shared" si="4"/>
        <v>3.9599999999999995</v>
      </c>
      <c r="N13" s="150">
        <v>3.3</v>
      </c>
      <c r="O13" s="150">
        <f t="shared" si="7"/>
        <v>2.64</v>
      </c>
      <c r="P13" s="150"/>
      <c r="Q13" s="150"/>
      <c r="R13" s="158"/>
      <c r="S13" s="158" t="s">
        <v>87</v>
      </c>
      <c r="T13" s="159" t="s">
        <v>88</v>
      </c>
      <c r="U13" s="150"/>
      <c r="V13" s="150"/>
      <c r="W13" s="150" t="s">
        <v>108</v>
      </c>
      <c r="X13" s="150" t="s">
        <v>89</v>
      </c>
      <c r="Y13" s="162"/>
      <c r="Z13" s="162" t="s">
        <v>144</v>
      </c>
      <c r="AA13" s="152" t="s">
        <v>145</v>
      </c>
      <c r="AB13" s="147" t="s">
        <v>112</v>
      </c>
      <c r="AC13" s="207">
        <v>5.67</v>
      </c>
      <c r="AD13" s="167"/>
      <c r="AE13" s="168">
        <v>3</v>
      </c>
    </row>
    <row r="14" spans="1:31" s="138" customFormat="1" ht="90.75" hidden="1" customHeight="1">
      <c r="A14" s="147"/>
      <c r="B14" s="147" t="s">
        <v>80</v>
      </c>
      <c r="C14" s="147" t="s">
        <v>81</v>
      </c>
      <c r="D14" s="148">
        <v>13</v>
      </c>
      <c r="E14" s="148" t="s">
        <v>146</v>
      </c>
      <c r="F14" s="148" t="s">
        <v>147</v>
      </c>
      <c r="G14" s="150">
        <v>1</v>
      </c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8"/>
      <c r="S14" s="158" t="s">
        <v>87</v>
      </c>
      <c r="T14" s="158"/>
      <c r="U14" s="150"/>
      <c r="V14" s="150"/>
      <c r="W14" s="150" t="s">
        <v>108</v>
      </c>
      <c r="X14" s="150" t="s">
        <v>89</v>
      </c>
      <c r="Y14" s="162"/>
      <c r="Z14" s="162" t="s">
        <v>148</v>
      </c>
      <c r="AA14" s="152" t="s">
        <v>149</v>
      </c>
      <c r="AB14" s="147" t="s">
        <v>112</v>
      </c>
      <c r="AC14" s="169">
        <v>9.43</v>
      </c>
      <c r="AD14" s="167"/>
      <c r="AE14" s="168">
        <v>13</v>
      </c>
    </row>
    <row r="15" spans="1:31" s="138" customFormat="1" ht="107.25" hidden="1" customHeight="1">
      <c r="A15" s="147" t="s">
        <v>79</v>
      </c>
      <c r="B15" s="147" t="s">
        <v>80</v>
      </c>
      <c r="C15" s="147" t="s">
        <v>81</v>
      </c>
      <c r="D15" s="148">
        <v>14</v>
      </c>
      <c r="E15" s="148" t="s">
        <v>150</v>
      </c>
      <c r="F15" s="148" t="s">
        <v>7</v>
      </c>
      <c r="G15" s="150">
        <v>1.5</v>
      </c>
      <c r="H15" s="150"/>
      <c r="I15" s="150" t="s">
        <v>83</v>
      </c>
      <c r="J15" s="150" t="s">
        <v>83</v>
      </c>
      <c r="K15" s="150">
        <f t="shared" ref="K15:K22" si="8">N15*1.6</f>
        <v>16</v>
      </c>
      <c r="L15" s="150">
        <f t="shared" ref="L15:L22" si="9">N15*1.4</f>
        <v>14</v>
      </c>
      <c r="M15" s="150">
        <f t="shared" ref="M15:M22" si="10">N15*1.2</f>
        <v>12</v>
      </c>
      <c r="N15" s="156">
        <v>10</v>
      </c>
      <c r="O15" s="150">
        <f t="shared" ref="O15:O22" si="11">N15*0.8</f>
        <v>8</v>
      </c>
      <c r="P15" s="150"/>
      <c r="Q15" s="150" t="s">
        <v>151</v>
      </c>
      <c r="R15" s="158" t="s">
        <v>107</v>
      </c>
      <c r="S15" s="158" t="s">
        <v>87</v>
      </c>
      <c r="T15" s="159" t="s">
        <v>88</v>
      </c>
      <c r="U15" s="150"/>
      <c r="V15" s="150"/>
      <c r="W15" s="150"/>
      <c r="X15" s="150" t="s">
        <v>89</v>
      </c>
      <c r="Y15" s="162"/>
      <c r="Z15" s="152" t="s">
        <v>152</v>
      </c>
      <c r="AA15" s="152" t="s">
        <v>153</v>
      </c>
      <c r="AB15" s="147" t="s">
        <v>112</v>
      </c>
      <c r="AC15" s="169">
        <v>11.21</v>
      </c>
      <c r="AD15" s="167"/>
      <c r="AE15" s="168">
        <v>13</v>
      </c>
    </row>
    <row r="16" spans="1:31" s="138" customFormat="1" ht="60" hidden="1" customHeight="1">
      <c r="A16" s="147" t="s">
        <v>79</v>
      </c>
      <c r="B16" s="147" t="s">
        <v>80</v>
      </c>
      <c r="C16" s="147" t="s">
        <v>81</v>
      </c>
      <c r="D16" s="148">
        <v>15</v>
      </c>
      <c r="E16" s="148" t="s">
        <v>154</v>
      </c>
      <c r="F16" s="148" t="s">
        <v>155</v>
      </c>
      <c r="G16" s="150">
        <v>1</v>
      </c>
      <c r="H16" s="150"/>
      <c r="I16" s="150"/>
      <c r="J16" s="150"/>
      <c r="K16" s="150">
        <f t="shared" si="8"/>
        <v>1.92</v>
      </c>
      <c r="L16" s="150">
        <f t="shared" si="9"/>
        <v>1.68</v>
      </c>
      <c r="M16" s="150">
        <f t="shared" si="10"/>
        <v>1.44</v>
      </c>
      <c r="N16" s="156">
        <v>1.2</v>
      </c>
      <c r="O16" s="150">
        <f t="shared" si="11"/>
        <v>0.96</v>
      </c>
      <c r="P16" s="150"/>
      <c r="Q16" s="150" t="s">
        <v>120</v>
      </c>
      <c r="R16" s="158" t="s">
        <v>156</v>
      </c>
      <c r="S16" s="158" t="s">
        <v>87</v>
      </c>
      <c r="T16" s="159" t="s">
        <v>88</v>
      </c>
      <c r="U16" s="150"/>
      <c r="V16" s="150"/>
      <c r="W16" s="150"/>
      <c r="X16" s="150" t="s">
        <v>89</v>
      </c>
      <c r="Y16" s="162"/>
      <c r="Z16" s="152" t="s">
        <v>157</v>
      </c>
      <c r="AA16" s="152" t="s">
        <v>158</v>
      </c>
      <c r="AB16" s="147" t="s">
        <v>112</v>
      </c>
      <c r="AC16" s="169">
        <v>0.78</v>
      </c>
      <c r="AD16" s="167"/>
      <c r="AE16" s="168">
        <v>1.2</v>
      </c>
    </row>
    <row r="17" spans="1:31" s="138" customFormat="1" ht="60" customHeight="1">
      <c r="A17" s="147" t="s">
        <v>79</v>
      </c>
      <c r="B17" s="147" t="s">
        <v>80</v>
      </c>
      <c r="C17" s="147" t="s">
        <v>81</v>
      </c>
      <c r="D17" s="148">
        <v>16</v>
      </c>
      <c r="E17" s="148" t="s">
        <v>159</v>
      </c>
      <c r="F17" s="148" t="s">
        <v>160</v>
      </c>
      <c r="G17" s="150">
        <v>1</v>
      </c>
      <c r="H17" s="150"/>
      <c r="I17" s="150"/>
      <c r="J17" s="150"/>
      <c r="K17" s="150">
        <f t="shared" si="8"/>
        <v>3.2</v>
      </c>
      <c r="L17" s="150">
        <f t="shared" si="9"/>
        <v>2.8</v>
      </c>
      <c r="M17" s="150">
        <f t="shared" si="10"/>
        <v>2.4</v>
      </c>
      <c r="N17" s="156">
        <v>2</v>
      </c>
      <c r="O17" s="150">
        <f t="shared" si="11"/>
        <v>1.6</v>
      </c>
      <c r="P17" s="150"/>
      <c r="Q17" s="150" t="s">
        <v>161</v>
      </c>
      <c r="R17" s="158" t="s">
        <v>121</v>
      </c>
      <c r="S17" s="158" t="s">
        <v>87</v>
      </c>
      <c r="T17" s="158"/>
      <c r="U17" s="150"/>
      <c r="V17" s="150"/>
      <c r="W17" s="150"/>
      <c r="X17" s="150" t="s">
        <v>89</v>
      </c>
      <c r="Y17" s="162"/>
      <c r="Z17" s="152" t="s">
        <v>162</v>
      </c>
      <c r="AA17" s="152" t="s">
        <v>163</v>
      </c>
      <c r="AB17" s="147" t="s">
        <v>112</v>
      </c>
      <c r="AC17" s="207">
        <v>5.28</v>
      </c>
      <c r="AD17" s="167"/>
      <c r="AE17" s="168">
        <v>2</v>
      </c>
    </row>
    <row r="18" spans="1:31" s="138" customFormat="1" ht="60" customHeight="1">
      <c r="A18" s="147" t="s">
        <v>79</v>
      </c>
      <c r="B18" s="147" t="s">
        <v>80</v>
      </c>
      <c r="C18" s="147" t="s">
        <v>81</v>
      </c>
      <c r="D18" s="148">
        <v>17</v>
      </c>
      <c r="E18" s="148" t="s">
        <v>164</v>
      </c>
      <c r="F18" s="148" t="s">
        <v>165</v>
      </c>
      <c r="G18" s="150">
        <v>1</v>
      </c>
      <c r="H18" s="150"/>
      <c r="I18" s="150"/>
      <c r="J18" s="150"/>
      <c r="K18" s="150">
        <f t="shared" si="8"/>
        <v>3.2</v>
      </c>
      <c r="L18" s="150">
        <f t="shared" si="9"/>
        <v>2.8</v>
      </c>
      <c r="M18" s="150">
        <f t="shared" si="10"/>
        <v>2.4</v>
      </c>
      <c r="N18" s="156">
        <v>2</v>
      </c>
      <c r="O18" s="150">
        <f t="shared" si="11"/>
        <v>1.6</v>
      </c>
      <c r="P18" s="150"/>
      <c r="Q18" s="150" t="s">
        <v>166</v>
      </c>
      <c r="R18" s="158" t="s">
        <v>121</v>
      </c>
      <c r="S18" s="158" t="s">
        <v>87</v>
      </c>
      <c r="T18" s="158"/>
      <c r="U18" s="150"/>
      <c r="V18" s="150"/>
      <c r="W18" s="150"/>
      <c r="X18" s="150" t="s">
        <v>89</v>
      </c>
      <c r="Y18" s="162"/>
      <c r="Z18" s="152" t="s">
        <v>167</v>
      </c>
      <c r="AA18" s="152" t="s">
        <v>168</v>
      </c>
      <c r="AB18" s="147" t="s">
        <v>112</v>
      </c>
      <c r="AC18" s="207">
        <v>2.77</v>
      </c>
      <c r="AD18" s="167"/>
      <c r="AE18" s="168">
        <v>2</v>
      </c>
    </row>
    <row r="19" spans="1:31" s="138" customFormat="1" ht="60" hidden="1" customHeight="1">
      <c r="A19" s="147" t="s">
        <v>79</v>
      </c>
      <c r="B19" s="147" t="s">
        <v>80</v>
      </c>
      <c r="C19" s="147" t="s">
        <v>81</v>
      </c>
      <c r="D19" s="148">
        <v>18</v>
      </c>
      <c r="E19" s="148" t="s">
        <v>169</v>
      </c>
      <c r="F19" s="148" t="s">
        <v>170</v>
      </c>
      <c r="G19" s="150">
        <v>1</v>
      </c>
      <c r="H19" s="150"/>
      <c r="I19" s="150"/>
      <c r="J19" s="150" t="s">
        <v>83</v>
      </c>
      <c r="K19" s="150">
        <f t="shared" si="8"/>
        <v>25.6</v>
      </c>
      <c r="L19" s="150">
        <f t="shared" si="9"/>
        <v>22.4</v>
      </c>
      <c r="M19" s="150">
        <f t="shared" si="10"/>
        <v>19.2</v>
      </c>
      <c r="N19" s="156">
        <v>16</v>
      </c>
      <c r="O19" s="150">
        <f t="shared" si="11"/>
        <v>12.8</v>
      </c>
      <c r="P19" s="150"/>
      <c r="Q19" s="150" t="s">
        <v>171</v>
      </c>
      <c r="R19" s="158" t="s">
        <v>172</v>
      </c>
      <c r="S19" s="158" t="s">
        <v>87</v>
      </c>
      <c r="T19" s="158"/>
      <c r="U19" s="150"/>
      <c r="V19" s="150"/>
      <c r="W19" s="150"/>
      <c r="X19" s="150" t="s">
        <v>89</v>
      </c>
      <c r="Y19" s="162"/>
      <c r="Z19" s="162" t="s">
        <v>173</v>
      </c>
      <c r="AA19" s="152" t="s">
        <v>174</v>
      </c>
      <c r="AB19" s="147" t="s">
        <v>112</v>
      </c>
      <c r="AC19" s="169">
        <f>(10.305+10.257+10.263)/3</f>
        <v>10.274999999999999</v>
      </c>
      <c r="AD19" s="167"/>
      <c r="AE19" s="168">
        <v>16</v>
      </c>
    </row>
    <row r="20" spans="1:31" s="138" customFormat="1" ht="98.25" hidden="1" customHeight="1">
      <c r="A20" s="147" t="s">
        <v>79</v>
      </c>
      <c r="B20" s="147" t="s">
        <v>80</v>
      </c>
      <c r="C20" s="147" t="s">
        <v>81</v>
      </c>
      <c r="D20" s="148">
        <v>19</v>
      </c>
      <c r="E20" s="148" t="s">
        <v>175</v>
      </c>
      <c r="F20" s="148" t="s">
        <v>9</v>
      </c>
      <c r="G20" s="150">
        <v>1</v>
      </c>
      <c r="H20" s="150"/>
      <c r="I20" s="150"/>
      <c r="J20" s="150" t="s">
        <v>83</v>
      </c>
      <c r="K20" s="150">
        <f t="shared" si="8"/>
        <v>26.400000000000002</v>
      </c>
      <c r="L20" s="150">
        <f t="shared" si="9"/>
        <v>23.099999999999998</v>
      </c>
      <c r="M20" s="150">
        <f t="shared" si="10"/>
        <v>19.8</v>
      </c>
      <c r="N20" s="156">
        <v>16.5</v>
      </c>
      <c r="O20" s="150">
        <f t="shared" si="11"/>
        <v>13.200000000000001</v>
      </c>
      <c r="P20" s="150"/>
      <c r="Q20" s="150" t="s">
        <v>171</v>
      </c>
      <c r="R20" s="158" t="s">
        <v>86</v>
      </c>
      <c r="S20" s="158" t="s">
        <v>87</v>
      </c>
      <c r="T20" s="159" t="s">
        <v>88</v>
      </c>
      <c r="U20" s="150"/>
      <c r="V20" s="150"/>
      <c r="W20" s="150"/>
      <c r="X20" s="150" t="s">
        <v>89</v>
      </c>
      <c r="Y20" s="162"/>
      <c r="Z20" s="152" t="s">
        <v>176</v>
      </c>
      <c r="AA20" s="152" t="s">
        <v>174</v>
      </c>
      <c r="AB20" s="147" t="s">
        <v>112</v>
      </c>
      <c r="AC20" s="169">
        <f>(11.5+11.233+12.533)/3</f>
        <v>11.755333333333333</v>
      </c>
      <c r="AD20" s="167"/>
      <c r="AE20" s="168">
        <v>16.5</v>
      </c>
    </row>
    <row r="21" spans="1:31" s="138" customFormat="1" ht="115.5" hidden="1" customHeight="1">
      <c r="A21" s="147" t="s">
        <v>79</v>
      </c>
      <c r="B21" s="147" t="s">
        <v>80</v>
      </c>
      <c r="C21" s="147" t="s">
        <v>22</v>
      </c>
      <c r="D21" s="148">
        <v>20</v>
      </c>
      <c r="E21" s="148" t="s">
        <v>177</v>
      </c>
      <c r="F21" s="148" t="s">
        <v>10</v>
      </c>
      <c r="G21" s="150">
        <v>1</v>
      </c>
      <c r="H21" s="150"/>
      <c r="I21" s="150"/>
      <c r="J21" s="150"/>
      <c r="K21" s="150">
        <f t="shared" si="8"/>
        <v>8</v>
      </c>
      <c r="L21" s="150">
        <f t="shared" si="9"/>
        <v>7</v>
      </c>
      <c r="M21" s="150">
        <f t="shared" si="10"/>
        <v>6</v>
      </c>
      <c r="N21" s="156">
        <v>5</v>
      </c>
      <c r="O21" s="150">
        <f t="shared" si="11"/>
        <v>4</v>
      </c>
      <c r="P21" s="150"/>
      <c r="Q21" s="150" t="s">
        <v>84</v>
      </c>
      <c r="R21" s="158" t="s">
        <v>107</v>
      </c>
      <c r="S21" s="158" t="s">
        <v>87</v>
      </c>
      <c r="T21" s="159" t="s">
        <v>88</v>
      </c>
      <c r="U21" s="150"/>
      <c r="V21" s="150"/>
      <c r="W21" s="150"/>
      <c r="X21" s="150"/>
      <c r="Y21" s="162"/>
      <c r="Z21" s="152" t="s">
        <v>178</v>
      </c>
      <c r="AA21" s="152" t="s">
        <v>179</v>
      </c>
      <c r="AB21" s="147" t="s">
        <v>112</v>
      </c>
      <c r="AC21" s="169">
        <f>(4.567+5.333+3.867)/3</f>
        <v>4.5889999999999995</v>
      </c>
      <c r="AD21" s="167"/>
      <c r="AE21" s="168">
        <v>5</v>
      </c>
    </row>
    <row r="22" spans="1:31" s="138" customFormat="1" ht="72" hidden="1" customHeight="1">
      <c r="A22" s="147" t="s">
        <v>79</v>
      </c>
      <c r="B22" s="147" t="s">
        <v>80</v>
      </c>
      <c r="C22" s="147" t="s">
        <v>180</v>
      </c>
      <c r="D22" s="148">
        <v>21</v>
      </c>
      <c r="E22" s="148" t="s">
        <v>181</v>
      </c>
      <c r="F22" s="148" t="s">
        <v>182</v>
      </c>
      <c r="G22" s="150">
        <v>0.5</v>
      </c>
      <c r="H22" s="150"/>
      <c r="I22" s="150"/>
      <c r="J22" s="150" t="s">
        <v>83</v>
      </c>
      <c r="K22" s="150">
        <f t="shared" si="8"/>
        <v>30</v>
      </c>
      <c r="L22" s="150">
        <f t="shared" si="9"/>
        <v>26.25</v>
      </c>
      <c r="M22" s="150">
        <f t="shared" si="10"/>
        <v>22.5</v>
      </c>
      <c r="N22" s="150">
        <v>18.75</v>
      </c>
      <c r="O22" s="150">
        <f t="shared" si="11"/>
        <v>15</v>
      </c>
      <c r="P22" s="150"/>
      <c r="Q22" s="150" t="s">
        <v>183</v>
      </c>
      <c r="R22" s="158" t="s">
        <v>172</v>
      </c>
      <c r="S22" s="158"/>
      <c r="T22" s="158"/>
      <c r="U22" s="150"/>
      <c r="V22" s="150"/>
      <c r="W22" s="150" t="s">
        <v>108</v>
      </c>
      <c r="X22" s="150" t="s">
        <v>89</v>
      </c>
      <c r="Y22" s="162"/>
      <c r="Z22" s="162" t="s">
        <v>184</v>
      </c>
      <c r="AA22" s="152" t="s">
        <v>185</v>
      </c>
      <c r="AB22" s="147" t="s">
        <v>92</v>
      </c>
      <c r="AC22" s="166"/>
      <c r="AD22" s="167"/>
      <c r="AE22" s="168">
        <v>13</v>
      </c>
    </row>
    <row r="23" spans="1:31" s="138" customFormat="1" ht="60" hidden="1" customHeight="1">
      <c r="A23" s="147" t="s">
        <v>79</v>
      </c>
      <c r="B23" s="147" t="s">
        <v>80</v>
      </c>
      <c r="C23" s="147" t="s">
        <v>81</v>
      </c>
      <c r="D23" s="148">
        <v>22</v>
      </c>
      <c r="E23" s="148" t="s">
        <v>186</v>
      </c>
      <c r="F23" s="148" t="s">
        <v>187</v>
      </c>
      <c r="G23" s="150">
        <v>1</v>
      </c>
      <c r="H23" s="150"/>
      <c r="I23" s="150"/>
      <c r="J23" s="150" t="s">
        <v>83</v>
      </c>
      <c r="K23" s="150">
        <f t="shared" ref="K23:K27" si="12">N23*1.6</f>
        <v>1.92</v>
      </c>
      <c r="L23" s="150">
        <f t="shared" ref="L23:L27" si="13">N23*1.4</f>
        <v>1.68</v>
      </c>
      <c r="M23" s="150">
        <f t="shared" ref="M23:M27" si="14">N23*1.2</f>
        <v>1.44</v>
      </c>
      <c r="N23" s="156">
        <v>1.2</v>
      </c>
      <c r="O23" s="150">
        <f t="shared" ref="O23:O27" si="15">N23*0.8</f>
        <v>0.96</v>
      </c>
      <c r="P23" s="150"/>
      <c r="Q23" s="150" t="s">
        <v>161</v>
      </c>
      <c r="R23" s="158" t="s">
        <v>188</v>
      </c>
      <c r="S23" s="158"/>
      <c r="T23" s="158"/>
      <c r="U23" s="150"/>
      <c r="V23" s="150"/>
      <c r="W23" s="150"/>
      <c r="X23" s="150" t="s">
        <v>89</v>
      </c>
      <c r="Y23" s="162"/>
      <c r="Z23" s="152" t="s">
        <v>189</v>
      </c>
      <c r="AA23" s="152" t="s">
        <v>190</v>
      </c>
      <c r="AB23" s="147" t="s">
        <v>92</v>
      </c>
      <c r="AC23" s="166"/>
      <c r="AD23" s="167"/>
      <c r="AE23" s="168">
        <v>1.5</v>
      </c>
    </row>
    <row r="24" spans="1:31" s="138" customFormat="1" ht="60" hidden="1" customHeight="1">
      <c r="A24" s="147" t="s">
        <v>79</v>
      </c>
      <c r="B24" s="147" t="s">
        <v>80</v>
      </c>
      <c r="C24" s="147" t="s">
        <v>81</v>
      </c>
      <c r="D24" s="148">
        <v>23</v>
      </c>
      <c r="E24" s="148" t="s">
        <v>191</v>
      </c>
      <c r="F24" s="148" t="s">
        <v>192</v>
      </c>
      <c r="G24" s="150">
        <v>2</v>
      </c>
      <c r="H24" s="150"/>
      <c r="I24" s="150" t="s">
        <v>83</v>
      </c>
      <c r="J24" s="150" t="s">
        <v>83</v>
      </c>
      <c r="K24" s="150">
        <f t="shared" si="12"/>
        <v>1.92</v>
      </c>
      <c r="L24" s="150">
        <f t="shared" si="13"/>
        <v>1.68</v>
      </c>
      <c r="M24" s="150">
        <f t="shared" si="14"/>
        <v>1.44</v>
      </c>
      <c r="N24" s="156">
        <v>1.2</v>
      </c>
      <c r="O24" s="150">
        <f t="shared" si="15"/>
        <v>0.96</v>
      </c>
      <c r="P24" s="150" t="s">
        <v>166</v>
      </c>
      <c r="Q24" s="150" t="s">
        <v>161</v>
      </c>
      <c r="R24" s="158" t="s">
        <v>188</v>
      </c>
      <c r="S24" s="158" t="s">
        <v>87</v>
      </c>
      <c r="T24" s="158"/>
      <c r="U24" s="150"/>
      <c r="V24" s="150"/>
      <c r="W24" s="150"/>
      <c r="X24" s="150" t="s">
        <v>89</v>
      </c>
      <c r="Y24" s="162"/>
      <c r="Z24" s="152" t="s">
        <v>193</v>
      </c>
      <c r="AA24" s="152" t="s">
        <v>190</v>
      </c>
      <c r="AB24" s="147" t="s">
        <v>92</v>
      </c>
      <c r="AC24" s="166"/>
      <c r="AD24" s="167"/>
      <c r="AE24" s="168">
        <v>1.5</v>
      </c>
    </row>
    <row r="25" spans="1:31" s="138" customFormat="1" ht="60" hidden="1" customHeight="1">
      <c r="A25" s="147" t="s">
        <v>79</v>
      </c>
      <c r="B25" s="147" t="s">
        <v>80</v>
      </c>
      <c r="C25" s="147" t="s">
        <v>81</v>
      </c>
      <c r="D25" s="148">
        <v>24</v>
      </c>
      <c r="E25" s="148" t="s">
        <v>194</v>
      </c>
      <c r="F25" s="148" t="s">
        <v>11</v>
      </c>
      <c r="G25" s="150">
        <v>1</v>
      </c>
      <c r="H25" s="150"/>
      <c r="I25" s="150"/>
      <c r="J25" s="150" t="s">
        <v>83</v>
      </c>
      <c r="K25" s="150">
        <f t="shared" si="12"/>
        <v>12.8</v>
      </c>
      <c r="L25" s="150">
        <f t="shared" si="13"/>
        <v>11.2</v>
      </c>
      <c r="M25" s="150">
        <f t="shared" si="14"/>
        <v>9.6</v>
      </c>
      <c r="N25" s="156">
        <v>8</v>
      </c>
      <c r="O25" s="150">
        <f t="shared" si="15"/>
        <v>6.4</v>
      </c>
      <c r="P25" s="150"/>
      <c r="Q25" s="150" t="s">
        <v>195</v>
      </c>
      <c r="R25" s="158" t="s">
        <v>86</v>
      </c>
      <c r="S25" s="158" t="s">
        <v>87</v>
      </c>
      <c r="T25" s="159" t="s">
        <v>88</v>
      </c>
      <c r="U25" s="150"/>
      <c r="V25" s="150"/>
      <c r="W25" s="150"/>
      <c r="X25" s="150" t="s">
        <v>89</v>
      </c>
      <c r="Y25" s="162" t="s">
        <v>196</v>
      </c>
      <c r="Z25" s="162" t="s">
        <v>197</v>
      </c>
      <c r="AA25" s="152" t="s">
        <v>198</v>
      </c>
      <c r="AB25" s="147" t="s">
        <v>92</v>
      </c>
      <c r="AC25" s="166"/>
      <c r="AD25" s="167"/>
      <c r="AE25" s="168">
        <v>8</v>
      </c>
    </row>
    <row r="26" spans="1:31" s="138" customFormat="1" ht="64.5" hidden="1" customHeight="1">
      <c r="A26" s="147" t="s">
        <v>79</v>
      </c>
      <c r="B26" s="147" t="s">
        <v>80</v>
      </c>
      <c r="C26" s="147" t="s">
        <v>81</v>
      </c>
      <c r="D26" s="148">
        <v>25</v>
      </c>
      <c r="E26" s="148" t="s">
        <v>199</v>
      </c>
      <c r="F26" s="148" t="s">
        <v>200</v>
      </c>
      <c r="G26" s="150">
        <v>1.5</v>
      </c>
      <c r="H26" s="150"/>
      <c r="I26" s="150"/>
      <c r="J26" s="150" t="s">
        <v>83</v>
      </c>
      <c r="K26" s="150">
        <f t="shared" si="12"/>
        <v>3.84</v>
      </c>
      <c r="L26" s="150">
        <f t="shared" si="13"/>
        <v>3.36</v>
      </c>
      <c r="M26" s="150">
        <f t="shared" si="14"/>
        <v>2.88</v>
      </c>
      <c r="N26" s="156">
        <v>2.4</v>
      </c>
      <c r="O26" s="150">
        <f t="shared" si="15"/>
        <v>1.92</v>
      </c>
      <c r="P26" s="150" t="s">
        <v>84</v>
      </c>
      <c r="Q26" s="150" t="s">
        <v>201</v>
      </c>
      <c r="R26" s="158" t="s">
        <v>202</v>
      </c>
      <c r="S26" s="158" t="s">
        <v>87</v>
      </c>
      <c r="T26" s="158"/>
      <c r="U26" s="150"/>
      <c r="V26" s="150"/>
      <c r="W26" s="150"/>
      <c r="X26" s="150" t="s">
        <v>89</v>
      </c>
      <c r="Y26" s="162" t="s">
        <v>203</v>
      </c>
      <c r="Z26" s="162" t="s">
        <v>197</v>
      </c>
      <c r="AA26" s="152" t="s">
        <v>204</v>
      </c>
      <c r="AB26" s="147" t="s">
        <v>92</v>
      </c>
      <c r="AC26" s="166"/>
      <c r="AD26" s="167"/>
      <c r="AE26" s="168">
        <v>2</v>
      </c>
    </row>
    <row r="27" spans="1:31" s="138" customFormat="1" ht="60" hidden="1" customHeight="1">
      <c r="A27" s="147" t="s">
        <v>79</v>
      </c>
      <c r="B27" s="147" t="s">
        <v>80</v>
      </c>
      <c r="C27" s="147" t="s">
        <v>81</v>
      </c>
      <c r="D27" s="148">
        <v>26</v>
      </c>
      <c r="E27" s="148" t="s">
        <v>205</v>
      </c>
      <c r="F27" s="148" t="s">
        <v>206</v>
      </c>
      <c r="G27" s="150">
        <v>1.5</v>
      </c>
      <c r="H27" s="150" t="s">
        <v>207</v>
      </c>
      <c r="I27" s="150"/>
      <c r="J27" s="150" t="s">
        <v>83</v>
      </c>
      <c r="K27" s="150">
        <f t="shared" si="12"/>
        <v>3.2</v>
      </c>
      <c r="L27" s="150">
        <f t="shared" si="13"/>
        <v>2.8</v>
      </c>
      <c r="M27" s="150">
        <f t="shared" si="14"/>
        <v>2.4</v>
      </c>
      <c r="N27" s="156">
        <v>2</v>
      </c>
      <c r="O27" s="150">
        <f t="shared" si="15"/>
        <v>1.6</v>
      </c>
      <c r="P27" s="150"/>
      <c r="Q27" s="150"/>
      <c r="R27" s="158" t="s">
        <v>202</v>
      </c>
      <c r="S27" s="158" t="s">
        <v>87</v>
      </c>
      <c r="T27" s="158"/>
      <c r="U27" s="150"/>
      <c r="V27" s="150"/>
      <c r="W27" s="150" t="s">
        <v>108</v>
      </c>
      <c r="X27" s="150" t="s">
        <v>89</v>
      </c>
      <c r="Y27" s="162" t="s">
        <v>208</v>
      </c>
      <c r="Z27" s="162" t="s">
        <v>209</v>
      </c>
      <c r="AA27" s="152" t="s">
        <v>210</v>
      </c>
      <c r="AB27" s="147" t="s">
        <v>112</v>
      </c>
      <c r="AC27" s="169">
        <f>(2.593+1.954+4.885)/3</f>
        <v>3.1439999999999997</v>
      </c>
      <c r="AD27" s="167"/>
      <c r="AE27" s="168">
        <v>4</v>
      </c>
    </row>
    <row r="28" spans="1:31" s="138" customFormat="1" ht="60" hidden="1" customHeight="1">
      <c r="A28" s="147" t="s">
        <v>79</v>
      </c>
      <c r="B28" s="147" t="s">
        <v>80</v>
      </c>
      <c r="C28" s="147" t="s">
        <v>81</v>
      </c>
      <c r="D28" s="148">
        <v>27</v>
      </c>
      <c r="E28" s="148" t="s">
        <v>211</v>
      </c>
      <c r="F28" s="148" t="s">
        <v>212</v>
      </c>
      <c r="G28" s="150">
        <v>0.5</v>
      </c>
      <c r="H28" s="150"/>
      <c r="I28" s="150"/>
      <c r="J28" s="150" t="s">
        <v>83</v>
      </c>
      <c r="K28" s="150">
        <f t="shared" ref="K28:K33" si="16">N28*1.6</f>
        <v>3.2</v>
      </c>
      <c r="L28" s="150">
        <f t="shared" ref="L28:L33" si="17">N28*1.4</f>
        <v>2.8</v>
      </c>
      <c r="M28" s="150">
        <f t="shared" ref="M28:M33" si="18">N28*1.2</f>
        <v>2.4</v>
      </c>
      <c r="N28" s="156">
        <v>2</v>
      </c>
      <c r="O28" s="150">
        <f t="shared" ref="O28:O33" si="19">N28*0.8</f>
        <v>1.6</v>
      </c>
      <c r="P28" s="150"/>
      <c r="Q28" s="150" t="s">
        <v>195</v>
      </c>
      <c r="R28" s="158" t="s">
        <v>202</v>
      </c>
      <c r="S28" s="158" t="s">
        <v>87</v>
      </c>
      <c r="T28" s="158"/>
      <c r="U28" s="150"/>
      <c r="V28" s="150"/>
      <c r="W28" s="150"/>
      <c r="X28" s="150" t="s">
        <v>89</v>
      </c>
      <c r="Y28" s="162" t="s">
        <v>213</v>
      </c>
      <c r="Z28" s="162" t="s">
        <v>214</v>
      </c>
      <c r="AA28" s="152" t="s">
        <v>215</v>
      </c>
      <c r="AB28" s="147" t="s">
        <v>112</v>
      </c>
      <c r="AC28" s="169">
        <f>(2.055+0.808+0.586)/3</f>
        <v>1.1496666666666668</v>
      </c>
      <c r="AD28" s="167"/>
      <c r="AE28" s="168">
        <v>2</v>
      </c>
    </row>
    <row r="29" spans="1:31" s="138" customFormat="1" ht="60" hidden="1" customHeight="1">
      <c r="A29" s="147" t="s">
        <v>79</v>
      </c>
      <c r="B29" s="147" t="s">
        <v>80</v>
      </c>
      <c r="C29" s="147" t="s">
        <v>81</v>
      </c>
      <c r="D29" s="148">
        <v>28</v>
      </c>
      <c r="E29" s="148" t="s">
        <v>216</v>
      </c>
      <c r="F29" s="148" t="s">
        <v>217</v>
      </c>
      <c r="G29" s="150">
        <v>1</v>
      </c>
      <c r="H29" s="150"/>
      <c r="I29" s="150" t="s">
        <v>83</v>
      </c>
      <c r="J29" s="150" t="s">
        <v>83</v>
      </c>
      <c r="K29" s="150">
        <f t="shared" si="16"/>
        <v>3.2</v>
      </c>
      <c r="L29" s="150">
        <f t="shared" si="17"/>
        <v>2.8</v>
      </c>
      <c r="M29" s="150">
        <f t="shared" si="18"/>
        <v>2.4</v>
      </c>
      <c r="N29" s="156">
        <v>2</v>
      </c>
      <c r="O29" s="150">
        <f t="shared" si="19"/>
        <v>1.6</v>
      </c>
      <c r="P29" s="150"/>
      <c r="Q29" s="150" t="s">
        <v>195</v>
      </c>
      <c r="R29" s="158" t="s">
        <v>86</v>
      </c>
      <c r="S29" s="158" t="s">
        <v>87</v>
      </c>
      <c r="T29" s="159" t="s">
        <v>88</v>
      </c>
      <c r="U29" s="150"/>
      <c r="V29" s="150"/>
      <c r="W29" s="150"/>
      <c r="X29" s="150" t="s">
        <v>89</v>
      </c>
      <c r="Y29" s="162" t="s">
        <v>218</v>
      </c>
      <c r="Z29" s="162" t="s">
        <v>214</v>
      </c>
      <c r="AA29" s="152" t="s">
        <v>219</v>
      </c>
      <c r="AB29" s="147" t="s">
        <v>112</v>
      </c>
      <c r="AC29" s="169">
        <f>(2.459+0.952+1.348)/3</f>
        <v>1.5863333333333334</v>
      </c>
      <c r="AD29" s="167"/>
      <c r="AE29" s="168">
        <v>4</v>
      </c>
    </row>
    <row r="30" spans="1:31" s="138" customFormat="1" ht="60" hidden="1" customHeight="1">
      <c r="A30" s="147" t="s">
        <v>79</v>
      </c>
      <c r="B30" s="147" t="s">
        <v>80</v>
      </c>
      <c r="C30" s="147" t="s">
        <v>81</v>
      </c>
      <c r="D30" s="148">
        <v>29</v>
      </c>
      <c r="E30" s="148" t="s">
        <v>220</v>
      </c>
      <c r="F30" s="148" t="s">
        <v>221</v>
      </c>
      <c r="G30" s="150">
        <v>0.5</v>
      </c>
      <c r="H30" s="150"/>
      <c r="I30" s="150"/>
      <c r="J30" s="150" t="s">
        <v>83</v>
      </c>
      <c r="K30" s="150">
        <f t="shared" si="16"/>
        <v>3.5200000000000005</v>
      </c>
      <c r="L30" s="150">
        <f t="shared" si="17"/>
        <v>3.08</v>
      </c>
      <c r="M30" s="150">
        <f t="shared" si="18"/>
        <v>2.64</v>
      </c>
      <c r="N30" s="156">
        <v>2.2000000000000002</v>
      </c>
      <c r="O30" s="150">
        <f t="shared" si="19"/>
        <v>1.7600000000000002</v>
      </c>
      <c r="P30" s="150" t="s">
        <v>222</v>
      </c>
      <c r="Q30" s="150" t="s">
        <v>223</v>
      </c>
      <c r="R30" s="158" t="s">
        <v>136</v>
      </c>
      <c r="S30" s="158" t="s">
        <v>87</v>
      </c>
      <c r="T30" s="158"/>
      <c r="U30" s="150"/>
      <c r="V30" s="150"/>
      <c r="W30" s="150"/>
      <c r="X30" s="150" t="s">
        <v>89</v>
      </c>
      <c r="Y30" s="162"/>
      <c r="Z30" s="152" t="s">
        <v>224</v>
      </c>
      <c r="AA30" s="152" t="s">
        <v>225</v>
      </c>
      <c r="AB30" s="147" t="s">
        <v>92</v>
      </c>
      <c r="AC30" s="170"/>
      <c r="AD30" s="167"/>
      <c r="AE30" s="168">
        <v>2.2000000000000002</v>
      </c>
    </row>
    <row r="31" spans="1:31" s="138" customFormat="1" ht="60" hidden="1" customHeight="1">
      <c r="A31" s="147" t="s">
        <v>79</v>
      </c>
      <c r="B31" s="147" t="s">
        <v>80</v>
      </c>
      <c r="C31" s="147" t="s">
        <v>81</v>
      </c>
      <c r="D31" s="148">
        <v>30</v>
      </c>
      <c r="E31" s="148" t="s">
        <v>226</v>
      </c>
      <c r="F31" s="148" t="s">
        <v>14</v>
      </c>
      <c r="G31" s="150">
        <v>0.5</v>
      </c>
      <c r="H31" s="150"/>
      <c r="I31" s="150"/>
      <c r="J31" s="150" t="s">
        <v>83</v>
      </c>
      <c r="K31" s="150">
        <f t="shared" si="16"/>
        <v>3.2</v>
      </c>
      <c r="L31" s="150">
        <f t="shared" si="17"/>
        <v>2.8</v>
      </c>
      <c r="M31" s="150">
        <f t="shared" si="18"/>
        <v>2.4</v>
      </c>
      <c r="N31" s="156">
        <v>2</v>
      </c>
      <c r="O31" s="150">
        <f t="shared" si="19"/>
        <v>1.6</v>
      </c>
      <c r="P31" s="150"/>
      <c r="Q31" s="150" t="s">
        <v>223</v>
      </c>
      <c r="R31" s="158" t="s">
        <v>136</v>
      </c>
      <c r="S31" s="158" t="s">
        <v>87</v>
      </c>
      <c r="T31" s="159" t="s">
        <v>88</v>
      </c>
      <c r="U31" s="150"/>
      <c r="V31" s="150"/>
      <c r="W31" s="150"/>
      <c r="X31" s="150" t="s">
        <v>89</v>
      </c>
      <c r="Y31" s="162"/>
      <c r="Z31" s="152" t="s">
        <v>227</v>
      </c>
      <c r="AA31" s="152" t="s">
        <v>228</v>
      </c>
      <c r="AB31" s="147" t="s">
        <v>92</v>
      </c>
      <c r="AC31" s="170"/>
      <c r="AD31" s="167"/>
      <c r="AE31" s="168">
        <v>2</v>
      </c>
    </row>
    <row r="32" spans="1:31" s="138" customFormat="1" ht="60" hidden="1" customHeight="1">
      <c r="A32" s="147" t="s">
        <v>79</v>
      </c>
      <c r="B32" s="147" t="s">
        <v>80</v>
      </c>
      <c r="C32" s="147" t="s">
        <v>81</v>
      </c>
      <c r="D32" s="148">
        <v>31</v>
      </c>
      <c r="E32" s="148" t="s">
        <v>229</v>
      </c>
      <c r="F32" s="148" t="s">
        <v>230</v>
      </c>
      <c r="G32" s="150">
        <v>0.5</v>
      </c>
      <c r="H32" s="150"/>
      <c r="I32" s="150"/>
      <c r="J32" s="150"/>
      <c r="K32" s="150">
        <f t="shared" si="16"/>
        <v>1.6</v>
      </c>
      <c r="L32" s="150">
        <f t="shared" si="17"/>
        <v>1.4</v>
      </c>
      <c r="M32" s="150">
        <f t="shared" si="18"/>
        <v>1.2</v>
      </c>
      <c r="N32" s="156">
        <v>1</v>
      </c>
      <c r="O32" s="150">
        <f t="shared" si="19"/>
        <v>0.8</v>
      </c>
      <c r="P32" s="150"/>
      <c r="Q32" s="150" t="s">
        <v>120</v>
      </c>
      <c r="R32" s="158" t="s">
        <v>172</v>
      </c>
      <c r="S32" s="158" t="s">
        <v>87</v>
      </c>
      <c r="T32" s="158"/>
      <c r="U32" s="150"/>
      <c r="V32" s="150"/>
      <c r="W32" s="150"/>
      <c r="X32" s="150" t="s">
        <v>89</v>
      </c>
      <c r="Y32" s="162"/>
      <c r="Z32" s="162" t="s">
        <v>231</v>
      </c>
      <c r="AA32" s="152" t="s">
        <v>232</v>
      </c>
      <c r="AB32" s="147" t="s">
        <v>92</v>
      </c>
      <c r="AC32" s="170"/>
      <c r="AD32" s="167"/>
      <c r="AE32" s="168">
        <v>1</v>
      </c>
    </row>
    <row r="33" spans="1:31" s="139" customFormat="1" ht="60" hidden="1" customHeight="1">
      <c r="A33" s="147" t="s">
        <v>79</v>
      </c>
      <c r="B33" s="147" t="s">
        <v>80</v>
      </c>
      <c r="C33" s="147" t="s">
        <v>81</v>
      </c>
      <c r="D33" s="148">
        <v>32</v>
      </c>
      <c r="E33" s="148" t="s">
        <v>233</v>
      </c>
      <c r="F33" s="148" t="s">
        <v>234</v>
      </c>
      <c r="G33" s="150">
        <v>0.5</v>
      </c>
      <c r="H33" s="150"/>
      <c r="I33" s="150"/>
      <c r="J33" s="150" t="s">
        <v>83</v>
      </c>
      <c r="K33" s="150">
        <f t="shared" si="16"/>
        <v>5.28</v>
      </c>
      <c r="L33" s="150">
        <f t="shared" si="17"/>
        <v>4.6199999999999992</v>
      </c>
      <c r="M33" s="150">
        <f t="shared" si="18"/>
        <v>3.9599999999999995</v>
      </c>
      <c r="N33" s="156">
        <v>3.3</v>
      </c>
      <c r="O33" s="150">
        <f t="shared" si="19"/>
        <v>2.64</v>
      </c>
      <c r="P33" s="150"/>
      <c r="Q33" s="150" t="s">
        <v>223</v>
      </c>
      <c r="R33" s="158" t="s">
        <v>136</v>
      </c>
      <c r="S33" s="158"/>
      <c r="T33" s="158"/>
      <c r="U33" s="150"/>
      <c r="V33" s="150"/>
      <c r="W33" s="150"/>
      <c r="X33" s="150" t="s">
        <v>89</v>
      </c>
      <c r="Y33" s="162"/>
      <c r="Z33" s="152" t="s">
        <v>235</v>
      </c>
      <c r="AA33" s="152" t="s">
        <v>236</v>
      </c>
      <c r="AB33" s="147" t="s">
        <v>92</v>
      </c>
      <c r="AC33" s="170"/>
      <c r="AD33" s="171"/>
      <c r="AE33" s="168">
        <v>3.3</v>
      </c>
    </row>
    <row r="34" spans="1:31" s="138" customFormat="1" ht="60" hidden="1" customHeight="1">
      <c r="A34" s="147" t="s">
        <v>79</v>
      </c>
      <c r="B34" s="147" t="s">
        <v>80</v>
      </c>
      <c r="C34" s="147" t="s">
        <v>81</v>
      </c>
      <c r="D34" s="148">
        <v>33</v>
      </c>
      <c r="E34" s="148" t="s">
        <v>237</v>
      </c>
      <c r="F34" s="148" t="s">
        <v>237</v>
      </c>
      <c r="G34" s="150">
        <v>0.5</v>
      </c>
      <c r="H34" s="150"/>
      <c r="I34" s="150"/>
      <c r="J34" s="150" t="s">
        <v>83</v>
      </c>
      <c r="K34" s="150"/>
      <c r="L34" s="150"/>
      <c r="M34" s="150"/>
      <c r="N34" s="150"/>
      <c r="O34" s="150"/>
      <c r="P34" s="150"/>
      <c r="Q34" s="150" t="s">
        <v>166</v>
      </c>
      <c r="R34" s="158" t="s">
        <v>172</v>
      </c>
      <c r="S34" s="158"/>
      <c r="T34" s="158"/>
      <c r="U34" s="150"/>
      <c r="V34" s="150"/>
      <c r="W34" s="150"/>
      <c r="X34" s="150" t="s">
        <v>89</v>
      </c>
      <c r="Y34" s="162"/>
      <c r="Z34" s="152" t="s">
        <v>238</v>
      </c>
      <c r="AA34" s="152" t="s">
        <v>239</v>
      </c>
      <c r="AB34" s="147" t="s">
        <v>92</v>
      </c>
      <c r="AC34" s="170"/>
      <c r="AD34" s="167"/>
      <c r="AE34" s="168">
        <v>1</v>
      </c>
    </row>
    <row r="35" spans="1:31" s="138" customFormat="1" ht="60" hidden="1" customHeight="1">
      <c r="A35" s="147" t="s">
        <v>79</v>
      </c>
      <c r="B35" s="147" t="s">
        <v>80</v>
      </c>
      <c r="C35" s="147" t="s">
        <v>81</v>
      </c>
      <c r="D35" s="148">
        <v>34</v>
      </c>
      <c r="E35" s="151" t="s">
        <v>240</v>
      </c>
      <c r="F35" s="151" t="s">
        <v>240</v>
      </c>
      <c r="G35" s="150">
        <v>2</v>
      </c>
      <c r="H35" s="150"/>
      <c r="I35" s="150"/>
      <c r="J35" s="150" t="s">
        <v>83</v>
      </c>
      <c r="K35" s="150">
        <f t="shared" ref="K35:K48" si="20">N35*1.6</f>
        <v>111.24960000000002</v>
      </c>
      <c r="L35" s="150">
        <f t="shared" ref="L35:L48" si="21">N35*1.4</f>
        <v>97.343400000000003</v>
      </c>
      <c r="M35" s="150">
        <f t="shared" ref="M35:M48" si="22">N35*1.2</f>
        <v>83.437200000000004</v>
      </c>
      <c r="N35" s="156">
        <v>69.531000000000006</v>
      </c>
      <c r="O35" s="150">
        <f t="shared" ref="O35:O48" si="23">N35*0.8</f>
        <v>55.624800000000008</v>
      </c>
      <c r="P35" s="150"/>
      <c r="Q35" s="150" t="s">
        <v>241</v>
      </c>
      <c r="R35" s="158" t="s">
        <v>172</v>
      </c>
      <c r="S35" s="158"/>
      <c r="T35" s="158"/>
      <c r="U35" s="150"/>
      <c r="V35" s="150"/>
      <c r="W35" s="150"/>
      <c r="X35" s="150" t="s">
        <v>89</v>
      </c>
      <c r="Y35" s="162"/>
      <c r="Z35" s="162" t="s">
        <v>242</v>
      </c>
      <c r="AA35" s="152" t="s">
        <v>243</v>
      </c>
      <c r="AB35" s="147" t="s">
        <v>92</v>
      </c>
      <c r="AC35" s="170"/>
      <c r="AD35" s="167"/>
      <c r="AE35" s="168">
        <v>60</v>
      </c>
    </row>
    <row r="36" spans="1:31" s="138" customFormat="1" ht="108.75" customHeight="1">
      <c r="A36" s="147" t="s">
        <v>79</v>
      </c>
      <c r="B36" s="147" t="s">
        <v>80</v>
      </c>
      <c r="C36" s="147" t="s">
        <v>22</v>
      </c>
      <c r="D36" s="148">
        <v>35</v>
      </c>
      <c r="E36" s="152" t="s">
        <v>244</v>
      </c>
      <c r="F36" s="152" t="s">
        <v>245</v>
      </c>
      <c r="G36" s="153">
        <v>1.5</v>
      </c>
      <c r="H36" s="153"/>
      <c r="I36" s="150"/>
      <c r="J36" s="150"/>
      <c r="K36" s="150">
        <f t="shared" si="20"/>
        <v>2.4000000000000004</v>
      </c>
      <c r="L36" s="150">
        <f t="shared" si="21"/>
        <v>2.0999999999999996</v>
      </c>
      <c r="M36" s="150">
        <f t="shared" si="22"/>
        <v>1.7999999999999998</v>
      </c>
      <c r="N36" s="156">
        <v>1.5</v>
      </c>
      <c r="O36" s="150">
        <f t="shared" si="23"/>
        <v>1.2000000000000002</v>
      </c>
      <c r="P36" s="150"/>
      <c r="Q36" s="150" t="s">
        <v>120</v>
      </c>
      <c r="R36" s="158" t="s">
        <v>86</v>
      </c>
      <c r="S36" s="158" t="s">
        <v>87</v>
      </c>
      <c r="T36" s="159" t="s">
        <v>88</v>
      </c>
      <c r="U36" s="150"/>
      <c r="V36" s="150"/>
      <c r="W36" s="150"/>
      <c r="X36" s="150" t="s">
        <v>89</v>
      </c>
      <c r="Y36" s="162" t="s">
        <v>246</v>
      </c>
      <c r="Z36" s="162" t="s">
        <v>209</v>
      </c>
      <c r="AA36" s="164" t="s">
        <v>247</v>
      </c>
      <c r="AB36" s="147" t="s">
        <v>112</v>
      </c>
      <c r="AC36" s="207">
        <f>(7.033+6.634+7.1324)/3</f>
        <v>6.933133333333334</v>
      </c>
      <c r="AD36" s="167"/>
      <c r="AE36" s="168">
        <v>1.5</v>
      </c>
    </row>
    <row r="37" spans="1:31" s="138" customFormat="1" ht="60" hidden="1" customHeight="1">
      <c r="A37" s="147" t="s">
        <v>79</v>
      </c>
      <c r="B37" s="147" t="s">
        <v>80</v>
      </c>
      <c r="C37" s="147" t="s">
        <v>180</v>
      </c>
      <c r="D37" s="148">
        <v>36</v>
      </c>
      <c r="E37" s="152" t="s">
        <v>248</v>
      </c>
      <c r="F37" s="152" t="s">
        <v>249</v>
      </c>
      <c r="G37" s="153">
        <v>1.5</v>
      </c>
      <c r="H37" s="153"/>
      <c r="I37" s="150"/>
      <c r="J37" s="150"/>
      <c r="K37" s="150">
        <f t="shared" si="20"/>
        <v>6.7200000000000006</v>
      </c>
      <c r="L37" s="150">
        <f t="shared" si="21"/>
        <v>5.88</v>
      </c>
      <c r="M37" s="150">
        <f t="shared" si="22"/>
        <v>5.04</v>
      </c>
      <c r="N37" s="156">
        <v>4.2</v>
      </c>
      <c r="O37" s="150">
        <f t="shared" si="23"/>
        <v>3.3600000000000003</v>
      </c>
      <c r="P37" s="150"/>
      <c r="Q37" s="150" t="s">
        <v>120</v>
      </c>
      <c r="R37" s="158" t="s">
        <v>172</v>
      </c>
      <c r="S37" s="158"/>
      <c r="T37" s="158"/>
      <c r="U37" s="150"/>
      <c r="V37" s="150"/>
      <c r="W37" s="150"/>
      <c r="X37" s="150" t="s">
        <v>89</v>
      </c>
      <c r="Y37" s="162" t="s">
        <v>250</v>
      </c>
      <c r="Z37" s="162" t="s">
        <v>209</v>
      </c>
      <c r="AA37" s="164" t="s">
        <v>251</v>
      </c>
      <c r="AB37" s="147" t="s">
        <v>112</v>
      </c>
      <c r="AC37" s="169">
        <f>(4.367+4.667+3.967)/3</f>
        <v>4.3336666666666668</v>
      </c>
      <c r="AD37" s="167"/>
      <c r="AE37" s="168">
        <v>6</v>
      </c>
    </row>
    <row r="38" spans="1:31" s="138" customFormat="1" ht="60" hidden="1" customHeight="1">
      <c r="A38" s="147" t="s">
        <v>79</v>
      </c>
      <c r="B38" s="147" t="s">
        <v>80</v>
      </c>
      <c r="C38" s="147" t="s">
        <v>22</v>
      </c>
      <c r="D38" s="148">
        <v>37</v>
      </c>
      <c r="E38" s="152" t="s">
        <v>252</v>
      </c>
      <c r="F38" s="152" t="s">
        <v>253</v>
      </c>
      <c r="G38" s="153">
        <v>1.5</v>
      </c>
      <c r="H38" s="153" t="s">
        <v>207</v>
      </c>
      <c r="I38" s="150"/>
      <c r="J38" s="150"/>
      <c r="K38" s="150">
        <f t="shared" si="20"/>
        <v>8</v>
      </c>
      <c r="L38" s="150">
        <f t="shared" si="21"/>
        <v>7</v>
      </c>
      <c r="M38" s="150">
        <f t="shared" si="22"/>
        <v>6</v>
      </c>
      <c r="N38" s="156">
        <v>5</v>
      </c>
      <c r="O38" s="150">
        <f t="shared" si="23"/>
        <v>4</v>
      </c>
      <c r="P38" s="150"/>
      <c r="Q38" s="150" t="s">
        <v>84</v>
      </c>
      <c r="R38" s="158" t="s">
        <v>172</v>
      </c>
      <c r="S38" s="158" t="s">
        <v>87</v>
      </c>
      <c r="T38" s="158"/>
      <c r="U38" s="150"/>
      <c r="V38" s="150"/>
      <c r="W38" s="150"/>
      <c r="X38" s="150" t="s">
        <v>89</v>
      </c>
      <c r="Y38" s="162" t="s">
        <v>254</v>
      </c>
      <c r="Z38" s="162" t="s">
        <v>209</v>
      </c>
      <c r="AA38" s="164" t="s">
        <v>255</v>
      </c>
      <c r="AB38" s="147" t="s">
        <v>112</v>
      </c>
      <c r="AC38" s="169" t="s">
        <v>256</v>
      </c>
      <c r="AD38" s="172" t="s">
        <v>257</v>
      </c>
      <c r="AE38" s="168">
        <v>7</v>
      </c>
    </row>
    <row r="39" spans="1:31" s="138" customFormat="1" ht="107.25" hidden="1" customHeight="1">
      <c r="A39" s="147" t="s">
        <v>79</v>
      </c>
      <c r="B39" s="147" t="s">
        <v>80</v>
      </c>
      <c r="C39" s="147" t="s">
        <v>22</v>
      </c>
      <c r="D39" s="148">
        <v>38</v>
      </c>
      <c r="E39" s="152" t="s">
        <v>258</v>
      </c>
      <c r="F39" s="152" t="s">
        <v>259</v>
      </c>
      <c r="G39" s="153">
        <v>1.5</v>
      </c>
      <c r="H39" s="153" t="s">
        <v>207</v>
      </c>
      <c r="I39" s="150"/>
      <c r="J39" s="150"/>
      <c r="K39" s="150">
        <f t="shared" si="20"/>
        <v>24</v>
      </c>
      <c r="L39" s="150">
        <f t="shared" si="21"/>
        <v>21</v>
      </c>
      <c r="M39" s="150">
        <f t="shared" si="22"/>
        <v>18</v>
      </c>
      <c r="N39" s="156">
        <v>15</v>
      </c>
      <c r="O39" s="150">
        <f t="shared" si="23"/>
        <v>12</v>
      </c>
      <c r="P39" s="150"/>
      <c r="Q39" s="150" t="s">
        <v>84</v>
      </c>
      <c r="R39" s="158" t="s">
        <v>202</v>
      </c>
      <c r="S39" s="158" t="s">
        <v>87</v>
      </c>
      <c r="T39" s="158"/>
      <c r="U39" s="150"/>
      <c r="V39" s="150"/>
      <c r="W39" s="150"/>
      <c r="X39" s="150" t="s">
        <v>89</v>
      </c>
      <c r="Y39" s="152" t="s">
        <v>260</v>
      </c>
      <c r="Z39" s="162" t="s">
        <v>209</v>
      </c>
      <c r="AA39" s="164" t="s">
        <v>261</v>
      </c>
      <c r="AB39" s="147" t="s">
        <v>112</v>
      </c>
      <c r="AC39" s="169" t="s">
        <v>256</v>
      </c>
      <c r="AD39" s="172" t="s">
        <v>257</v>
      </c>
      <c r="AE39" s="168">
        <v>15</v>
      </c>
    </row>
    <row r="40" spans="1:31" s="138" customFormat="1" ht="60" hidden="1" customHeight="1">
      <c r="A40" s="147" t="s">
        <v>79</v>
      </c>
      <c r="B40" s="147" t="s">
        <v>80</v>
      </c>
      <c r="C40" s="147" t="s">
        <v>81</v>
      </c>
      <c r="D40" s="148">
        <v>39</v>
      </c>
      <c r="E40" s="151" t="s">
        <v>262</v>
      </c>
      <c r="F40" s="151" t="s">
        <v>262</v>
      </c>
      <c r="G40" s="150">
        <v>0.5</v>
      </c>
      <c r="H40" s="150"/>
      <c r="I40" s="150"/>
      <c r="J40" s="150" t="s">
        <v>83</v>
      </c>
      <c r="K40" s="150">
        <f t="shared" si="20"/>
        <v>2.5600000000000005</v>
      </c>
      <c r="L40" s="150">
        <f t="shared" si="21"/>
        <v>2.2399999999999998</v>
      </c>
      <c r="M40" s="150">
        <f t="shared" si="22"/>
        <v>1.92</v>
      </c>
      <c r="N40" s="156">
        <v>1.6</v>
      </c>
      <c r="O40" s="150">
        <f t="shared" si="23"/>
        <v>1.2800000000000002</v>
      </c>
      <c r="P40" s="150"/>
      <c r="Q40" s="150" t="s">
        <v>161</v>
      </c>
      <c r="R40" s="158" t="s">
        <v>121</v>
      </c>
      <c r="S40" s="158" t="s">
        <v>87</v>
      </c>
      <c r="T40" s="158"/>
      <c r="U40" s="150"/>
      <c r="V40" s="150"/>
      <c r="W40" s="150"/>
      <c r="X40" s="150" t="s">
        <v>89</v>
      </c>
      <c r="Y40" s="162"/>
      <c r="Z40" s="162" t="s">
        <v>263</v>
      </c>
      <c r="AA40" s="152" t="s">
        <v>264</v>
      </c>
      <c r="AB40" s="147" t="s">
        <v>92</v>
      </c>
      <c r="AC40" s="166"/>
      <c r="AD40" s="167"/>
      <c r="AE40" s="168">
        <v>1.6</v>
      </c>
    </row>
    <row r="41" spans="1:31" s="138" customFormat="1" ht="60" customHeight="1">
      <c r="A41" s="147" t="s">
        <v>79</v>
      </c>
      <c r="B41" s="147" t="s">
        <v>80</v>
      </c>
      <c r="C41" s="147" t="s">
        <v>81</v>
      </c>
      <c r="D41" s="148">
        <v>40</v>
      </c>
      <c r="E41" s="151" t="s">
        <v>265</v>
      </c>
      <c r="F41" s="151" t="s">
        <v>266</v>
      </c>
      <c r="G41" s="150">
        <v>1</v>
      </c>
      <c r="H41" s="150"/>
      <c r="I41" s="150"/>
      <c r="J41" s="150" t="s">
        <v>83</v>
      </c>
      <c r="K41" s="150">
        <f t="shared" si="20"/>
        <v>4.8000000000000007</v>
      </c>
      <c r="L41" s="150">
        <f t="shared" si="21"/>
        <v>4.1999999999999993</v>
      </c>
      <c r="M41" s="150">
        <f t="shared" si="22"/>
        <v>3.5999999999999996</v>
      </c>
      <c r="N41" s="156">
        <v>3</v>
      </c>
      <c r="O41" s="150">
        <f t="shared" si="23"/>
        <v>2.4000000000000004</v>
      </c>
      <c r="P41" s="150"/>
      <c r="Q41" s="150" t="s">
        <v>161</v>
      </c>
      <c r="R41" s="158" t="s">
        <v>188</v>
      </c>
      <c r="S41" s="158"/>
      <c r="T41" s="158"/>
      <c r="U41" s="150"/>
      <c r="V41" s="150"/>
      <c r="W41" s="150" t="s">
        <v>108</v>
      </c>
      <c r="X41" s="150" t="s">
        <v>89</v>
      </c>
      <c r="Y41" s="162" t="s">
        <v>267</v>
      </c>
      <c r="Z41" s="162" t="s">
        <v>268</v>
      </c>
      <c r="AA41" s="152" t="s">
        <v>269</v>
      </c>
      <c r="AB41" s="147" t="s">
        <v>112</v>
      </c>
      <c r="AC41" s="207">
        <f>(4.45+4.261+4.288)/3</f>
        <v>4.3330000000000002</v>
      </c>
      <c r="AD41" s="167"/>
      <c r="AE41" s="168">
        <v>2.5</v>
      </c>
    </row>
    <row r="42" spans="1:31" s="138" customFormat="1" ht="69.5" hidden="1" customHeight="1">
      <c r="A42" s="147" t="s">
        <v>79</v>
      </c>
      <c r="B42" s="147" t="s">
        <v>80</v>
      </c>
      <c r="C42" s="147" t="s">
        <v>81</v>
      </c>
      <c r="D42" s="148">
        <v>41</v>
      </c>
      <c r="E42" s="151" t="s">
        <v>270</v>
      </c>
      <c r="F42" s="151" t="s">
        <v>271</v>
      </c>
      <c r="G42" s="150">
        <v>1</v>
      </c>
      <c r="H42" s="150" t="s">
        <v>272</v>
      </c>
      <c r="J42" s="150" t="s">
        <v>83</v>
      </c>
      <c r="K42" s="150">
        <f t="shared" si="20"/>
        <v>4</v>
      </c>
      <c r="L42" s="150">
        <f t="shared" si="21"/>
        <v>3.5</v>
      </c>
      <c r="M42" s="150">
        <f t="shared" si="22"/>
        <v>3</v>
      </c>
      <c r="N42" s="156">
        <v>2.5</v>
      </c>
      <c r="O42" s="150">
        <f t="shared" si="23"/>
        <v>2</v>
      </c>
      <c r="P42" s="150"/>
      <c r="Q42" s="150" t="s">
        <v>161</v>
      </c>
      <c r="R42" s="158" t="s">
        <v>188</v>
      </c>
      <c r="S42" s="158" t="s">
        <v>87</v>
      </c>
      <c r="T42" s="158"/>
      <c r="U42" s="150"/>
      <c r="V42" s="150"/>
      <c r="W42" s="150" t="s">
        <v>108</v>
      </c>
      <c r="X42" s="150" t="s">
        <v>89</v>
      </c>
      <c r="Y42" s="152" t="s">
        <v>273</v>
      </c>
      <c r="Z42" s="151" t="s">
        <v>268</v>
      </c>
      <c r="AA42" s="152" t="s">
        <v>274</v>
      </c>
      <c r="AB42" s="147" t="s">
        <v>112</v>
      </c>
      <c r="AC42" s="169">
        <f>(2.8+2.325+2.44)/3</f>
        <v>2.5216666666666665</v>
      </c>
      <c r="AD42" s="167"/>
      <c r="AE42" s="168">
        <v>2.5</v>
      </c>
    </row>
    <row r="43" spans="1:31" s="138" customFormat="1" ht="60" hidden="1" customHeight="1">
      <c r="A43" s="147" t="s">
        <v>79</v>
      </c>
      <c r="B43" s="147" t="s">
        <v>80</v>
      </c>
      <c r="C43" s="147" t="s">
        <v>81</v>
      </c>
      <c r="D43" s="148">
        <v>42</v>
      </c>
      <c r="E43" s="148" t="s">
        <v>275</v>
      </c>
      <c r="F43" s="148" t="s">
        <v>275</v>
      </c>
      <c r="G43" s="150">
        <v>1</v>
      </c>
      <c r="H43" s="150" t="s">
        <v>272</v>
      </c>
      <c r="I43" s="150"/>
      <c r="J43" s="150"/>
      <c r="K43" s="150">
        <f t="shared" si="20"/>
        <v>2.4000000000000004</v>
      </c>
      <c r="L43" s="150">
        <f t="shared" si="21"/>
        <v>2.0999999999999996</v>
      </c>
      <c r="M43" s="150">
        <f t="shared" si="22"/>
        <v>1.7999999999999998</v>
      </c>
      <c r="N43" s="156">
        <v>1.5</v>
      </c>
      <c r="O43" s="150">
        <f t="shared" si="23"/>
        <v>1.2000000000000002</v>
      </c>
      <c r="P43" s="150"/>
      <c r="Q43" s="150" t="s">
        <v>161</v>
      </c>
      <c r="R43" s="158" t="s">
        <v>121</v>
      </c>
      <c r="S43" s="158" t="s">
        <v>87</v>
      </c>
      <c r="T43" s="158"/>
      <c r="U43" s="150"/>
      <c r="V43" s="150"/>
      <c r="W43" s="150" t="s">
        <v>108</v>
      </c>
      <c r="X43" s="150" t="s">
        <v>89</v>
      </c>
      <c r="Y43" s="162" t="s">
        <v>276</v>
      </c>
      <c r="Z43" s="162" t="s">
        <v>277</v>
      </c>
      <c r="AA43" s="152" t="s">
        <v>278</v>
      </c>
      <c r="AB43" s="147" t="s">
        <v>112</v>
      </c>
      <c r="AC43" s="169">
        <f>(1.65+1.313+1.43)/3</f>
        <v>1.4643333333333333</v>
      </c>
      <c r="AD43" s="167"/>
      <c r="AE43" s="168">
        <v>1.5</v>
      </c>
    </row>
    <row r="44" spans="1:31" s="138" customFormat="1" ht="60" customHeight="1">
      <c r="A44" s="147" t="s">
        <v>79</v>
      </c>
      <c r="B44" s="147" t="s">
        <v>80</v>
      </c>
      <c r="C44" s="147" t="s">
        <v>81</v>
      </c>
      <c r="D44" s="148">
        <v>43</v>
      </c>
      <c r="E44" s="148" t="s">
        <v>279</v>
      </c>
      <c r="F44" s="148" t="s">
        <v>279</v>
      </c>
      <c r="G44" s="150">
        <v>1</v>
      </c>
      <c r="H44" s="150" t="s">
        <v>272</v>
      </c>
      <c r="I44" s="150"/>
      <c r="J44" s="150"/>
      <c r="K44" s="150">
        <f t="shared" si="20"/>
        <v>2.4000000000000004</v>
      </c>
      <c r="L44" s="150">
        <f t="shared" si="21"/>
        <v>2.0999999999999996</v>
      </c>
      <c r="M44" s="150">
        <f t="shared" si="22"/>
        <v>1.7999999999999998</v>
      </c>
      <c r="N44" s="156">
        <v>1.5</v>
      </c>
      <c r="O44" s="150">
        <f t="shared" si="23"/>
        <v>1.2000000000000002</v>
      </c>
      <c r="P44" s="150"/>
      <c r="Q44" s="150" t="s">
        <v>161</v>
      </c>
      <c r="R44" s="158" t="s">
        <v>121</v>
      </c>
      <c r="S44" s="158" t="s">
        <v>87</v>
      </c>
      <c r="T44" s="158"/>
      <c r="U44" s="150"/>
      <c r="V44" s="150"/>
      <c r="W44" s="150" t="s">
        <v>108</v>
      </c>
      <c r="X44" s="150" t="s">
        <v>89</v>
      </c>
      <c r="Y44" s="162" t="s">
        <v>276</v>
      </c>
      <c r="Z44" s="162" t="s">
        <v>280</v>
      </c>
      <c r="AA44" s="152" t="s">
        <v>127</v>
      </c>
      <c r="AB44" s="147" t="s">
        <v>112</v>
      </c>
      <c r="AC44" s="207">
        <f>(2.829+2.526+2.553)/3</f>
        <v>2.6360000000000001</v>
      </c>
      <c r="AD44" s="167"/>
      <c r="AE44" s="168">
        <v>2</v>
      </c>
    </row>
    <row r="45" spans="1:31" s="138" customFormat="1" ht="51" customHeight="1">
      <c r="A45" s="147" t="s">
        <v>79</v>
      </c>
      <c r="B45" s="147" t="s">
        <v>80</v>
      </c>
      <c r="C45" s="147" t="s">
        <v>81</v>
      </c>
      <c r="D45" s="148">
        <v>44</v>
      </c>
      <c r="E45" s="151" t="s">
        <v>281</v>
      </c>
      <c r="F45" s="148" t="s">
        <v>282</v>
      </c>
      <c r="G45" s="150">
        <v>0.5</v>
      </c>
      <c r="H45" s="150"/>
      <c r="I45" s="150"/>
      <c r="J45" s="150" t="s">
        <v>83</v>
      </c>
      <c r="K45" s="150">
        <f t="shared" si="20"/>
        <v>1.92</v>
      </c>
      <c r="L45" s="150">
        <f t="shared" si="21"/>
        <v>1.68</v>
      </c>
      <c r="M45" s="150">
        <f t="shared" si="22"/>
        <v>1.44</v>
      </c>
      <c r="N45" s="156">
        <v>1.2</v>
      </c>
      <c r="O45" s="150">
        <f t="shared" si="23"/>
        <v>0.96</v>
      </c>
      <c r="P45" s="150"/>
      <c r="Q45" s="150" t="s">
        <v>161</v>
      </c>
      <c r="R45" s="158" t="s">
        <v>188</v>
      </c>
      <c r="S45" s="158"/>
      <c r="T45" s="158"/>
      <c r="U45" s="150"/>
      <c r="V45" s="150"/>
      <c r="W45" s="150"/>
      <c r="X45" s="150" t="s">
        <v>89</v>
      </c>
      <c r="Y45" s="162" t="s">
        <v>283</v>
      </c>
      <c r="Z45" s="162" t="s">
        <v>284</v>
      </c>
      <c r="AA45" s="152" t="s">
        <v>285</v>
      </c>
      <c r="AB45" s="147" t="s">
        <v>112</v>
      </c>
      <c r="AC45" s="207">
        <f>(2.291+2.491+2.336)/3</f>
        <v>2.3726666666666669</v>
      </c>
      <c r="AD45" s="167"/>
      <c r="AE45" s="168">
        <v>1.8</v>
      </c>
    </row>
    <row r="46" spans="1:31" s="138" customFormat="1" ht="113.25" hidden="1" customHeight="1">
      <c r="A46" s="147" t="s">
        <v>79</v>
      </c>
      <c r="B46" s="147" t="s">
        <v>80</v>
      </c>
      <c r="C46" s="147" t="s">
        <v>81</v>
      </c>
      <c r="D46" s="148">
        <v>45</v>
      </c>
      <c r="E46" s="151" t="s">
        <v>286</v>
      </c>
      <c r="F46" s="148" t="s">
        <v>287</v>
      </c>
      <c r="G46" s="150">
        <v>1</v>
      </c>
      <c r="H46" s="150" t="s">
        <v>288</v>
      </c>
      <c r="I46" s="150"/>
      <c r="J46" s="150" t="s">
        <v>83</v>
      </c>
      <c r="K46" s="150">
        <f t="shared" si="20"/>
        <v>1.92</v>
      </c>
      <c r="L46" s="150">
        <f t="shared" si="21"/>
        <v>1.68</v>
      </c>
      <c r="M46" s="150">
        <f t="shared" si="22"/>
        <v>1.44</v>
      </c>
      <c r="N46" s="156">
        <v>1.2</v>
      </c>
      <c r="O46" s="150">
        <f t="shared" si="23"/>
        <v>0.96</v>
      </c>
      <c r="P46" s="150"/>
      <c r="Q46" s="150" t="s">
        <v>161</v>
      </c>
      <c r="R46" s="158" t="s">
        <v>188</v>
      </c>
      <c r="S46" s="158" t="s">
        <v>87</v>
      </c>
      <c r="T46" s="158"/>
      <c r="U46" s="150"/>
      <c r="V46" s="150"/>
      <c r="W46" s="150"/>
      <c r="X46" s="150" t="s">
        <v>89</v>
      </c>
      <c r="Y46" s="162" t="s">
        <v>131</v>
      </c>
      <c r="Z46" s="162" t="s">
        <v>289</v>
      </c>
      <c r="AA46" s="152" t="s">
        <v>290</v>
      </c>
      <c r="AB46" s="147" t="s">
        <v>92</v>
      </c>
      <c r="AC46" s="166"/>
      <c r="AD46" s="167"/>
      <c r="AE46" s="168">
        <v>1.5</v>
      </c>
    </row>
    <row r="47" spans="1:31" s="138" customFormat="1" ht="60" hidden="1" customHeight="1">
      <c r="A47" s="147" t="s">
        <v>79</v>
      </c>
      <c r="B47" s="147" t="s">
        <v>80</v>
      </c>
      <c r="C47" s="147" t="s">
        <v>81</v>
      </c>
      <c r="D47" s="148">
        <v>46</v>
      </c>
      <c r="E47" s="151" t="s">
        <v>291</v>
      </c>
      <c r="F47" s="148" t="s">
        <v>292</v>
      </c>
      <c r="G47" s="150">
        <v>1</v>
      </c>
      <c r="H47" s="150"/>
      <c r="I47" s="150"/>
      <c r="J47" s="150" t="s">
        <v>83</v>
      </c>
      <c r="K47" s="150">
        <f t="shared" si="20"/>
        <v>1.92</v>
      </c>
      <c r="L47" s="150">
        <f t="shared" si="21"/>
        <v>1.68</v>
      </c>
      <c r="M47" s="150">
        <f t="shared" si="22"/>
        <v>1.44</v>
      </c>
      <c r="N47" s="156">
        <v>1.2</v>
      </c>
      <c r="O47" s="150">
        <f t="shared" si="23"/>
        <v>0.96</v>
      </c>
      <c r="P47" s="150"/>
      <c r="Q47" s="150" t="s">
        <v>161</v>
      </c>
      <c r="R47" s="158" t="s">
        <v>188</v>
      </c>
      <c r="S47" s="158"/>
      <c r="T47" s="158"/>
      <c r="U47" s="150"/>
      <c r="V47" s="150"/>
      <c r="W47" s="150"/>
      <c r="X47" s="150" t="s">
        <v>89</v>
      </c>
      <c r="Y47" s="162" t="s">
        <v>131</v>
      </c>
      <c r="Z47" s="162" t="s">
        <v>293</v>
      </c>
      <c r="AA47" s="152" t="s">
        <v>294</v>
      </c>
      <c r="AB47" s="147" t="s">
        <v>92</v>
      </c>
      <c r="AC47" s="166"/>
      <c r="AD47" s="167"/>
      <c r="AE47" s="168">
        <v>1.2</v>
      </c>
    </row>
    <row r="48" spans="1:31" s="138" customFormat="1" ht="60" customHeight="1">
      <c r="A48" s="147" t="s">
        <v>79</v>
      </c>
      <c r="B48" s="147" t="s">
        <v>80</v>
      </c>
      <c r="C48" s="147" t="s">
        <v>81</v>
      </c>
      <c r="D48" s="148">
        <v>47</v>
      </c>
      <c r="E48" s="151" t="s">
        <v>295</v>
      </c>
      <c r="F48" s="151" t="s">
        <v>296</v>
      </c>
      <c r="G48" s="150">
        <v>1</v>
      </c>
      <c r="H48" s="150"/>
      <c r="I48" s="150"/>
      <c r="J48" s="150" t="s">
        <v>83</v>
      </c>
      <c r="K48" s="150">
        <f t="shared" si="20"/>
        <v>1.92</v>
      </c>
      <c r="L48" s="150">
        <f t="shared" si="21"/>
        <v>1.68</v>
      </c>
      <c r="M48" s="150">
        <f t="shared" si="22"/>
        <v>1.44</v>
      </c>
      <c r="N48" s="156">
        <v>1.2</v>
      </c>
      <c r="O48" s="150">
        <f t="shared" si="23"/>
        <v>0.96</v>
      </c>
      <c r="P48" s="150"/>
      <c r="Q48" s="150" t="s">
        <v>161</v>
      </c>
      <c r="R48" s="158" t="s">
        <v>188</v>
      </c>
      <c r="S48" s="158"/>
      <c r="T48" s="158"/>
      <c r="U48" s="150"/>
      <c r="V48" s="150"/>
      <c r="W48" s="150"/>
      <c r="X48" s="150" t="s">
        <v>89</v>
      </c>
      <c r="Y48" s="162" t="s">
        <v>131</v>
      </c>
      <c r="Z48" s="162" t="s">
        <v>297</v>
      </c>
      <c r="AA48" s="152" t="s">
        <v>298</v>
      </c>
      <c r="AB48" s="147" t="s">
        <v>112</v>
      </c>
      <c r="AC48" s="207">
        <f>(1.819+2.055+1.785)/3</f>
        <v>1.8863333333333332</v>
      </c>
      <c r="AD48" s="167"/>
      <c r="AE48" s="168">
        <v>1.2</v>
      </c>
    </row>
    <row r="49" spans="1:31" s="138" customFormat="1" ht="60" customHeight="1">
      <c r="A49" s="147" t="s">
        <v>79</v>
      </c>
      <c r="B49" s="147" t="s">
        <v>80</v>
      </c>
      <c r="C49" s="147" t="s">
        <v>180</v>
      </c>
      <c r="D49" s="148">
        <v>48</v>
      </c>
      <c r="E49" s="154" t="s">
        <v>299</v>
      </c>
      <c r="F49" s="154" t="s">
        <v>299</v>
      </c>
      <c r="G49" s="150">
        <v>1</v>
      </c>
      <c r="H49" s="150"/>
      <c r="I49" s="150"/>
      <c r="J49" s="150" t="s">
        <v>83</v>
      </c>
      <c r="K49" s="150">
        <f t="shared" ref="K49:K57" si="24">N49*1.6</f>
        <v>1.92</v>
      </c>
      <c r="L49" s="150">
        <f t="shared" ref="L49:L57" si="25">N49*1.4</f>
        <v>1.68</v>
      </c>
      <c r="M49" s="150">
        <f t="shared" ref="M49:M57" si="26">N49*1.2</f>
        <v>1.44</v>
      </c>
      <c r="N49" s="156">
        <v>1.2</v>
      </c>
      <c r="O49" s="150">
        <f t="shared" ref="O49:O52" si="27">N49*0.8</f>
        <v>0.96</v>
      </c>
      <c r="P49" s="150"/>
      <c r="Q49" s="150" t="s">
        <v>161</v>
      </c>
      <c r="R49" s="158" t="s">
        <v>188</v>
      </c>
      <c r="S49" s="158"/>
      <c r="T49" s="158"/>
      <c r="U49" s="150"/>
      <c r="V49" s="150"/>
      <c r="W49" s="150"/>
      <c r="X49" s="150" t="s">
        <v>89</v>
      </c>
      <c r="Y49" s="162" t="s">
        <v>131</v>
      </c>
      <c r="Z49" s="162" t="s">
        <v>300</v>
      </c>
      <c r="AA49" s="152" t="s">
        <v>301</v>
      </c>
      <c r="AB49" s="147" t="s">
        <v>112</v>
      </c>
      <c r="AC49" s="207">
        <f>(2.498+2.442+2.45)/3</f>
        <v>2.4633333333333334</v>
      </c>
      <c r="AD49" s="167"/>
      <c r="AE49" s="168">
        <v>1.2</v>
      </c>
    </row>
    <row r="50" spans="1:31" s="138" customFormat="1" ht="60" customHeight="1">
      <c r="A50" s="147" t="s">
        <v>79</v>
      </c>
      <c r="B50" s="147" t="s">
        <v>80</v>
      </c>
      <c r="C50" s="147" t="s">
        <v>81</v>
      </c>
      <c r="D50" s="148">
        <v>49</v>
      </c>
      <c r="E50" s="154" t="s">
        <v>302</v>
      </c>
      <c r="F50" s="154" t="s">
        <v>302</v>
      </c>
      <c r="G50" s="150">
        <v>1</v>
      </c>
      <c r="H50" s="150"/>
      <c r="I50" s="150"/>
      <c r="J50" s="150" t="s">
        <v>83</v>
      </c>
      <c r="K50" s="150">
        <f t="shared" si="24"/>
        <v>1.92</v>
      </c>
      <c r="L50" s="150">
        <f t="shared" si="25"/>
        <v>1.68</v>
      </c>
      <c r="M50" s="150">
        <f t="shared" si="26"/>
        <v>1.44</v>
      </c>
      <c r="N50" s="156">
        <v>1.2</v>
      </c>
      <c r="O50" s="150">
        <f t="shared" si="27"/>
        <v>0.96</v>
      </c>
      <c r="P50" s="150"/>
      <c r="Q50" s="150" t="s">
        <v>161</v>
      </c>
      <c r="R50" s="158" t="s">
        <v>188</v>
      </c>
      <c r="S50" s="158"/>
      <c r="T50" s="158"/>
      <c r="U50" s="150"/>
      <c r="V50" s="150"/>
      <c r="W50" s="150"/>
      <c r="X50" s="150" t="s">
        <v>89</v>
      </c>
      <c r="Y50" s="162" t="s">
        <v>131</v>
      </c>
      <c r="Z50" s="162" t="s">
        <v>300</v>
      </c>
      <c r="AA50" s="152" t="s">
        <v>303</v>
      </c>
      <c r="AB50" s="147" t="s">
        <v>112</v>
      </c>
      <c r="AC50" s="207">
        <f>(2.358+2.634+2.295)/3</f>
        <v>2.4289999999999998</v>
      </c>
      <c r="AD50" s="167"/>
      <c r="AE50" s="168">
        <v>1.2</v>
      </c>
    </row>
    <row r="51" spans="1:31" s="138" customFormat="1" ht="60" hidden="1" customHeight="1">
      <c r="A51" s="147" t="s">
        <v>79</v>
      </c>
      <c r="B51" s="147" t="s">
        <v>80</v>
      </c>
      <c r="C51" s="147" t="s">
        <v>81</v>
      </c>
      <c r="D51" s="148">
        <v>50</v>
      </c>
      <c r="E51" s="151" t="s">
        <v>304</v>
      </c>
      <c r="F51" s="151" t="s">
        <v>304</v>
      </c>
      <c r="G51" s="150">
        <v>1</v>
      </c>
      <c r="H51" s="150" t="s">
        <v>272</v>
      </c>
      <c r="I51" s="150"/>
      <c r="J51" s="150" t="s">
        <v>83</v>
      </c>
      <c r="K51" s="150">
        <f t="shared" si="24"/>
        <v>5.28</v>
      </c>
      <c r="L51" s="150">
        <f t="shared" si="25"/>
        <v>4.6199999999999992</v>
      </c>
      <c r="M51" s="150">
        <f t="shared" si="26"/>
        <v>3.9599999999999995</v>
      </c>
      <c r="N51" s="156">
        <v>3.3</v>
      </c>
      <c r="O51" s="150">
        <f t="shared" si="27"/>
        <v>2.64</v>
      </c>
      <c r="P51" s="150"/>
      <c r="Q51" s="150" t="s">
        <v>305</v>
      </c>
      <c r="R51" s="158" t="s">
        <v>188</v>
      </c>
      <c r="S51" s="158" t="s">
        <v>87</v>
      </c>
      <c r="T51" s="159" t="s">
        <v>88</v>
      </c>
      <c r="U51" s="150"/>
      <c r="V51" s="150"/>
      <c r="W51" s="150"/>
      <c r="X51" s="150" t="s">
        <v>89</v>
      </c>
      <c r="Y51" s="162" t="s">
        <v>306</v>
      </c>
      <c r="Z51" s="162" t="s">
        <v>307</v>
      </c>
      <c r="AA51" s="152" t="s">
        <v>308</v>
      </c>
      <c r="AB51" s="147" t="s">
        <v>112</v>
      </c>
      <c r="AC51" s="169">
        <v>3.13</v>
      </c>
      <c r="AD51" s="167"/>
      <c r="AE51" s="168">
        <v>3.3</v>
      </c>
    </row>
    <row r="52" spans="1:31" s="138" customFormat="1" ht="60" customHeight="1">
      <c r="A52" s="147" t="s">
        <v>79</v>
      </c>
      <c r="B52" s="147" t="s">
        <v>80</v>
      </c>
      <c r="C52" s="147" t="s">
        <v>81</v>
      </c>
      <c r="D52" s="148">
        <v>51</v>
      </c>
      <c r="E52" s="148" t="s">
        <v>309</v>
      </c>
      <c r="F52" s="148" t="s">
        <v>309</v>
      </c>
      <c r="G52" s="150">
        <v>1</v>
      </c>
      <c r="H52" s="150" t="s">
        <v>272</v>
      </c>
      <c r="I52" s="150"/>
      <c r="J52" s="150"/>
      <c r="K52" s="150">
        <f t="shared" si="24"/>
        <v>1.2800000000000002</v>
      </c>
      <c r="L52" s="150">
        <f t="shared" si="25"/>
        <v>1.1199999999999999</v>
      </c>
      <c r="M52" s="150">
        <f t="shared" si="26"/>
        <v>0.96</v>
      </c>
      <c r="N52" s="156">
        <v>0.8</v>
      </c>
      <c r="O52" s="150">
        <f t="shared" si="27"/>
        <v>0.64000000000000012</v>
      </c>
      <c r="P52" s="150"/>
      <c r="Q52" s="150" t="s">
        <v>120</v>
      </c>
      <c r="R52" s="158" t="s">
        <v>188</v>
      </c>
      <c r="S52" s="158" t="s">
        <v>87</v>
      </c>
      <c r="T52" s="159" t="s">
        <v>88</v>
      </c>
      <c r="U52" s="150"/>
      <c r="V52" s="150"/>
      <c r="W52" s="150"/>
      <c r="X52" s="150" t="s">
        <v>89</v>
      </c>
      <c r="Y52" s="162" t="s">
        <v>306</v>
      </c>
      <c r="Z52" s="162" t="s">
        <v>310</v>
      </c>
      <c r="AA52" s="152" t="s">
        <v>311</v>
      </c>
      <c r="AB52" s="147" t="s">
        <v>112</v>
      </c>
      <c r="AC52" s="207">
        <v>1.78</v>
      </c>
      <c r="AD52" s="167"/>
      <c r="AE52" s="168">
        <v>0.8</v>
      </c>
    </row>
    <row r="53" spans="1:31" s="138" customFormat="1" ht="60" hidden="1" customHeight="1">
      <c r="A53" s="147"/>
      <c r="B53" s="147" t="s">
        <v>80</v>
      </c>
      <c r="C53" s="147" t="s">
        <v>81</v>
      </c>
      <c r="D53" s="148">
        <v>52</v>
      </c>
      <c r="E53" s="148" t="s">
        <v>312</v>
      </c>
      <c r="F53" s="148" t="s">
        <v>312</v>
      </c>
      <c r="G53" s="150">
        <v>1</v>
      </c>
      <c r="H53" s="150" t="s">
        <v>272</v>
      </c>
      <c r="I53" s="150"/>
      <c r="J53" s="150"/>
      <c r="K53" s="150">
        <f t="shared" si="24"/>
        <v>1</v>
      </c>
      <c r="L53" s="150">
        <f t="shared" si="25"/>
        <v>0.875</v>
      </c>
      <c r="M53" s="150">
        <f t="shared" si="26"/>
        <v>0.75</v>
      </c>
      <c r="N53" s="150">
        <v>0.625</v>
      </c>
      <c r="O53" s="150">
        <v>0.5</v>
      </c>
      <c r="P53" s="150"/>
      <c r="Q53" s="150"/>
      <c r="R53" s="158" t="s">
        <v>188</v>
      </c>
      <c r="S53" s="158" t="s">
        <v>87</v>
      </c>
      <c r="T53" s="158"/>
      <c r="U53" s="150"/>
      <c r="V53" s="150"/>
      <c r="W53" s="150"/>
      <c r="X53" s="150" t="s">
        <v>313</v>
      </c>
      <c r="Y53" s="162"/>
      <c r="Z53" s="162" t="s">
        <v>314</v>
      </c>
      <c r="AA53" s="152" t="s">
        <v>315</v>
      </c>
      <c r="AB53" s="147" t="s">
        <v>92</v>
      </c>
      <c r="AC53" s="166"/>
      <c r="AD53" s="167"/>
      <c r="AE53" s="168">
        <v>0.5</v>
      </c>
    </row>
    <row r="54" spans="1:31" s="138" customFormat="1" ht="60" hidden="1" customHeight="1">
      <c r="A54" s="147"/>
      <c r="B54" s="147" t="s">
        <v>80</v>
      </c>
      <c r="C54" s="147" t="s">
        <v>22</v>
      </c>
      <c r="D54" s="148">
        <v>53</v>
      </c>
      <c r="E54" s="148" t="s">
        <v>316</v>
      </c>
      <c r="F54" s="148" t="s">
        <v>316</v>
      </c>
      <c r="G54" s="150">
        <v>1</v>
      </c>
      <c r="H54" s="150" t="s">
        <v>272</v>
      </c>
      <c r="I54" s="150"/>
      <c r="J54" s="150"/>
      <c r="K54" s="150">
        <f t="shared" si="24"/>
        <v>1</v>
      </c>
      <c r="L54" s="150">
        <f t="shared" si="25"/>
        <v>0.875</v>
      </c>
      <c r="M54" s="150">
        <f t="shared" si="26"/>
        <v>0.75</v>
      </c>
      <c r="N54" s="150">
        <v>0.625</v>
      </c>
      <c r="O54" s="150">
        <v>0.5</v>
      </c>
      <c r="P54" s="150"/>
      <c r="Q54" s="150"/>
      <c r="R54" s="158" t="s">
        <v>188</v>
      </c>
      <c r="S54" s="158" t="s">
        <v>87</v>
      </c>
      <c r="T54" s="158"/>
      <c r="U54" s="150"/>
      <c r="V54" s="150"/>
      <c r="W54" s="150"/>
      <c r="X54" s="150" t="s">
        <v>313</v>
      </c>
      <c r="Y54" s="162"/>
      <c r="Z54" s="162" t="s">
        <v>317</v>
      </c>
      <c r="AA54" s="152" t="s">
        <v>318</v>
      </c>
      <c r="AB54" s="147" t="s">
        <v>92</v>
      </c>
      <c r="AC54" s="166"/>
      <c r="AD54" s="167"/>
      <c r="AE54" s="168">
        <v>0.5</v>
      </c>
    </row>
    <row r="55" spans="1:31" s="138" customFormat="1" ht="60" hidden="1" customHeight="1">
      <c r="A55" s="147"/>
      <c r="B55" s="147" t="s">
        <v>80</v>
      </c>
      <c r="C55" s="147" t="s">
        <v>81</v>
      </c>
      <c r="D55" s="148">
        <v>54</v>
      </c>
      <c r="E55" s="148" t="s">
        <v>319</v>
      </c>
      <c r="F55" s="148" t="s">
        <v>319</v>
      </c>
      <c r="G55" s="150">
        <v>1</v>
      </c>
      <c r="H55" s="150" t="s">
        <v>272</v>
      </c>
      <c r="I55" s="150"/>
      <c r="J55" s="150"/>
      <c r="K55" s="150">
        <f t="shared" si="24"/>
        <v>1</v>
      </c>
      <c r="L55" s="150">
        <f t="shared" si="25"/>
        <v>0.875</v>
      </c>
      <c r="M55" s="150">
        <f t="shared" si="26"/>
        <v>0.75</v>
      </c>
      <c r="N55" s="150">
        <v>0.625</v>
      </c>
      <c r="O55" s="150">
        <v>0.5</v>
      </c>
      <c r="P55" s="150"/>
      <c r="Q55" s="150"/>
      <c r="R55" s="158" t="s">
        <v>188</v>
      </c>
      <c r="S55" s="158" t="s">
        <v>87</v>
      </c>
      <c r="T55" s="158"/>
      <c r="U55" s="150"/>
      <c r="V55" s="150"/>
      <c r="W55" s="150"/>
      <c r="X55" s="150" t="s">
        <v>313</v>
      </c>
      <c r="Y55" s="162"/>
      <c r="Z55" s="162" t="s">
        <v>320</v>
      </c>
      <c r="AA55" s="152" t="s">
        <v>321</v>
      </c>
      <c r="AB55" s="147" t="s">
        <v>92</v>
      </c>
      <c r="AC55" s="166"/>
      <c r="AD55" s="167"/>
      <c r="AE55" s="168">
        <v>0.5</v>
      </c>
    </row>
    <row r="56" spans="1:31" s="138" customFormat="1" ht="60" hidden="1" customHeight="1">
      <c r="A56" s="147"/>
      <c r="B56" s="147" t="s">
        <v>80</v>
      </c>
      <c r="C56" s="147" t="s">
        <v>81</v>
      </c>
      <c r="D56" s="148">
        <v>55</v>
      </c>
      <c r="E56" s="148" t="s">
        <v>322</v>
      </c>
      <c r="F56" s="148" t="s">
        <v>322</v>
      </c>
      <c r="G56" s="150">
        <v>1</v>
      </c>
      <c r="H56" s="150"/>
      <c r="I56" s="150"/>
      <c r="J56" s="150"/>
      <c r="K56" s="150">
        <f t="shared" si="24"/>
        <v>1</v>
      </c>
      <c r="L56" s="150">
        <f t="shared" si="25"/>
        <v>0.875</v>
      </c>
      <c r="M56" s="150">
        <f t="shared" si="26"/>
        <v>0.75</v>
      </c>
      <c r="N56" s="150">
        <v>0.625</v>
      </c>
      <c r="O56" s="150">
        <v>0.5</v>
      </c>
      <c r="P56" s="150"/>
      <c r="Q56" s="150"/>
      <c r="R56" s="158" t="s">
        <v>188</v>
      </c>
      <c r="S56" s="158" t="s">
        <v>87</v>
      </c>
      <c r="T56" s="158"/>
      <c r="U56" s="150"/>
      <c r="V56" s="150"/>
      <c r="W56" s="150"/>
      <c r="X56" s="150"/>
      <c r="Y56" s="162"/>
      <c r="Z56" s="162" t="s">
        <v>323</v>
      </c>
      <c r="AA56" s="152" t="s">
        <v>324</v>
      </c>
      <c r="AB56" s="147" t="s">
        <v>112</v>
      </c>
      <c r="AC56" s="169">
        <f>(0.421+0.41+0.39)/3</f>
        <v>0.40700000000000003</v>
      </c>
      <c r="AD56" s="167"/>
      <c r="AE56" s="168">
        <v>0.5</v>
      </c>
    </row>
    <row r="57" spans="1:31" s="138" customFormat="1" ht="60" hidden="1" customHeight="1">
      <c r="A57" s="147"/>
      <c r="B57" s="147" t="s">
        <v>80</v>
      </c>
      <c r="C57" s="147" t="s">
        <v>81</v>
      </c>
      <c r="D57" s="148">
        <v>56</v>
      </c>
      <c r="E57" s="148" t="s">
        <v>325</v>
      </c>
      <c r="F57" s="148" t="s">
        <v>325</v>
      </c>
      <c r="G57" s="150">
        <v>1</v>
      </c>
      <c r="H57" s="150"/>
      <c r="I57" s="150"/>
      <c r="J57" s="150"/>
      <c r="K57" s="150">
        <f t="shared" si="24"/>
        <v>2</v>
      </c>
      <c r="L57" s="150">
        <f t="shared" si="25"/>
        <v>1.75</v>
      </c>
      <c r="M57" s="150">
        <f t="shared" si="26"/>
        <v>1.5</v>
      </c>
      <c r="N57" s="150">
        <v>1.25</v>
      </c>
      <c r="O57" s="150">
        <v>1</v>
      </c>
      <c r="P57" s="150"/>
      <c r="Q57" s="150"/>
      <c r="R57" s="158" t="s">
        <v>188</v>
      </c>
      <c r="S57" s="158" t="s">
        <v>87</v>
      </c>
      <c r="T57" s="158"/>
      <c r="U57" s="150"/>
      <c r="V57" s="150"/>
      <c r="W57" s="150"/>
      <c r="X57" s="150"/>
      <c r="Y57" s="162"/>
      <c r="Z57" s="162" t="s">
        <v>326</v>
      </c>
      <c r="AA57" s="152" t="s">
        <v>327</v>
      </c>
      <c r="AB57" s="147" t="s">
        <v>112</v>
      </c>
      <c r="AC57" s="169">
        <f>(1.199+1.322+1.213)/3</f>
        <v>1.2446666666666666</v>
      </c>
      <c r="AD57" s="167"/>
      <c r="AE57" s="168">
        <v>2</v>
      </c>
    </row>
    <row r="58" spans="1:31" s="138" customFormat="1" ht="60" hidden="1" customHeight="1">
      <c r="A58" s="147" t="s">
        <v>328</v>
      </c>
      <c r="B58" s="147" t="s">
        <v>80</v>
      </c>
      <c r="C58" s="147" t="s">
        <v>81</v>
      </c>
      <c r="D58" s="148">
        <v>57</v>
      </c>
      <c r="E58" s="151" t="s">
        <v>329</v>
      </c>
      <c r="F58" s="151" t="s">
        <v>329</v>
      </c>
      <c r="G58" s="150">
        <v>1</v>
      </c>
      <c r="H58" s="150" t="s">
        <v>272</v>
      </c>
      <c r="I58" s="150"/>
      <c r="J58" s="150" t="s">
        <v>83</v>
      </c>
      <c r="K58" s="150">
        <f t="shared" ref="K58:K66" si="28">N58*1.6</f>
        <v>0.96</v>
      </c>
      <c r="L58" s="150">
        <f t="shared" ref="L58:L66" si="29">N58*1.4</f>
        <v>0.84</v>
      </c>
      <c r="M58" s="150">
        <f t="shared" ref="M58:M66" si="30">N58*1.2</f>
        <v>0.72</v>
      </c>
      <c r="N58" s="150">
        <v>0.6</v>
      </c>
      <c r="O58" s="150">
        <f t="shared" ref="O58:O66" si="31">N58*0.8</f>
        <v>0.48</v>
      </c>
      <c r="P58" s="150"/>
      <c r="Q58" s="150" t="s">
        <v>330</v>
      </c>
      <c r="R58" s="158">
        <v>2</v>
      </c>
      <c r="S58" s="158" t="s">
        <v>87</v>
      </c>
      <c r="T58" s="158"/>
      <c r="U58" s="150"/>
      <c r="V58" s="150"/>
      <c r="W58" s="150"/>
      <c r="X58" s="150" t="s">
        <v>313</v>
      </c>
      <c r="Y58" s="162" t="s">
        <v>331</v>
      </c>
      <c r="Z58" s="162" t="s">
        <v>332</v>
      </c>
      <c r="AA58" s="152" t="s">
        <v>264</v>
      </c>
      <c r="AB58" s="147" t="s">
        <v>92</v>
      </c>
      <c r="AC58" s="166"/>
      <c r="AD58" s="167"/>
      <c r="AE58" s="168">
        <v>0.6</v>
      </c>
    </row>
    <row r="59" spans="1:31" s="138" customFormat="1" ht="60" hidden="1" customHeight="1">
      <c r="A59" s="147" t="s">
        <v>79</v>
      </c>
      <c r="B59" s="147" t="s">
        <v>80</v>
      </c>
      <c r="C59" s="147" t="s">
        <v>81</v>
      </c>
      <c r="D59" s="148">
        <v>58</v>
      </c>
      <c r="E59" s="151" t="s">
        <v>333</v>
      </c>
      <c r="F59" s="151" t="s">
        <v>333</v>
      </c>
      <c r="G59" s="150">
        <v>1</v>
      </c>
      <c r="H59" s="150" t="s">
        <v>272</v>
      </c>
      <c r="I59" s="150"/>
      <c r="J59" s="150"/>
      <c r="K59" s="150">
        <f t="shared" si="28"/>
        <v>0.96</v>
      </c>
      <c r="L59" s="150">
        <f t="shared" si="29"/>
        <v>0.84</v>
      </c>
      <c r="M59" s="150">
        <f t="shared" si="30"/>
        <v>0.72</v>
      </c>
      <c r="N59" s="156">
        <v>0.6</v>
      </c>
      <c r="O59" s="150">
        <f t="shared" si="31"/>
        <v>0.48</v>
      </c>
      <c r="P59" s="150"/>
      <c r="Q59" s="150"/>
      <c r="R59" s="158"/>
      <c r="S59" s="158" t="s">
        <v>87</v>
      </c>
      <c r="T59" s="158"/>
      <c r="U59" s="150"/>
      <c r="V59" s="150"/>
      <c r="W59" s="150"/>
      <c r="X59" s="150" t="s">
        <v>313</v>
      </c>
      <c r="Y59" s="162"/>
      <c r="Z59" s="162" t="s">
        <v>334</v>
      </c>
      <c r="AA59" s="152" t="s">
        <v>335</v>
      </c>
      <c r="AB59" s="147" t="s">
        <v>112</v>
      </c>
      <c r="AC59" s="169">
        <f>(1.044+0.943+0.97)/3</f>
        <v>0.98566666666666658</v>
      </c>
      <c r="AD59" s="167"/>
      <c r="AE59" s="168">
        <v>0.4</v>
      </c>
    </row>
    <row r="60" spans="1:31" s="138" customFormat="1" ht="60" hidden="1" customHeight="1">
      <c r="A60" s="147" t="s">
        <v>328</v>
      </c>
      <c r="B60" s="147" t="s">
        <v>80</v>
      </c>
      <c r="C60" s="147" t="s">
        <v>180</v>
      </c>
      <c r="D60" s="148">
        <v>59</v>
      </c>
      <c r="E60" s="151" t="s">
        <v>336</v>
      </c>
      <c r="F60" s="151" t="s">
        <v>336</v>
      </c>
      <c r="G60" s="150">
        <v>1</v>
      </c>
      <c r="H60" s="150"/>
      <c r="I60" s="150"/>
      <c r="J60" s="150"/>
      <c r="K60" s="150">
        <f t="shared" ref="K60" si="32">N60*1.6</f>
        <v>0.96</v>
      </c>
      <c r="L60" s="150">
        <f t="shared" ref="L60" si="33">N60*1.4</f>
        <v>0.84</v>
      </c>
      <c r="M60" s="150">
        <f t="shared" ref="M60" si="34">N60*1.2</f>
        <v>0.72</v>
      </c>
      <c r="N60" s="156">
        <v>0.6</v>
      </c>
      <c r="O60" s="150">
        <f t="shared" si="31"/>
        <v>0.48</v>
      </c>
      <c r="P60" s="150"/>
      <c r="Q60" s="150"/>
      <c r="R60" s="158"/>
      <c r="S60" s="158"/>
      <c r="T60" s="158"/>
      <c r="U60" s="150"/>
      <c r="V60" s="150"/>
      <c r="W60" s="150"/>
      <c r="X60" s="150" t="s">
        <v>313</v>
      </c>
      <c r="Y60" s="162"/>
      <c r="Z60" s="162" t="s">
        <v>337</v>
      </c>
      <c r="AA60" s="152" t="s">
        <v>338</v>
      </c>
      <c r="AB60" s="147" t="s">
        <v>112</v>
      </c>
      <c r="AC60" s="169">
        <f>(0.986+0.84+0.982)/3</f>
        <v>0.93599999999999994</v>
      </c>
      <c r="AD60" s="167"/>
      <c r="AE60" s="168">
        <v>0.4</v>
      </c>
    </row>
    <row r="61" spans="1:31" s="138" customFormat="1" ht="60" hidden="1" customHeight="1">
      <c r="A61" s="147" t="s">
        <v>328</v>
      </c>
      <c r="B61" s="147" t="s">
        <v>80</v>
      </c>
      <c r="C61" s="147" t="s">
        <v>81</v>
      </c>
      <c r="D61" s="148">
        <v>60</v>
      </c>
      <c r="E61" s="151" t="s">
        <v>339</v>
      </c>
      <c r="F61" s="151" t="s">
        <v>339</v>
      </c>
      <c r="G61" s="150">
        <v>1</v>
      </c>
      <c r="H61" s="150"/>
      <c r="I61" s="150"/>
      <c r="J61" s="150" t="s">
        <v>83</v>
      </c>
      <c r="K61" s="150">
        <f t="shared" ref="K61" si="35">N61*1.6</f>
        <v>0.96</v>
      </c>
      <c r="L61" s="150">
        <f t="shared" ref="L61" si="36">N61*1.4</f>
        <v>0.84</v>
      </c>
      <c r="M61" s="150">
        <f t="shared" ref="M61" si="37">N61*1.2</f>
        <v>0.72</v>
      </c>
      <c r="N61" s="156">
        <v>0.6</v>
      </c>
      <c r="O61" s="150">
        <f t="shared" si="31"/>
        <v>0.48</v>
      </c>
      <c r="P61" s="150"/>
      <c r="Q61" s="150" t="s">
        <v>330</v>
      </c>
      <c r="R61" s="158">
        <v>2</v>
      </c>
      <c r="S61" s="158"/>
      <c r="T61" s="158"/>
      <c r="U61" s="150"/>
      <c r="V61" s="150"/>
      <c r="W61" s="150"/>
      <c r="X61" s="150" t="s">
        <v>313</v>
      </c>
      <c r="Y61" s="162"/>
      <c r="Z61" s="162" t="s">
        <v>340</v>
      </c>
      <c r="AA61" s="152" t="s">
        <v>341</v>
      </c>
      <c r="AB61" s="147" t="s">
        <v>112</v>
      </c>
      <c r="AC61" s="169">
        <f>(0.926+0.76+0.982)/3</f>
        <v>0.88933333333333342</v>
      </c>
      <c r="AD61" s="167"/>
      <c r="AE61" s="168">
        <v>0.4</v>
      </c>
    </row>
    <row r="62" spans="1:31" s="138" customFormat="1" ht="60" hidden="1" customHeight="1">
      <c r="A62" s="147" t="s">
        <v>328</v>
      </c>
      <c r="B62" s="147" t="s">
        <v>80</v>
      </c>
      <c r="C62" s="147" t="s">
        <v>81</v>
      </c>
      <c r="D62" s="148">
        <v>61</v>
      </c>
      <c r="E62" s="151" t="s">
        <v>342</v>
      </c>
      <c r="F62" s="151" t="s">
        <v>342</v>
      </c>
      <c r="G62" s="150">
        <v>1</v>
      </c>
      <c r="H62" s="150"/>
      <c r="I62" s="150"/>
      <c r="J62" s="150" t="s">
        <v>83</v>
      </c>
      <c r="K62" s="150">
        <f t="shared" si="28"/>
        <v>1.6</v>
      </c>
      <c r="L62" s="150">
        <f t="shared" si="29"/>
        <v>1.4</v>
      </c>
      <c r="M62" s="150">
        <f t="shared" si="30"/>
        <v>1.2</v>
      </c>
      <c r="N62" s="150">
        <v>1</v>
      </c>
      <c r="O62" s="150">
        <f t="shared" si="31"/>
        <v>0.8</v>
      </c>
      <c r="P62" s="150"/>
      <c r="Q62" s="150" t="s">
        <v>330</v>
      </c>
      <c r="R62" s="158">
        <v>2</v>
      </c>
      <c r="S62" s="158"/>
      <c r="T62" s="158"/>
      <c r="U62" s="150"/>
      <c r="V62" s="150"/>
      <c r="W62" s="150"/>
      <c r="X62" s="150" t="s">
        <v>313</v>
      </c>
      <c r="Y62" s="162" t="s">
        <v>343</v>
      </c>
      <c r="Z62" s="162" t="s">
        <v>344</v>
      </c>
      <c r="AA62" s="152" t="s">
        <v>345</v>
      </c>
      <c r="AB62" s="147" t="s">
        <v>112</v>
      </c>
      <c r="AC62" s="169">
        <f>(0.874+0.978+0.88)/3</f>
        <v>0.91066666666666662</v>
      </c>
      <c r="AD62" s="167"/>
      <c r="AE62" s="168">
        <v>1</v>
      </c>
    </row>
    <row r="63" spans="1:31" s="138" customFormat="1" ht="60" hidden="1" customHeight="1">
      <c r="A63" s="147" t="s">
        <v>328</v>
      </c>
      <c r="B63" s="147" t="s">
        <v>80</v>
      </c>
      <c r="C63" s="147" t="s">
        <v>81</v>
      </c>
      <c r="D63" s="148">
        <v>62</v>
      </c>
      <c r="E63" s="151" t="s">
        <v>346</v>
      </c>
      <c r="F63" s="151" t="s">
        <v>346</v>
      </c>
      <c r="G63" s="150">
        <v>1</v>
      </c>
      <c r="H63" s="150"/>
      <c r="I63" s="150"/>
      <c r="J63" s="150" t="s">
        <v>83</v>
      </c>
      <c r="K63" s="150">
        <f t="shared" si="28"/>
        <v>4.8000000000000007</v>
      </c>
      <c r="L63" s="150">
        <f t="shared" si="29"/>
        <v>4.1999999999999993</v>
      </c>
      <c r="M63" s="150">
        <f t="shared" si="30"/>
        <v>3.5999999999999996</v>
      </c>
      <c r="N63" s="150">
        <v>3</v>
      </c>
      <c r="O63" s="150">
        <f t="shared" si="31"/>
        <v>2.4000000000000004</v>
      </c>
      <c r="P63" s="150"/>
      <c r="Q63" s="150" t="s">
        <v>330</v>
      </c>
      <c r="R63" s="158">
        <v>2</v>
      </c>
      <c r="S63" s="158"/>
      <c r="T63" s="158"/>
      <c r="U63" s="150"/>
      <c r="V63" s="150"/>
      <c r="W63" s="150"/>
      <c r="X63" s="150" t="s">
        <v>313</v>
      </c>
      <c r="Y63" s="162" t="s">
        <v>347</v>
      </c>
      <c r="Z63" s="162" t="s">
        <v>348</v>
      </c>
      <c r="AA63" s="152" t="s">
        <v>349</v>
      </c>
      <c r="AB63" s="147" t="s">
        <v>92</v>
      </c>
      <c r="AC63" s="170"/>
      <c r="AD63" s="167"/>
      <c r="AE63" s="168">
        <v>0.6</v>
      </c>
    </row>
    <row r="64" spans="1:31" s="138" customFormat="1" ht="60" hidden="1" customHeight="1">
      <c r="A64" s="147" t="s">
        <v>328</v>
      </c>
      <c r="B64" s="147" t="s">
        <v>80</v>
      </c>
      <c r="C64" s="147" t="s">
        <v>81</v>
      </c>
      <c r="D64" s="148">
        <v>63</v>
      </c>
      <c r="E64" s="151" t="s">
        <v>350</v>
      </c>
      <c r="F64" s="151" t="s">
        <v>350</v>
      </c>
      <c r="G64" s="150">
        <v>1</v>
      </c>
      <c r="H64" s="150"/>
      <c r="I64" s="150"/>
      <c r="J64" s="150" t="s">
        <v>83</v>
      </c>
      <c r="K64" s="150">
        <f t="shared" si="28"/>
        <v>4</v>
      </c>
      <c r="L64" s="150">
        <f t="shared" si="29"/>
        <v>3.5</v>
      </c>
      <c r="M64" s="150">
        <f t="shared" si="30"/>
        <v>3</v>
      </c>
      <c r="N64" s="150">
        <v>2.5</v>
      </c>
      <c r="O64" s="150">
        <f t="shared" si="31"/>
        <v>2</v>
      </c>
      <c r="P64" s="150"/>
      <c r="Q64" s="150" t="s">
        <v>330</v>
      </c>
      <c r="R64" s="158">
        <v>2</v>
      </c>
      <c r="S64" s="158"/>
      <c r="T64" s="158"/>
      <c r="U64" s="150"/>
      <c r="V64" s="150"/>
      <c r="W64" s="150"/>
      <c r="X64" s="150" t="s">
        <v>313</v>
      </c>
      <c r="Y64" s="162" t="s">
        <v>351</v>
      </c>
      <c r="Z64" s="162" t="s">
        <v>352</v>
      </c>
      <c r="AA64" s="152" t="s">
        <v>353</v>
      </c>
      <c r="AB64" s="147" t="s">
        <v>92</v>
      </c>
      <c r="AC64" s="170"/>
      <c r="AD64" s="167"/>
      <c r="AE64" s="168">
        <v>0.6</v>
      </c>
    </row>
    <row r="65" spans="1:31" s="138" customFormat="1" ht="60" hidden="1" customHeight="1">
      <c r="A65" s="147" t="s">
        <v>328</v>
      </c>
      <c r="B65" s="147" t="s">
        <v>80</v>
      </c>
      <c r="C65" s="147" t="s">
        <v>81</v>
      </c>
      <c r="D65" s="148">
        <v>64</v>
      </c>
      <c r="E65" s="151" t="s">
        <v>354</v>
      </c>
      <c r="F65" s="151" t="s">
        <v>354</v>
      </c>
      <c r="G65" s="150"/>
      <c r="H65" s="150"/>
      <c r="I65" s="150"/>
      <c r="J65" s="150"/>
      <c r="K65" s="150">
        <f t="shared" si="28"/>
        <v>0.96</v>
      </c>
      <c r="L65" s="150">
        <f t="shared" si="29"/>
        <v>0.84</v>
      </c>
      <c r="M65" s="150">
        <f t="shared" si="30"/>
        <v>0.72</v>
      </c>
      <c r="N65" s="156">
        <v>0.6</v>
      </c>
      <c r="O65" s="150">
        <f t="shared" ref="O65" si="38">N65*0.8</f>
        <v>0.48</v>
      </c>
      <c r="P65" s="150"/>
      <c r="Q65" s="150" t="s">
        <v>330</v>
      </c>
      <c r="R65" s="158">
        <v>2</v>
      </c>
      <c r="S65" s="158"/>
      <c r="T65" s="158"/>
      <c r="U65" s="150"/>
      <c r="V65" s="150"/>
      <c r="W65" s="150"/>
      <c r="X65" s="150" t="s">
        <v>313</v>
      </c>
      <c r="Y65" s="162" t="s">
        <v>355</v>
      </c>
      <c r="Z65" s="162" t="s">
        <v>356</v>
      </c>
      <c r="AA65" s="152" t="s">
        <v>303</v>
      </c>
      <c r="AB65" s="147" t="s">
        <v>112</v>
      </c>
      <c r="AC65" s="169">
        <f>(1.043+0.978+0.9)/3</f>
        <v>0.97366666666666657</v>
      </c>
      <c r="AD65" s="167"/>
      <c r="AE65" s="168">
        <v>0.6</v>
      </c>
    </row>
    <row r="66" spans="1:31" s="138" customFormat="1" ht="60" hidden="1" customHeight="1">
      <c r="A66" s="147" t="s">
        <v>328</v>
      </c>
      <c r="B66" s="147" t="s">
        <v>80</v>
      </c>
      <c r="C66" s="147" t="s">
        <v>81</v>
      </c>
      <c r="D66" s="148">
        <v>65</v>
      </c>
      <c r="E66" s="151" t="s">
        <v>357</v>
      </c>
      <c r="F66" s="151" t="s">
        <v>357</v>
      </c>
      <c r="G66" s="150">
        <v>1</v>
      </c>
      <c r="H66" s="150" t="s">
        <v>272</v>
      </c>
      <c r="I66" s="150"/>
      <c r="J66" s="150" t="s">
        <v>83</v>
      </c>
      <c r="K66" s="150">
        <f t="shared" si="28"/>
        <v>8</v>
      </c>
      <c r="L66" s="150">
        <f t="shared" si="29"/>
        <v>7</v>
      </c>
      <c r="M66" s="150">
        <f t="shared" si="30"/>
        <v>6</v>
      </c>
      <c r="N66" s="150">
        <v>5</v>
      </c>
      <c r="O66" s="150">
        <f t="shared" si="31"/>
        <v>4</v>
      </c>
      <c r="P66" s="150"/>
      <c r="Q66" s="150" t="s">
        <v>330</v>
      </c>
      <c r="R66" s="158">
        <v>2</v>
      </c>
      <c r="S66" s="158" t="s">
        <v>87</v>
      </c>
      <c r="T66" s="158"/>
      <c r="U66" s="150"/>
      <c r="V66" s="150"/>
      <c r="W66" s="150"/>
      <c r="X66" s="150" t="s">
        <v>313</v>
      </c>
      <c r="Y66" s="162"/>
      <c r="Z66" s="162" t="s">
        <v>358</v>
      </c>
      <c r="AA66" s="152" t="s">
        <v>359</v>
      </c>
      <c r="AB66" s="147" t="s">
        <v>112</v>
      </c>
      <c r="AC66" s="169" t="s">
        <v>360</v>
      </c>
      <c r="AD66" s="167"/>
      <c r="AE66" s="168">
        <v>1</v>
      </c>
    </row>
    <row r="67" spans="1:31" s="138" customFormat="1" ht="60" hidden="1" customHeight="1">
      <c r="A67" s="147" t="s">
        <v>79</v>
      </c>
      <c r="B67" s="147" t="s">
        <v>361</v>
      </c>
      <c r="C67" s="147" t="s">
        <v>180</v>
      </c>
      <c r="D67" s="148">
        <v>66</v>
      </c>
      <c r="E67" s="148" t="s">
        <v>362</v>
      </c>
      <c r="F67" s="148" t="s">
        <v>363</v>
      </c>
      <c r="G67" s="150">
        <v>1</v>
      </c>
      <c r="H67" s="150"/>
      <c r="I67" s="150"/>
      <c r="J67" s="150" t="s">
        <v>83</v>
      </c>
      <c r="K67" s="150"/>
      <c r="L67" s="150"/>
      <c r="M67" s="150"/>
      <c r="N67" s="150"/>
      <c r="O67" s="150"/>
      <c r="P67" s="150"/>
      <c r="Q67" s="150" t="s">
        <v>364</v>
      </c>
      <c r="R67" s="158">
        <v>3</v>
      </c>
      <c r="S67" s="158"/>
      <c r="T67" s="158"/>
      <c r="U67" s="150"/>
      <c r="V67" s="150"/>
      <c r="W67" s="150"/>
      <c r="X67" s="150"/>
      <c r="Y67" s="162" t="s">
        <v>365</v>
      </c>
      <c r="Z67" s="162" t="s">
        <v>366</v>
      </c>
      <c r="AA67" s="152" t="s">
        <v>367</v>
      </c>
      <c r="AB67" s="147" t="s">
        <v>34</v>
      </c>
      <c r="AC67" s="169">
        <v>112</v>
      </c>
      <c r="AD67" s="167"/>
      <c r="AE67" s="168">
        <v>15</v>
      </c>
    </row>
    <row r="68" spans="1:31" s="138" customFormat="1" ht="60" hidden="1" customHeight="1">
      <c r="A68" s="147" t="s">
        <v>79</v>
      </c>
      <c r="B68" s="147" t="s">
        <v>361</v>
      </c>
      <c r="C68" s="147" t="s">
        <v>180</v>
      </c>
      <c r="D68" s="148">
        <v>67</v>
      </c>
      <c r="E68" s="148" t="s">
        <v>368</v>
      </c>
      <c r="F68" s="148" t="s">
        <v>369</v>
      </c>
      <c r="G68" s="150">
        <v>1</v>
      </c>
      <c r="H68" s="150"/>
      <c r="I68" s="150"/>
      <c r="J68" s="150" t="s">
        <v>83</v>
      </c>
      <c r="K68" s="150"/>
      <c r="L68" s="150"/>
      <c r="M68" s="150"/>
      <c r="N68" s="150"/>
      <c r="O68" s="150"/>
      <c r="P68" s="150"/>
      <c r="Q68" s="150" t="s">
        <v>370</v>
      </c>
      <c r="R68" s="158">
        <v>3</v>
      </c>
      <c r="S68" s="158"/>
      <c r="T68" s="158"/>
      <c r="U68" s="150"/>
      <c r="V68" s="150"/>
      <c r="W68" s="150"/>
      <c r="X68" s="150"/>
      <c r="Y68" s="162" t="s">
        <v>365</v>
      </c>
      <c r="Z68" s="177" t="s">
        <v>371</v>
      </c>
      <c r="AA68" s="152" t="s">
        <v>372</v>
      </c>
      <c r="AB68" s="147" t="s">
        <v>34</v>
      </c>
      <c r="AC68" s="169">
        <v>474.61</v>
      </c>
      <c r="AD68" s="167"/>
      <c r="AE68" s="168">
        <v>400</v>
      </c>
    </row>
    <row r="69" spans="1:31" s="138" customFormat="1" ht="60" hidden="1" customHeight="1">
      <c r="A69" s="147" t="s">
        <v>79</v>
      </c>
      <c r="B69" s="147" t="s">
        <v>361</v>
      </c>
      <c r="C69" s="147" t="s">
        <v>180</v>
      </c>
      <c r="D69" s="148">
        <v>68</v>
      </c>
      <c r="E69" s="148" t="s">
        <v>373</v>
      </c>
      <c r="F69" s="148" t="s">
        <v>374</v>
      </c>
      <c r="G69" s="150">
        <v>1</v>
      </c>
      <c r="H69" s="150"/>
      <c r="I69" s="150"/>
      <c r="J69" s="150" t="s">
        <v>83</v>
      </c>
      <c r="K69" s="150"/>
      <c r="L69" s="150"/>
      <c r="M69" s="150"/>
      <c r="N69" s="150"/>
      <c r="O69" s="150"/>
      <c r="P69" s="150"/>
      <c r="Q69" s="150" t="s">
        <v>370</v>
      </c>
      <c r="R69" s="158">
        <v>3</v>
      </c>
      <c r="S69" s="158"/>
      <c r="T69" s="158"/>
      <c r="U69" s="150"/>
      <c r="V69" s="150"/>
      <c r="W69" s="150"/>
      <c r="X69" s="150"/>
      <c r="Y69" s="162" t="s">
        <v>365</v>
      </c>
      <c r="Z69" s="162" t="s">
        <v>375</v>
      </c>
      <c r="AA69" s="152" t="s">
        <v>376</v>
      </c>
      <c r="AB69" s="147" t="s">
        <v>34</v>
      </c>
      <c r="AC69" s="169">
        <v>90</v>
      </c>
      <c r="AD69" s="167"/>
      <c r="AE69" s="168">
        <v>40</v>
      </c>
    </row>
    <row r="70" spans="1:31" s="138" customFormat="1" ht="60" hidden="1" customHeight="1">
      <c r="A70" s="147" t="s">
        <v>79</v>
      </c>
      <c r="B70" s="147" t="s">
        <v>361</v>
      </c>
      <c r="C70" s="147" t="s">
        <v>180</v>
      </c>
      <c r="D70" s="148">
        <v>69</v>
      </c>
      <c r="E70" s="148" t="s">
        <v>377</v>
      </c>
      <c r="F70" s="148" t="s">
        <v>377</v>
      </c>
      <c r="G70" s="150">
        <v>1</v>
      </c>
      <c r="H70" s="150"/>
      <c r="I70" s="150"/>
      <c r="J70" s="150" t="s">
        <v>83</v>
      </c>
      <c r="K70" s="150"/>
      <c r="L70" s="150"/>
      <c r="M70" s="150"/>
      <c r="N70" s="150"/>
      <c r="O70" s="150"/>
      <c r="P70" s="150"/>
      <c r="Q70" s="150"/>
      <c r="R70" s="158">
        <v>3</v>
      </c>
      <c r="S70" s="158"/>
      <c r="T70" s="158"/>
      <c r="U70" s="150"/>
      <c r="V70" s="150"/>
      <c r="W70" s="150"/>
      <c r="X70" s="150"/>
      <c r="Y70" s="162" t="s">
        <v>365</v>
      </c>
      <c r="Z70" s="162" t="s">
        <v>378</v>
      </c>
      <c r="AA70" s="152" t="s">
        <v>379</v>
      </c>
      <c r="AB70" s="147" t="s">
        <v>34</v>
      </c>
      <c r="AC70" s="181">
        <v>3</v>
      </c>
      <c r="AD70" s="167"/>
      <c r="AE70" s="168">
        <v>5</v>
      </c>
    </row>
    <row r="71" spans="1:31" s="138" customFormat="1" ht="110.25" hidden="1" customHeight="1">
      <c r="A71" s="147" t="s">
        <v>79</v>
      </c>
      <c r="B71" s="147" t="s">
        <v>361</v>
      </c>
      <c r="C71" s="147" t="s">
        <v>180</v>
      </c>
      <c r="D71" s="148">
        <v>70</v>
      </c>
      <c r="E71" s="148" t="s">
        <v>380</v>
      </c>
      <c r="F71" s="148" t="s">
        <v>380</v>
      </c>
      <c r="G71" s="150">
        <v>1</v>
      </c>
      <c r="H71" s="150"/>
      <c r="I71" s="150"/>
      <c r="J71" s="150" t="s">
        <v>83</v>
      </c>
      <c r="K71" s="150"/>
      <c r="L71" s="150"/>
      <c r="M71" s="150"/>
      <c r="N71" s="150"/>
      <c r="O71" s="150"/>
      <c r="P71" s="150"/>
      <c r="Q71" s="150"/>
      <c r="R71" s="158">
        <v>3</v>
      </c>
      <c r="S71" s="158"/>
      <c r="T71" s="158"/>
      <c r="U71" s="150"/>
      <c r="V71" s="150"/>
      <c r="W71" s="150"/>
      <c r="X71" s="150"/>
      <c r="Y71" s="162" t="s">
        <v>365</v>
      </c>
      <c r="Z71" s="162" t="s">
        <v>381</v>
      </c>
      <c r="AA71" s="152" t="s">
        <v>382</v>
      </c>
      <c r="AB71" s="147" t="s">
        <v>34</v>
      </c>
      <c r="AC71" s="181">
        <v>1</v>
      </c>
      <c r="AD71" s="167"/>
      <c r="AE71" s="168">
        <v>5</v>
      </c>
    </row>
    <row r="72" spans="1:31" s="138" customFormat="1" ht="60" hidden="1" customHeight="1">
      <c r="A72" s="147" t="s">
        <v>79</v>
      </c>
      <c r="B72" s="147" t="s">
        <v>361</v>
      </c>
      <c r="C72" s="147" t="s">
        <v>180</v>
      </c>
      <c r="D72" s="148">
        <v>71</v>
      </c>
      <c r="E72" s="148" t="s">
        <v>383</v>
      </c>
      <c r="F72" s="148" t="s">
        <v>384</v>
      </c>
      <c r="G72" s="150">
        <v>1</v>
      </c>
      <c r="H72" s="150"/>
      <c r="I72" s="150"/>
      <c r="J72" s="150" t="s">
        <v>83</v>
      </c>
      <c r="K72" s="150"/>
      <c r="L72" s="150"/>
      <c r="M72" s="150"/>
      <c r="N72" s="150"/>
      <c r="O72" s="150"/>
      <c r="P72" s="150"/>
      <c r="Q72" s="150"/>
      <c r="R72" s="158">
        <v>3</v>
      </c>
      <c r="S72" s="158"/>
      <c r="T72" s="158"/>
      <c r="U72" s="150"/>
      <c r="V72" s="150"/>
      <c r="W72" s="150"/>
      <c r="X72" s="150"/>
      <c r="Y72" s="162" t="s">
        <v>365</v>
      </c>
      <c r="Z72" s="162" t="s">
        <v>385</v>
      </c>
      <c r="AA72" s="152" t="s">
        <v>386</v>
      </c>
      <c r="AB72" s="147" t="s">
        <v>34</v>
      </c>
      <c r="AC72" s="181">
        <v>0</v>
      </c>
      <c r="AD72" s="167"/>
      <c r="AE72" s="182">
        <v>5</v>
      </c>
    </row>
    <row r="73" spans="1:31" s="138" customFormat="1" ht="60" hidden="1" customHeight="1">
      <c r="A73" s="147" t="s">
        <v>79</v>
      </c>
      <c r="B73" s="147" t="s">
        <v>387</v>
      </c>
      <c r="C73" s="147" t="s">
        <v>180</v>
      </c>
      <c r="D73" s="148">
        <v>72</v>
      </c>
      <c r="E73" s="148" t="s">
        <v>388</v>
      </c>
      <c r="F73" s="148" t="s">
        <v>388</v>
      </c>
      <c r="G73" s="150">
        <v>1</v>
      </c>
      <c r="H73" s="150"/>
      <c r="I73" s="150"/>
      <c r="J73" s="150" t="s">
        <v>83</v>
      </c>
      <c r="K73" s="150"/>
      <c r="L73" s="150"/>
      <c r="M73" s="150"/>
      <c r="N73" s="150"/>
      <c r="O73" s="150"/>
      <c r="P73" s="150"/>
      <c r="Q73" s="150"/>
      <c r="R73" s="158">
        <v>3</v>
      </c>
      <c r="S73" s="158"/>
      <c r="T73" s="158"/>
      <c r="U73" s="150"/>
      <c r="V73" s="150"/>
      <c r="W73" s="150"/>
      <c r="X73" s="150"/>
      <c r="Y73" s="162"/>
      <c r="Z73" s="162" t="s">
        <v>389</v>
      </c>
      <c r="AA73" s="152" t="s">
        <v>379</v>
      </c>
      <c r="AB73" s="147" t="s">
        <v>34</v>
      </c>
      <c r="AC73" s="181" t="s">
        <v>390</v>
      </c>
      <c r="AD73" s="167" t="s">
        <v>1732</v>
      </c>
      <c r="AE73" s="168">
        <v>5</v>
      </c>
    </row>
    <row r="74" spans="1:31" s="138" customFormat="1" ht="60" hidden="1" customHeight="1">
      <c r="A74" s="147" t="s">
        <v>79</v>
      </c>
      <c r="B74" s="147" t="s">
        <v>387</v>
      </c>
      <c r="C74" s="147" t="s">
        <v>180</v>
      </c>
      <c r="D74" s="148">
        <v>73</v>
      </c>
      <c r="E74" s="148" t="s">
        <v>391</v>
      </c>
      <c r="F74" s="148" t="s">
        <v>391</v>
      </c>
      <c r="G74" s="150">
        <v>1</v>
      </c>
      <c r="H74" s="150"/>
      <c r="I74" s="150"/>
      <c r="J74" s="150" t="s">
        <v>83</v>
      </c>
      <c r="K74" s="150"/>
      <c r="L74" s="150"/>
      <c r="M74" s="150"/>
      <c r="N74" s="150"/>
      <c r="O74" s="150"/>
      <c r="P74" s="150"/>
      <c r="Q74" s="150"/>
      <c r="R74" s="158">
        <v>3</v>
      </c>
      <c r="S74" s="158"/>
      <c r="T74" s="158"/>
      <c r="U74" s="150"/>
      <c r="V74" s="150"/>
      <c r="W74" s="150"/>
      <c r="X74" s="150"/>
      <c r="Y74" s="162"/>
      <c r="Z74" s="162" t="s">
        <v>392</v>
      </c>
      <c r="AA74" s="152" t="s">
        <v>382</v>
      </c>
      <c r="AB74" s="147" t="s">
        <v>34</v>
      </c>
      <c r="AC74" s="181" t="s">
        <v>390</v>
      </c>
      <c r="AD74" s="167" t="s">
        <v>1732</v>
      </c>
      <c r="AE74" s="168">
        <v>5</v>
      </c>
    </row>
    <row r="75" spans="1:31" s="138" customFormat="1" ht="60" hidden="1" customHeight="1">
      <c r="A75" s="147" t="s">
        <v>79</v>
      </c>
      <c r="B75" s="147" t="s">
        <v>387</v>
      </c>
      <c r="C75" s="147" t="s">
        <v>81</v>
      </c>
      <c r="D75" s="148">
        <v>74</v>
      </c>
      <c r="E75" s="152" t="s">
        <v>393</v>
      </c>
      <c r="F75" s="152" t="s">
        <v>393</v>
      </c>
      <c r="G75" s="153">
        <v>1</v>
      </c>
      <c r="H75" s="153" t="s">
        <v>207</v>
      </c>
      <c r="I75" s="150" t="s">
        <v>83</v>
      </c>
      <c r="J75" s="150" t="s">
        <v>83</v>
      </c>
      <c r="K75" s="150"/>
      <c r="L75" s="150"/>
      <c r="M75" s="150"/>
      <c r="N75" s="150"/>
      <c r="O75" s="150">
        <v>1</v>
      </c>
      <c r="P75" s="150"/>
      <c r="Q75" s="150"/>
      <c r="R75" s="158" t="s">
        <v>188</v>
      </c>
      <c r="S75" s="158" t="s">
        <v>87</v>
      </c>
      <c r="T75" s="158"/>
      <c r="U75" s="176"/>
      <c r="V75" s="176"/>
      <c r="W75" s="176"/>
      <c r="X75" s="150"/>
      <c r="Y75" s="162"/>
      <c r="Z75" s="162" t="s">
        <v>394</v>
      </c>
      <c r="AA75" s="152" t="s">
        <v>395</v>
      </c>
      <c r="AB75" s="147" t="s">
        <v>34</v>
      </c>
      <c r="AC75" s="169" t="s">
        <v>390</v>
      </c>
      <c r="AD75" s="167" t="s">
        <v>1732</v>
      </c>
      <c r="AE75" s="183">
        <v>1</v>
      </c>
    </row>
    <row r="76" spans="1:31" s="138" customFormat="1" ht="60" hidden="1" customHeight="1">
      <c r="A76" s="147" t="s">
        <v>79</v>
      </c>
      <c r="B76" s="147" t="s">
        <v>80</v>
      </c>
      <c r="C76" s="147" t="s">
        <v>81</v>
      </c>
      <c r="D76" s="148">
        <v>75</v>
      </c>
      <c r="E76" s="152" t="s">
        <v>396</v>
      </c>
      <c r="F76" s="152" t="s">
        <v>396</v>
      </c>
      <c r="G76" s="153">
        <v>1</v>
      </c>
      <c r="H76" s="150" t="s">
        <v>272</v>
      </c>
      <c r="I76" s="150" t="s">
        <v>83</v>
      </c>
      <c r="J76" s="150" t="s">
        <v>83</v>
      </c>
      <c r="K76" s="150">
        <f t="shared" ref="K76:K87" si="39">N76*1.6</f>
        <v>2.4000000000000004</v>
      </c>
      <c r="L76" s="150">
        <f t="shared" ref="L76:L87" si="40">N76*1.4</f>
        <v>2.0999999999999996</v>
      </c>
      <c r="M76" s="150">
        <f t="shared" ref="M76:M87" si="41">N76*1.2</f>
        <v>1.7999999999999998</v>
      </c>
      <c r="N76" s="156">
        <v>1.5</v>
      </c>
      <c r="O76" s="150">
        <f t="shared" ref="O76:O87" si="42">N76*0.8</f>
        <v>1.2000000000000002</v>
      </c>
      <c r="P76" s="150"/>
      <c r="Q76" s="150" t="s">
        <v>120</v>
      </c>
      <c r="R76" s="158" t="s">
        <v>188</v>
      </c>
      <c r="S76" s="158" t="s">
        <v>87</v>
      </c>
      <c r="T76" s="158"/>
      <c r="U76" s="150"/>
      <c r="V76" s="150"/>
      <c r="W76" s="150" t="s">
        <v>108</v>
      </c>
      <c r="X76" s="150" t="s">
        <v>89</v>
      </c>
      <c r="Y76" s="162" t="s">
        <v>397</v>
      </c>
      <c r="Z76" s="162" t="s">
        <v>398</v>
      </c>
      <c r="AA76" s="152" t="s">
        <v>399</v>
      </c>
      <c r="AB76" s="147" t="s">
        <v>112</v>
      </c>
      <c r="AC76" s="169">
        <v>2.371666667</v>
      </c>
      <c r="AD76" s="167"/>
      <c r="AE76" s="168">
        <v>1.5</v>
      </c>
    </row>
    <row r="77" spans="1:31" s="138" customFormat="1" ht="60" hidden="1" customHeight="1">
      <c r="A77" s="147" t="s">
        <v>79</v>
      </c>
      <c r="B77" s="147" t="s">
        <v>80</v>
      </c>
      <c r="C77" s="147" t="s">
        <v>81</v>
      </c>
      <c r="D77" s="148">
        <v>76</v>
      </c>
      <c r="E77" s="152" t="s">
        <v>400</v>
      </c>
      <c r="F77" s="152" t="s">
        <v>400</v>
      </c>
      <c r="G77" s="153">
        <v>1</v>
      </c>
      <c r="H77" s="150" t="s">
        <v>272</v>
      </c>
      <c r="I77" s="150" t="s">
        <v>83</v>
      </c>
      <c r="J77" s="150" t="s">
        <v>83</v>
      </c>
      <c r="K77" s="150">
        <f t="shared" si="39"/>
        <v>2.4000000000000004</v>
      </c>
      <c r="L77" s="150">
        <f t="shared" si="40"/>
        <v>2.0999999999999996</v>
      </c>
      <c r="M77" s="150">
        <f t="shared" si="41"/>
        <v>1.7999999999999998</v>
      </c>
      <c r="N77" s="156">
        <v>1.5</v>
      </c>
      <c r="O77" s="150">
        <f t="shared" si="42"/>
        <v>1.2000000000000002</v>
      </c>
      <c r="P77" s="150"/>
      <c r="Q77" s="150" t="s">
        <v>120</v>
      </c>
      <c r="R77" s="158" t="s">
        <v>188</v>
      </c>
      <c r="S77" s="158" t="s">
        <v>87</v>
      </c>
      <c r="T77" s="158"/>
      <c r="U77" s="150"/>
      <c r="V77" s="150"/>
      <c r="W77" s="150" t="s">
        <v>108</v>
      </c>
      <c r="X77" s="150" t="s">
        <v>89</v>
      </c>
      <c r="Y77" s="162" t="s">
        <v>397</v>
      </c>
      <c r="Z77" s="162" t="s">
        <v>401</v>
      </c>
      <c r="AA77" s="152" t="s">
        <v>402</v>
      </c>
      <c r="AB77" s="147" t="s">
        <v>112</v>
      </c>
      <c r="AC77" s="169">
        <v>1.772333333</v>
      </c>
      <c r="AD77" s="167"/>
      <c r="AE77" s="168">
        <v>1.5</v>
      </c>
    </row>
    <row r="78" spans="1:31" s="138" customFormat="1" ht="60" hidden="1" customHeight="1">
      <c r="A78" s="147" t="s">
        <v>79</v>
      </c>
      <c r="B78" s="147" t="s">
        <v>80</v>
      </c>
      <c r="C78" s="147" t="s">
        <v>81</v>
      </c>
      <c r="D78" s="148">
        <v>77</v>
      </c>
      <c r="E78" s="152" t="s">
        <v>403</v>
      </c>
      <c r="F78" s="152" t="s">
        <v>403</v>
      </c>
      <c r="G78" s="153">
        <v>1</v>
      </c>
      <c r="H78" s="153"/>
      <c r="I78" s="150"/>
      <c r="J78" s="150" t="s">
        <v>83</v>
      </c>
      <c r="K78" s="150">
        <f t="shared" si="39"/>
        <v>1.2800000000000002</v>
      </c>
      <c r="L78" s="150">
        <f t="shared" si="40"/>
        <v>1.1199999999999999</v>
      </c>
      <c r="M78" s="150">
        <f t="shared" si="41"/>
        <v>0.96</v>
      </c>
      <c r="N78" s="156">
        <v>0.8</v>
      </c>
      <c r="O78" s="150">
        <f t="shared" si="42"/>
        <v>0.64000000000000012</v>
      </c>
      <c r="P78" s="150"/>
      <c r="Q78" s="150" t="s">
        <v>120</v>
      </c>
      <c r="R78" s="158" t="s">
        <v>188</v>
      </c>
      <c r="S78" s="158"/>
      <c r="T78" s="158"/>
      <c r="U78" s="150"/>
      <c r="V78" s="150"/>
      <c r="W78" s="150" t="s">
        <v>108</v>
      </c>
      <c r="X78" s="150" t="s">
        <v>89</v>
      </c>
      <c r="Y78" s="162" t="s">
        <v>404</v>
      </c>
      <c r="Z78" s="162" t="s">
        <v>405</v>
      </c>
      <c r="AA78" s="152" t="s">
        <v>406</v>
      </c>
      <c r="AB78" s="147" t="s">
        <v>112</v>
      </c>
      <c r="AC78" s="169">
        <f>(0.674+0.663+0.548)/3</f>
        <v>0.62833333333333341</v>
      </c>
      <c r="AD78" s="167"/>
      <c r="AE78" s="168">
        <v>0.8</v>
      </c>
    </row>
    <row r="79" spans="1:31" s="138" customFormat="1" ht="60" hidden="1" customHeight="1">
      <c r="A79" s="147" t="s">
        <v>79</v>
      </c>
      <c r="B79" s="147" t="s">
        <v>80</v>
      </c>
      <c r="C79" s="147" t="s">
        <v>81</v>
      </c>
      <c r="D79" s="148">
        <v>78</v>
      </c>
      <c r="E79" s="152" t="s">
        <v>407</v>
      </c>
      <c r="F79" s="152" t="s">
        <v>407</v>
      </c>
      <c r="G79" s="153">
        <v>1</v>
      </c>
      <c r="H79" s="153"/>
      <c r="I79" s="150"/>
      <c r="J79" s="150" t="s">
        <v>83</v>
      </c>
      <c r="K79" s="150">
        <f t="shared" ref="K79" si="43">N79*1.6</f>
        <v>1.2800000000000002</v>
      </c>
      <c r="L79" s="150">
        <f t="shared" ref="L79" si="44">N79*1.4</f>
        <v>1.1199999999999999</v>
      </c>
      <c r="M79" s="150">
        <f t="shared" ref="M79" si="45">N79*1.2</f>
        <v>0.96</v>
      </c>
      <c r="N79" s="156">
        <v>0.8</v>
      </c>
      <c r="O79" s="150">
        <f t="shared" ref="O79" si="46">N79*0.8</f>
        <v>0.64000000000000012</v>
      </c>
      <c r="P79" s="150"/>
      <c r="Q79" s="150" t="s">
        <v>120</v>
      </c>
      <c r="R79" s="158" t="s">
        <v>188</v>
      </c>
      <c r="S79" s="158"/>
      <c r="T79" s="158"/>
      <c r="U79" s="150"/>
      <c r="V79" s="150"/>
      <c r="W79" s="150"/>
      <c r="X79" s="150" t="s">
        <v>89</v>
      </c>
      <c r="Y79" s="162" t="s">
        <v>408</v>
      </c>
      <c r="Z79" s="162" t="s">
        <v>409</v>
      </c>
      <c r="AA79" s="152" t="s">
        <v>410</v>
      </c>
      <c r="AB79" s="147" t="s">
        <v>112</v>
      </c>
      <c r="AC79" s="169">
        <f>(0.539+0.557+0.54)/3</f>
        <v>0.54533333333333334</v>
      </c>
      <c r="AD79" s="167"/>
      <c r="AE79" s="168">
        <v>1</v>
      </c>
    </row>
    <row r="80" spans="1:31" s="138" customFormat="1" ht="60" hidden="1" customHeight="1">
      <c r="A80" s="147" t="s">
        <v>79</v>
      </c>
      <c r="B80" s="147" t="s">
        <v>80</v>
      </c>
      <c r="C80" s="147" t="s">
        <v>81</v>
      </c>
      <c r="D80" s="148">
        <v>79</v>
      </c>
      <c r="E80" s="152" t="s">
        <v>411</v>
      </c>
      <c r="F80" s="152" t="s">
        <v>411</v>
      </c>
      <c r="G80" s="153">
        <v>1</v>
      </c>
      <c r="H80" s="153"/>
      <c r="I80" s="150"/>
      <c r="J80" s="150"/>
      <c r="K80" s="150">
        <f t="shared" si="39"/>
        <v>1.6</v>
      </c>
      <c r="L80" s="150">
        <f t="shared" si="40"/>
        <v>1.4</v>
      </c>
      <c r="M80" s="150">
        <f t="shared" si="41"/>
        <v>1.2</v>
      </c>
      <c r="N80" s="156">
        <v>1</v>
      </c>
      <c r="O80" s="150">
        <f t="shared" si="42"/>
        <v>0.8</v>
      </c>
      <c r="P80" s="150"/>
      <c r="Q80" s="150"/>
      <c r="R80" s="158" t="s">
        <v>188</v>
      </c>
      <c r="S80" s="158"/>
      <c r="T80" s="158"/>
      <c r="U80" s="150"/>
      <c r="V80" s="150"/>
      <c r="W80" s="150"/>
      <c r="X80" s="150" t="s">
        <v>89</v>
      </c>
      <c r="Y80" s="162" t="s">
        <v>408</v>
      </c>
      <c r="Z80" s="162" t="s">
        <v>412</v>
      </c>
      <c r="AA80" s="152" t="s">
        <v>413</v>
      </c>
      <c r="AB80" s="147" t="s">
        <v>92</v>
      </c>
      <c r="AC80" s="184"/>
      <c r="AD80" s="167"/>
      <c r="AE80" s="168">
        <v>1</v>
      </c>
    </row>
    <row r="81" spans="1:31" s="138" customFormat="1" ht="60" hidden="1" customHeight="1">
      <c r="A81" s="147" t="s">
        <v>79</v>
      </c>
      <c r="B81" s="147" t="s">
        <v>80</v>
      </c>
      <c r="C81" s="147" t="s">
        <v>81</v>
      </c>
      <c r="D81" s="148">
        <v>80</v>
      </c>
      <c r="E81" s="152" t="s">
        <v>414</v>
      </c>
      <c r="F81" s="152" t="s">
        <v>414</v>
      </c>
      <c r="G81" s="153">
        <v>1</v>
      </c>
      <c r="H81" s="153"/>
      <c r="I81" s="150"/>
      <c r="J81" s="150" t="s">
        <v>83</v>
      </c>
      <c r="K81" s="150">
        <f t="shared" si="39"/>
        <v>4.8000000000000007</v>
      </c>
      <c r="L81" s="150">
        <f t="shared" si="40"/>
        <v>4.1999999999999993</v>
      </c>
      <c r="M81" s="150">
        <f t="shared" si="41"/>
        <v>3.5999999999999996</v>
      </c>
      <c r="N81" s="156">
        <v>3</v>
      </c>
      <c r="O81" s="150">
        <f t="shared" si="42"/>
        <v>2.4000000000000004</v>
      </c>
      <c r="P81" s="150"/>
      <c r="Q81" s="150" t="s">
        <v>120</v>
      </c>
      <c r="R81" s="158" t="s">
        <v>121</v>
      </c>
      <c r="S81" s="158" t="s">
        <v>87</v>
      </c>
      <c r="T81" s="174" t="s">
        <v>88</v>
      </c>
      <c r="U81" s="150"/>
      <c r="V81" s="150"/>
      <c r="W81" s="150" t="s">
        <v>108</v>
      </c>
      <c r="X81" s="150" t="s">
        <v>89</v>
      </c>
      <c r="Y81" s="162" t="s">
        <v>397</v>
      </c>
      <c r="Z81" s="162" t="s">
        <v>415</v>
      </c>
      <c r="AA81" s="152" t="s">
        <v>416</v>
      </c>
      <c r="AB81" s="147" t="s">
        <v>112</v>
      </c>
      <c r="AC81" s="169">
        <v>4.2763333330000002</v>
      </c>
      <c r="AD81" s="167"/>
      <c r="AE81" s="168">
        <v>3</v>
      </c>
    </row>
    <row r="82" spans="1:31" s="138" customFormat="1" ht="60" hidden="1" customHeight="1">
      <c r="A82" s="147" t="s">
        <v>79</v>
      </c>
      <c r="B82" s="147" t="s">
        <v>80</v>
      </c>
      <c r="C82" s="147" t="s">
        <v>81</v>
      </c>
      <c r="D82" s="148">
        <v>81</v>
      </c>
      <c r="E82" s="152" t="s">
        <v>417</v>
      </c>
      <c r="F82" s="152" t="s">
        <v>417</v>
      </c>
      <c r="G82" s="153">
        <v>1</v>
      </c>
      <c r="H82" s="153"/>
      <c r="I82" s="150"/>
      <c r="J82" s="150" t="s">
        <v>83</v>
      </c>
      <c r="K82" s="150">
        <f t="shared" si="39"/>
        <v>4</v>
      </c>
      <c r="L82" s="150">
        <f t="shared" si="40"/>
        <v>3.5</v>
      </c>
      <c r="M82" s="150">
        <f t="shared" si="41"/>
        <v>3</v>
      </c>
      <c r="N82" s="156">
        <v>2.5</v>
      </c>
      <c r="O82" s="150">
        <f t="shared" si="42"/>
        <v>2</v>
      </c>
      <c r="P82" s="150"/>
      <c r="Q82" s="150" t="s">
        <v>120</v>
      </c>
      <c r="R82" s="158" t="s">
        <v>121</v>
      </c>
      <c r="S82" s="158" t="s">
        <v>87</v>
      </c>
      <c r="T82" s="158"/>
      <c r="U82" s="150"/>
      <c r="V82" s="150"/>
      <c r="W82" s="150" t="s">
        <v>108</v>
      </c>
      <c r="X82" s="150" t="s">
        <v>89</v>
      </c>
      <c r="Y82" s="162" t="s">
        <v>397</v>
      </c>
      <c r="Z82" s="162" t="s">
        <v>418</v>
      </c>
      <c r="AA82" s="152" t="s">
        <v>416</v>
      </c>
      <c r="AB82" s="147" t="s">
        <v>112</v>
      </c>
      <c r="AC82" s="169">
        <v>3.6073333330000001</v>
      </c>
      <c r="AD82" s="167"/>
      <c r="AE82" s="168">
        <v>2.5</v>
      </c>
    </row>
    <row r="83" spans="1:31" s="138" customFormat="1" ht="60" hidden="1" customHeight="1">
      <c r="A83" s="147" t="s">
        <v>79</v>
      </c>
      <c r="B83" s="147" t="s">
        <v>80</v>
      </c>
      <c r="C83" s="147" t="s">
        <v>81</v>
      </c>
      <c r="D83" s="148">
        <v>82</v>
      </c>
      <c r="E83" s="152" t="s">
        <v>419</v>
      </c>
      <c r="F83" s="152" t="s">
        <v>419</v>
      </c>
      <c r="G83" s="153">
        <v>1</v>
      </c>
      <c r="H83" s="153"/>
      <c r="I83" s="150"/>
      <c r="J83" s="150" t="s">
        <v>83</v>
      </c>
      <c r="K83" s="150">
        <f t="shared" si="39"/>
        <v>8</v>
      </c>
      <c r="L83" s="150">
        <f t="shared" si="40"/>
        <v>7</v>
      </c>
      <c r="M83" s="150">
        <f t="shared" si="41"/>
        <v>6</v>
      </c>
      <c r="N83" s="156">
        <v>5</v>
      </c>
      <c r="O83" s="150">
        <f t="shared" si="42"/>
        <v>4</v>
      </c>
      <c r="P83" s="150"/>
      <c r="Q83" s="150" t="s">
        <v>120</v>
      </c>
      <c r="R83" s="158" t="s">
        <v>121</v>
      </c>
      <c r="S83" s="158" t="s">
        <v>87</v>
      </c>
      <c r="T83" s="158"/>
      <c r="U83" s="150"/>
      <c r="V83" s="150"/>
      <c r="W83" s="150"/>
      <c r="X83" s="150" t="s">
        <v>89</v>
      </c>
      <c r="Y83" s="162" t="s">
        <v>397</v>
      </c>
      <c r="Z83" s="162" t="s">
        <v>420</v>
      </c>
      <c r="AA83" s="152" t="s">
        <v>421</v>
      </c>
      <c r="AB83" s="147" t="s">
        <v>112</v>
      </c>
      <c r="AC83" s="169">
        <v>6.866333333</v>
      </c>
      <c r="AD83" s="167"/>
      <c r="AE83" s="168">
        <v>6</v>
      </c>
    </row>
    <row r="84" spans="1:31" s="138" customFormat="1" ht="60" hidden="1" customHeight="1">
      <c r="A84" s="147" t="s">
        <v>79</v>
      </c>
      <c r="B84" s="147" t="s">
        <v>80</v>
      </c>
      <c r="C84" s="147" t="s">
        <v>81</v>
      </c>
      <c r="D84" s="148">
        <v>83</v>
      </c>
      <c r="E84" s="152" t="s">
        <v>422</v>
      </c>
      <c r="F84" s="152" t="s">
        <v>422</v>
      </c>
      <c r="G84" s="153">
        <v>1</v>
      </c>
      <c r="H84" s="153"/>
      <c r="I84" s="150"/>
      <c r="J84" s="150" t="s">
        <v>83</v>
      </c>
      <c r="K84" s="150">
        <f t="shared" si="39"/>
        <v>8</v>
      </c>
      <c r="L84" s="150">
        <f t="shared" si="40"/>
        <v>7</v>
      </c>
      <c r="M84" s="150">
        <f t="shared" si="41"/>
        <v>6</v>
      </c>
      <c r="N84" s="156">
        <v>5</v>
      </c>
      <c r="O84" s="150">
        <f t="shared" si="42"/>
        <v>4</v>
      </c>
      <c r="P84" s="150"/>
      <c r="Q84" s="150" t="s">
        <v>120</v>
      </c>
      <c r="R84" s="158" t="s">
        <v>121</v>
      </c>
      <c r="S84" s="158" t="s">
        <v>87</v>
      </c>
      <c r="T84" s="158"/>
      <c r="U84" s="150"/>
      <c r="V84" s="150"/>
      <c r="W84" s="150" t="s">
        <v>108</v>
      </c>
      <c r="X84" s="150" t="s">
        <v>89</v>
      </c>
      <c r="Y84" s="162" t="s">
        <v>404</v>
      </c>
      <c r="Z84" s="162" t="s">
        <v>423</v>
      </c>
      <c r="AA84" s="152" t="s">
        <v>179</v>
      </c>
      <c r="AB84" s="147" t="s">
        <v>112</v>
      </c>
      <c r="AC84" s="169">
        <v>4.59</v>
      </c>
      <c r="AD84" s="167"/>
      <c r="AE84" s="168">
        <v>5</v>
      </c>
    </row>
    <row r="85" spans="1:31" s="138" customFormat="1" ht="60" hidden="1" customHeight="1">
      <c r="A85" s="147" t="s">
        <v>79</v>
      </c>
      <c r="B85" s="147" t="s">
        <v>80</v>
      </c>
      <c r="C85" s="147" t="s">
        <v>81</v>
      </c>
      <c r="D85" s="148">
        <v>84</v>
      </c>
      <c r="E85" s="152" t="s">
        <v>424</v>
      </c>
      <c r="F85" s="152" t="s">
        <v>424</v>
      </c>
      <c r="G85" s="153">
        <v>1</v>
      </c>
      <c r="H85" s="153" t="s">
        <v>207</v>
      </c>
      <c r="I85" s="150"/>
      <c r="J85" s="150" t="s">
        <v>83</v>
      </c>
      <c r="K85" s="150">
        <f t="shared" si="39"/>
        <v>2</v>
      </c>
      <c r="L85" s="150">
        <f t="shared" si="40"/>
        <v>1.75</v>
      </c>
      <c r="M85" s="150">
        <f t="shared" si="41"/>
        <v>1.5</v>
      </c>
      <c r="N85" s="156">
        <v>1.25</v>
      </c>
      <c r="O85" s="150">
        <f t="shared" si="42"/>
        <v>1</v>
      </c>
      <c r="P85" s="150"/>
      <c r="Q85" s="150" t="s">
        <v>120</v>
      </c>
      <c r="R85" s="158" t="s">
        <v>121</v>
      </c>
      <c r="S85" s="158" t="s">
        <v>87</v>
      </c>
      <c r="T85" s="158"/>
      <c r="U85" s="150"/>
      <c r="V85" s="150"/>
      <c r="W85" s="150" t="s">
        <v>108</v>
      </c>
      <c r="X85" s="150" t="s">
        <v>89</v>
      </c>
      <c r="Y85" s="162" t="s">
        <v>408</v>
      </c>
      <c r="Z85" s="162" t="s">
        <v>425</v>
      </c>
      <c r="AA85" s="152" t="s">
        <v>426</v>
      </c>
      <c r="AB85" s="147" t="s">
        <v>112</v>
      </c>
      <c r="AC85" s="169">
        <f>(0.909+1.266+1.184)/3</f>
        <v>1.1196666666666666</v>
      </c>
      <c r="AD85" s="167"/>
      <c r="AE85" s="168">
        <v>1</v>
      </c>
    </row>
    <row r="86" spans="1:31" s="138" customFormat="1" ht="60" hidden="1" customHeight="1">
      <c r="A86" s="147" t="s">
        <v>79</v>
      </c>
      <c r="B86" s="147" t="s">
        <v>80</v>
      </c>
      <c r="C86" s="147" t="s">
        <v>81</v>
      </c>
      <c r="D86" s="148">
        <v>85</v>
      </c>
      <c r="E86" s="152" t="s">
        <v>427</v>
      </c>
      <c r="F86" s="152" t="s">
        <v>427</v>
      </c>
      <c r="G86" s="153">
        <v>1</v>
      </c>
      <c r="H86" s="153"/>
      <c r="I86" s="150"/>
      <c r="J86" s="150" t="s">
        <v>83</v>
      </c>
      <c r="K86" s="150">
        <f t="shared" si="39"/>
        <v>2.4000000000000004</v>
      </c>
      <c r="L86" s="150">
        <f t="shared" si="40"/>
        <v>2.0999999999999996</v>
      </c>
      <c r="M86" s="150">
        <f t="shared" si="41"/>
        <v>1.7999999999999998</v>
      </c>
      <c r="N86" s="156">
        <v>1.5</v>
      </c>
      <c r="O86" s="150">
        <f t="shared" si="42"/>
        <v>1.2000000000000002</v>
      </c>
      <c r="P86" s="150"/>
      <c r="Q86" s="150" t="s">
        <v>120</v>
      </c>
      <c r="R86" s="158" t="s">
        <v>121</v>
      </c>
      <c r="S86" s="158"/>
      <c r="T86" s="158"/>
      <c r="U86" s="150"/>
      <c r="V86" s="150"/>
      <c r="W86" s="150"/>
      <c r="X86" s="150" t="s">
        <v>89</v>
      </c>
      <c r="Y86" s="162" t="s">
        <v>408</v>
      </c>
      <c r="Z86" s="162" t="s">
        <v>428</v>
      </c>
      <c r="AA86" s="152" t="s">
        <v>429</v>
      </c>
      <c r="AB86" s="147" t="s">
        <v>112</v>
      </c>
      <c r="AC86" s="169">
        <f>(1.01+1.112+1.053)/3</f>
        <v>1.0583333333333333</v>
      </c>
      <c r="AD86" s="167"/>
      <c r="AE86" s="168">
        <v>1.5</v>
      </c>
    </row>
    <row r="87" spans="1:31" s="138" customFormat="1" ht="60" hidden="1" customHeight="1">
      <c r="A87" s="147" t="s">
        <v>79</v>
      </c>
      <c r="B87" s="147" t="s">
        <v>80</v>
      </c>
      <c r="C87" s="147" t="s">
        <v>81</v>
      </c>
      <c r="D87" s="148">
        <v>86</v>
      </c>
      <c r="E87" s="148" t="s">
        <v>430</v>
      </c>
      <c r="F87" s="148" t="s">
        <v>431</v>
      </c>
      <c r="G87" s="150">
        <v>0.5</v>
      </c>
      <c r="H87" s="150"/>
      <c r="I87" s="150"/>
      <c r="J87" s="150"/>
      <c r="K87" s="150">
        <f t="shared" si="39"/>
        <v>1.6</v>
      </c>
      <c r="L87" s="150">
        <f t="shared" si="40"/>
        <v>1.4</v>
      </c>
      <c r="M87" s="150">
        <f t="shared" si="41"/>
        <v>1.2</v>
      </c>
      <c r="N87" s="156">
        <v>1</v>
      </c>
      <c r="O87" s="150">
        <f t="shared" si="42"/>
        <v>0.8</v>
      </c>
      <c r="P87" s="150"/>
      <c r="Q87" s="150"/>
      <c r="R87" s="158" t="s">
        <v>172</v>
      </c>
      <c r="S87" s="158" t="s">
        <v>87</v>
      </c>
      <c r="T87" s="158"/>
      <c r="U87" s="150"/>
      <c r="V87" s="150"/>
      <c r="W87" s="150"/>
      <c r="X87" s="150" t="s">
        <v>89</v>
      </c>
      <c r="Y87" s="162"/>
      <c r="Z87" s="152" t="s">
        <v>432</v>
      </c>
      <c r="AA87" s="152" t="s">
        <v>433</v>
      </c>
      <c r="AB87" s="147" t="s">
        <v>92</v>
      </c>
      <c r="AC87" s="166"/>
      <c r="AD87" s="167"/>
      <c r="AE87" s="168">
        <v>1</v>
      </c>
    </row>
    <row r="88" spans="1:31" s="138" customFormat="1" ht="102.75" hidden="1" customHeight="1">
      <c r="A88" s="147" t="s">
        <v>328</v>
      </c>
      <c r="B88" s="147" t="s">
        <v>80</v>
      </c>
      <c r="C88" s="147" t="s">
        <v>81</v>
      </c>
      <c r="D88" s="148">
        <v>87</v>
      </c>
      <c r="E88" s="147" t="s">
        <v>434</v>
      </c>
      <c r="F88" s="147" t="s">
        <v>434</v>
      </c>
      <c r="G88" s="153">
        <v>0.5</v>
      </c>
      <c r="H88" s="153"/>
      <c r="I88" s="173"/>
      <c r="J88" s="150" t="s">
        <v>83</v>
      </c>
      <c r="K88" s="150">
        <f t="shared" ref="K88:K96" si="47">N88*1.6</f>
        <v>3.2</v>
      </c>
      <c r="L88" s="150">
        <f t="shared" ref="L88:L96" si="48">N88*1.4</f>
        <v>2.8</v>
      </c>
      <c r="M88" s="150">
        <f t="shared" ref="M88:M96" si="49">N88*1.2</f>
        <v>2.4</v>
      </c>
      <c r="N88" s="156">
        <v>2</v>
      </c>
      <c r="O88" s="150">
        <f t="shared" ref="O88:O96" si="50">N88*0.8</f>
        <v>1.6</v>
      </c>
      <c r="P88" s="173"/>
      <c r="Q88" s="150" t="s">
        <v>166</v>
      </c>
      <c r="R88" s="175">
        <v>2</v>
      </c>
      <c r="S88" s="175"/>
      <c r="T88" s="175"/>
      <c r="U88" s="173"/>
      <c r="V88" s="173"/>
      <c r="W88" s="173"/>
      <c r="X88" s="147"/>
      <c r="Y88" s="162" t="s">
        <v>435</v>
      </c>
      <c r="Z88" s="162" t="s">
        <v>214</v>
      </c>
      <c r="AA88" s="152" t="s">
        <v>436</v>
      </c>
      <c r="AB88" s="147" t="s">
        <v>92</v>
      </c>
      <c r="AC88" s="166"/>
      <c r="AD88" s="167"/>
      <c r="AE88" s="168">
        <v>1.2</v>
      </c>
    </row>
    <row r="89" spans="1:31" s="138" customFormat="1" ht="90" hidden="1" customHeight="1">
      <c r="A89" s="147" t="s">
        <v>328</v>
      </c>
      <c r="B89" s="147" t="s">
        <v>80</v>
      </c>
      <c r="C89" s="147" t="s">
        <v>81</v>
      </c>
      <c r="D89" s="148">
        <v>88</v>
      </c>
      <c r="E89" s="147" t="s">
        <v>437</v>
      </c>
      <c r="F89" s="147" t="s">
        <v>437</v>
      </c>
      <c r="G89" s="153">
        <v>0.5</v>
      </c>
      <c r="H89" s="153"/>
      <c r="I89" s="173"/>
      <c r="J89" s="150" t="s">
        <v>83</v>
      </c>
      <c r="K89" s="150">
        <f t="shared" si="47"/>
        <v>0.32000000000000006</v>
      </c>
      <c r="L89" s="150">
        <f t="shared" si="48"/>
        <v>0.27999999999999997</v>
      </c>
      <c r="M89" s="150">
        <f t="shared" si="49"/>
        <v>0.24</v>
      </c>
      <c r="N89" s="156">
        <v>0.2</v>
      </c>
      <c r="O89" s="150">
        <f t="shared" si="50"/>
        <v>0.16000000000000003</v>
      </c>
      <c r="P89" s="173"/>
      <c r="Q89" s="150" t="s">
        <v>330</v>
      </c>
      <c r="R89" s="175">
        <v>2</v>
      </c>
      <c r="S89" s="175"/>
      <c r="T89" s="175"/>
      <c r="U89" s="173"/>
      <c r="V89" s="173"/>
      <c r="W89" s="173"/>
      <c r="X89" s="147"/>
      <c r="Y89" s="162" t="s">
        <v>438</v>
      </c>
      <c r="Z89" s="162" t="s">
        <v>439</v>
      </c>
      <c r="AA89" s="152" t="s">
        <v>436</v>
      </c>
      <c r="AB89" s="147" t="s">
        <v>92</v>
      </c>
      <c r="AC89" s="166"/>
      <c r="AD89" s="167"/>
      <c r="AE89" s="168">
        <v>0.6</v>
      </c>
    </row>
    <row r="90" spans="1:31" s="138" customFormat="1" ht="60" hidden="1" customHeight="1">
      <c r="A90" s="147" t="s">
        <v>328</v>
      </c>
      <c r="B90" s="147" t="s">
        <v>80</v>
      </c>
      <c r="C90" s="147" t="s">
        <v>81</v>
      </c>
      <c r="D90" s="148">
        <v>89</v>
      </c>
      <c r="E90" s="147" t="s">
        <v>440</v>
      </c>
      <c r="F90" s="147" t="s">
        <v>440</v>
      </c>
      <c r="G90" s="153">
        <v>0.5</v>
      </c>
      <c r="H90" s="153"/>
      <c r="I90" s="173"/>
      <c r="J90" s="150" t="s">
        <v>83</v>
      </c>
      <c r="K90" s="150">
        <f t="shared" si="47"/>
        <v>0.32000000000000006</v>
      </c>
      <c r="L90" s="150">
        <f t="shared" si="48"/>
        <v>0.27999999999999997</v>
      </c>
      <c r="M90" s="150">
        <f t="shared" si="49"/>
        <v>0.24</v>
      </c>
      <c r="N90" s="156">
        <v>0.2</v>
      </c>
      <c r="O90" s="150">
        <f t="shared" si="50"/>
        <v>0.16000000000000003</v>
      </c>
      <c r="P90" s="173"/>
      <c r="Q90" s="150" t="s">
        <v>330</v>
      </c>
      <c r="R90" s="175">
        <v>2</v>
      </c>
      <c r="S90" s="175"/>
      <c r="T90" s="175"/>
      <c r="U90" s="173"/>
      <c r="V90" s="173"/>
      <c r="W90" s="173"/>
      <c r="X90" s="147"/>
      <c r="Y90" s="178" t="s">
        <v>441</v>
      </c>
      <c r="Z90" s="162" t="s">
        <v>442</v>
      </c>
      <c r="AA90" s="152" t="s">
        <v>443</v>
      </c>
      <c r="AB90" s="147" t="s">
        <v>92</v>
      </c>
      <c r="AC90" s="166"/>
      <c r="AD90" s="167"/>
      <c r="AE90" s="168">
        <v>1.3</v>
      </c>
    </row>
    <row r="91" spans="1:31" s="138" customFormat="1" ht="60" hidden="1" customHeight="1">
      <c r="A91" s="147" t="s">
        <v>79</v>
      </c>
      <c r="B91" s="147" t="s">
        <v>80</v>
      </c>
      <c r="C91" s="147" t="s">
        <v>81</v>
      </c>
      <c r="D91" s="148">
        <v>90</v>
      </c>
      <c r="E91" s="147" t="s">
        <v>444</v>
      </c>
      <c r="F91" s="147" t="s">
        <v>444</v>
      </c>
      <c r="G91" s="153">
        <v>0.5</v>
      </c>
      <c r="H91" s="153" t="s">
        <v>445</v>
      </c>
      <c r="I91" s="173"/>
      <c r="J91" s="150" t="s">
        <v>83</v>
      </c>
      <c r="K91" s="150">
        <f t="shared" si="47"/>
        <v>14.4</v>
      </c>
      <c r="L91" s="150">
        <f t="shared" si="48"/>
        <v>12.6</v>
      </c>
      <c r="M91" s="150">
        <f t="shared" si="49"/>
        <v>10.799999999999999</v>
      </c>
      <c r="N91" s="156">
        <v>9</v>
      </c>
      <c r="O91" s="150">
        <f t="shared" si="50"/>
        <v>7.2</v>
      </c>
      <c r="P91" s="173"/>
      <c r="Q91" s="150" t="s">
        <v>166</v>
      </c>
      <c r="R91" s="158" t="s">
        <v>102</v>
      </c>
      <c r="S91" s="158" t="s">
        <v>87</v>
      </c>
      <c r="T91" s="158"/>
      <c r="U91" s="173"/>
      <c r="V91" s="173"/>
      <c r="W91" s="173"/>
      <c r="X91" s="147"/>
      <c r="Y91" s="178" t="s">
        <v>446</v>
      </c>
      <c r="Z91" s="162" t="s">
        <v>197</v>
      </c>
      <c r="AA91" s="162" t="s">
        <v>447</v>
      </c>
      <c r="AB91" s="147" t="s">
        <v>92</v>
      </c>
      <c r="AC91" s="166"/>
      <c r="AD91" s="167"/>
      <c r="AE91" s="168">
        <v>9</v>
      </c>
    </row>
    <row r="92" spans="1:31" s="138" customFormat="1" ht="60" hidden="1" customHeight="1">
      <c r="A92" s="147" t="s">
        <v>79</v>
      </c>
      <c r="B92" s="147" t="s">
        <v>80</v>
      </c>
      <c r="C92" s="147" t="s">
        <v>81</v>
      </c>
      <c r="D92" s="148">
        <v>91</v>
      </c>
      <c r="E92" s="147" t="s">
        <v>448</v>
      </c>
      <c r="F92" s="147" t="s">
        <v>448</v>
      </c>
      <c r="G92" s="153">
        <v>1</v>
      </c>
      <c r="H92" s="153"/>
      <c r="I92" s="173"/>
      <c r="J92" s="150"/>
      <c r="K92" s="150">
        <f t="shared" si="47"/>
        <v>1.6</v>
      </c>
      <c r="L92" s="150">
        <f t="shared" si="48"/>
        <v>1.4</v>
      </c>
      <c r="M92" s="150">
        <f t="shared" si="49"/>
        <v>1.2</v>
      </c>
      <c r="N92" s="156">
        <v>1</v>
      </c>
      <c r="O92" s="150">
        <f t="shared" si="50"/>
        <v>0.8</v>
      </c>
      <c r="P92" s="173"/>
      <c r="Q92" s="150" t="s">
        <v>166</v>
      </c>
      <c r="R92" s="175" t="s">
        <v>136</v>
      </c>
      <c r="S92" s="158" t="s">
        <v>87</v>
      </c>
      <c r="T92" s="175"/>
      <c r="U92" s="173"/>
      <c r="V92" s="173"/>
      <c r="W92" s="173"/>
      <c r="X92" s="147"/>
      <c r="Y92" s="178"/>
      <c r="Z92" s="162" t="s">
        <v>449</v>
      </c>
      <c r="AA92" s="147" t="s">
        <v>450</v>
      </c>
      <c r="AB92" s="147" t="s">
        <v>92</v>
      </c>
      <c r="AC92" s="166"/>
      <c r="AD92" s="167"/>
      <c r="AE92" s="168">
        <v>2</v>
      </c>
    </row>
    <row r="93" spans="1:31" s="138" customFormat="1" ht="60" hidden="1" customHeight="1">
      <c r="A93" s="147" t="s">
        <v>328</v>
      </c>
      <c r="B93" s="147" t="s">
        <v>80</v>
      </c>
      <c r="C93" s="147" t="s">
        <v>81</v>
      </c>
      <c r="D93" s="148">
        <v>92</v>
      </c>
      <c r="E93" s="147" t="s">
        <v>451</v>
      </c>
      <c r="F93" s="147" t="s">
        <v>451</v>
      </c>
      <c r="G93" s="153">
        <v>0.5</v>
      </c>
      <c r="H93" s="153"/>
      <c r="I93" s="173"/>
      <c r="J93" s="150" t="s">
        <v>83</v>
      </c>
      <c r="K93" s="150">
        <f t="shared" si="47"/>
        <v>0.32000000000000006</v>
      </c>
      <c r="L93" s="150">
        <f t="shared" si="48"/>
        <v>0.27999999999999997</v>
      </c>
      <c r="M93" s="150">
        <f t="shared" si="49"/>
        <v>0.24</v>
      </c>
      <c r="N93" s="156">
        <v>0.2</v>
      </c>
      <c r="O93" s="150">
        <f t="shared" si="50"/>
        <v>0.16000000000000003</v>
      </c>
      <c r="P93" s="173"/>
      <c r="Q93" s="150" t="s">
        <v>330</v>
      </c>
      <c r="R93" s="175">
        <v>2</v>
      </c>
      <c r="S93" s="175"/>
      <c r="T93" s="175"/>
      <c r="U93" s="173"/>
      <c r="V93" s="173"/>
      <c r="W93" s="173"/>
      <c r="X93" s="147"/>
      <c r="Y93" s="162" t="s">
        <v>452</v>
      </c>
      <c r="Z93" s="162" t="s">
        <v>453</v>
      </c>
      <c r="AA93" s="147" t="s">
        <v>454</v>
      </c>
      <c r="AB93" s="147" t="s">
        <v>92</v>
      </c>
      <c r="AC93" s="166"/>
      <c r="AD93" s="167"/>
      <c r="AE93" s="168">
        <v>1</v>
      </c>
    </row>
    <row r="94" spans="1:31" s="138" customFormat="1" ht="59.25" hidden="1" customHeight="1">
      <c r="A94" s="147" t="s">
        <v>328</v>
      </c>
      <c r="B94" s="147" t="s">
        <v>80</v>
      </c>
      <c r="C94" s="147" t="s">
        <v>81</v>
      </c>
      <c r="D94" s="148">
        <v>93</v>
      </c>
      <c r="E94" s="147" t="s">
        <v>455</v>
      </c>
      <c r="F94" s="147" t="s">
        <v>455</v>
      </c>
      <c r="G94" s="153">
        <v>0.5</v>
      </c>
      <c r="H94" s="153"/>
      <c r="I94" s="173"/>
      <c r="J94" s="150" t="s">
        <v>83</v>
      </c>
      <c r="K94" s="150">
        <f t="shared" si="47"/>
        <v>3.2</v>
      </c>
      <c r="L94" s="150">
        <f t="shared" si="48"/>
        <v>2.8</v>
      </c>
      <c r="M94" s="150">
        <f t="shared" si="49"/>
        <v>2.4</v>
      </c>
      <c r="N94" s="156">
        <v>2</v>
      </c>
      <c r="O94" s="150">
        <f t="shared" si="50"/>
        <v>1.6</v>
      </c>
      <c r="P94" s="173"/>
      <c r="Q94" s="150" t="s">
        <v>166</v>
      </c>
      <c r="R94" s="175">
        <v>2</v>
      </c>
      <c r="S94" s="175"/>
      <c r="T94" s="175"/>
      <c r="U94" s="173"/>
      <c r="V94" s="173"/>
      <c r="W94" s="173"/>
      <c r="X94" s="147"/>
      <c r="Y94" s="162"/>
      <c r="Z94" s="162" t="s">
        <v>456</v>
      </c>
      <c r="AA94" s="152" t="s">
        <v>457</v>
      </c>
      <c r="AB94" s="147" t="s">
        <v>92</v>
      </c>
      <c r="AC94" s="166"/>
      <c r="AD94" s="167"/>
      <c r="AE94" s="168">
        <v>1</v>
      </c>
    </row>
    <row r="95" spans="1:31" s="138" customFormat="1" ht="60" hidden="1" customHeight="1">
      <c r="A95" s="147" t="s">
        <v>328</v>
      </c>
      <c r="B95" s="147" t="s">
        <v>80</v>
      </c>
      <c r="C95" s="147" t="s">
        <v>81</v>
      </c>
      <c r="D95" s="148">
        <v>94</v>
      </c>
      <c r="E95" s="147" t="s">
        <v>458</v>
      </c>
      <c r="F95" s="147" t="s">
        <v>458</v>
      </c>
      <c r="G95" s="153">
        <v>0.5</v>
      </c>
      <c r="H95" s="153"/>
      <c r="I95" s="173"/>
      <c r="J95" s="150" t="s">
        <v>83</v>
      </c>
      <c r="K95" s="150">
        <f t="shared" si="47"/>
        <v>3.2</v>
      </c>
      <c r="L95" s="150">
        <f t="shared" si="48"/>
        <v>2.8</v>
      </c>
      <c r="M95" s="150">
        <f t="shared" si="49"/>
        <v>2.4</v>
      </c>
      <c r="N95" s="156">
        <v>2</v>
      </c>
      <c r="O95" s="150">
        <f t="shared" si="50"/>
        <v>1.6</v>
      </c>
      <c r="P95" s="173"/>
      <c r="Q95" s="150" t="s">
        <v>166</v>
      </c>
      <c r="R95" s="175">
        <v>2</v>
      </c>
      <c r="S95" s="175"/>
      <c r="T95" s="175"/>
      <c r="U95" s="173"/>
      <c r="V95" s="173"/>
      <c r="W95" s="173"/>
      <c r="X95" s="147"/>
      <c r="Y95" s="162"/>
      <c r="Z95" s="152" t="s">
        <v>459</v>
      </c>
      <c r="AA95" s="152" t="s">
        <v>460</v>
      </c>
      <c r="AB95" s="147" t="s">
        <v>92</v>
      </c>
      <c r="AC95" s="166"/>
      <c r="AD95" s="167"/>
      <c r="AE95" s="168">
        <v>1</v>
      </c>
    </row>
    <row r="96" spans="1:31" s="138" customFormat="1" ht="60" hidden="1" customHeight="1">
      <c r="A96" s="147" t="s">
        <v>328</v>
      </c>
      <c r="B96" s="147" t="s">
        <v>80</v>
      </c>
      <c r="C96" s="147" t="s">
        <v>81</v>
      </c>
      <c r="D96" s="148">
        <v>95</v>
      </c>
      <c r="E96" s="147" t="s">
        <v>461</v>
      </c>
      <c r="F96" s="147" t="s">
        <v>461</v>
      </c>
      <c r="G96" s="153">
        <v>0.5</v>
      </c>
      <c r="H96" s="153"/>
      <c r="I96" s="173"/>
      <c r="J96" s="150" t="s">
        <v>83</v>
      </c>
      <c r="K96" s="150">
        <f t="shared" si="47"/>
        <v>0.32000000000000006</v>
      </c>
      <c r="L96" s="150">
        <f t="shared" si="48"/>
        <v>0.27999999999999997</v>
      </c>
      <c r="M96" s="150">
        <f t="shared" si="49"/>
        <v>0.24</v>
      </c>
      <c r="N96" s="156">
        <v>0.2</v>
      </c>
      <c r="O96" s="150">
        <f t="shared" si="50"/>
        <v>0.16000000000000003</v>
      </c>
      <c r="P96" s="173"/>
      <c r="Q96" s="150" t="s">
        <v>330</v>
      </c>
      <c r="R96" s="175">
        <v>2</v>
      </c>
      <c r="S96" s="175"/>
      <c r="T96" s="175"/>
      <c r="U96" s="173"/>
      <c r="V96" s="173"/>
      <c r="W96" s="173"/>
      <c r="X96" s="147"/>
      <c r="Y96" s="162" t="s">
        <v>462</v>
      </c>
      <c r="Z96" s="152" t="s">
        <v>463</v>
      </c>
      <c r="AA96" s="152" t="s">
        <v>464</v>
      </c>
      <c r="AB96" s="147" t="s">
        <v>92</v>
      </c>
      <c r="AC96" s="166"/>
      <c r="AD96" s="167"/>
      <c r="AE96" s="168">
        <v>0.7</v>
      </c>
    </row>
    <row r="97" spans="1:31" s="138" customFormat="1" ht="60" hidden="1" customHeight="1">
      <c r="A97" s="147" t="s">
        <v>328</v>
      </c>
      <c r="B97" s="147" t="s">
        <v>361</v>
      </c>
      <c r="C97" s="147" t="s">
        <v>81</v>
      </c>
      <c r="D97" s="148">
        <v>96</v>
      </c>
      <c r="E97" s="147" t="s">
        <v>465</v>
      </c>
      <c r="F97" s="147" t="s">
        <v>466</v>
      </c>
      <c r="G97" s="153">
        <v>0.5</v>
      </c>
      <c r="H97" s="153"/>
      <c r="I97" s="150"/>
      <c r="J97" s="150" t="s">
        <v>83</v>
      </c>
      <c r="K97" s="150"/>
      <c r="L97" s="150"/>
      <c r="M97" s="150"/>
      <c r="N97" s="150"/>
      <c r="O97" s="150"/>
      <c r="P97" s="150"/>
      <c r="Q97" s="150"/>
      <c r="R97" s="158">
        <v>3</v>
      </c>
      <c r="S97" s="158"/>
      <c r="T97" s="158"/>
      <c r="U97" s="150"/>
      <c r="V97" s="150"/>
      <c r="W97" s="150"/>
      <c r="X97" s="150"/>
      <c r="Y97" s="162"/>
      <c r="Z97" s="152"/>
      <c r="AA97" s="152"/>
      <c r="AB97" s="147" t="s">
        <v>92</v>
      </c>
      <c r="AC97" s="166"/>
      <c r="AD97" s="167"/>
      <c r="AE97" s="168">
        <v>0</v>
      </c>
    </row>
    <row r="98" spans="1:31" s="138" customFormat="1" ht="60" hidden="1" customHeight="1">
      <c r="A98" s="147" t="s">
        <v>328</v>
      </c>
      <c r="B98" s="147" t="s">
        <v>361</v>
      </c>
      <c r="C98" s="147" t="s">
        <v>81</v>
      </c>
      <c r="D98" s="148">
        <v>97</v>
      </c>
      <c r="E98" s="147" t="s">
        <v>467</v>
      </c>
      <c r="F98" s="147" t="s">
        <v>468</v>
      </c>
      <c r="G98" s="153">
        <v>0.5</v>
      </c>
      <c r="H98" s="153"/>
      <c r="I98" s="173"/>
      <c r="J98" s="150" t="s">
        <v>83</v>
      </c>
      <c r="K98" s="150"/>
      <c r="L98" s="150"/>
      <c r="M98" s="150"/>
      <c r="N98" s="150"/>
      <c r="O98" s="150"/>
      <c r="P98" s="173"/>
      <c r="Q98" s="173"/>
      <c r="R98" s="175">
        <v>3</v>
      </c>
      <c r="S98" s="175"/>
      <c r="T98" s="175"/>
      <c r="U98" s="173"/>
      <c r="V98" s="173"/>
      <c r="W98" s="173"/>
      <c r="X98" s="147"/>
      <c r="Y98" s="162"/>
      <c r="Z98" s="152"/>
      <c r="AA98" s="152"/>
      <c r="AB98" s="147" t="s">
        <v>92</v>
      </c>
      <c r="AC98" s="166"/>
      <c r="AD98" s="167"/>
      <c r="AE98" s="185">
        <v>0</v>
      </c>
    </row>
    <row r="99" spans="1:31" s="138" customFormat="1" ht="60" hidden="1" customHeight="1">
      <c r="A99" s="147" t="s">
        <v>328</v>
      </c>
      <c r="B99" s="147" t="s">
        <v>361</v>
      </c>
      <c r="C99" s="147" t="s">
        <v>81</v>
      </c>
      <c r="D99" s="148">
        <v>98</v>
      </c>
      <c r="E99" s="147" t="s">
        <v>469</v>
      </c>
      <c r="F99" s="147" t="s">
        <v>470</v>
      </c>
      <c r="G99" s="153">
        <v>0.5</v>
      </c>
      <c r="H99" s="153"/>
      <c r="I99" s="173"/>
      <c r="J99" s="150" t="s">
        <v>83</v>
      </c>
      <c r="K99" s="150"/>
      <c r="L99" s="150"/>
      <c r="M99" s="150"/>
      <c r="N99" s="150"/>
      <c r="O99" s="150"/>
      <c r="P99" s="173"/>
      <c r="Q99" s="173"/>
      <c r="R99" s="175">
        <v>3</v>
      </c>
      <c r="S99" s="175"/>
      <c r="T99" s="175"/>
      <c r="U99" s="173"/>
      <c r="V99" s="173"/>
      <c r="W99" s="173"/>
      <c r="X99" s="147"/>
      <c r="Y99" s="162"/>
      <c r="Z99" s="152"/>
      <c r="AA99" s="152"/>
      <c r="AB99" s="147" t="s">
        <v>92</v>
      </c>
      <c r="AC99" s="166"/>
      <c r="AD99" s="167"/>
      <c r="AE99" s="185">
        <v>0</v>
      </c>
    </row>
    <row r="100" spans="1:31" s="138" customFormat="1" ht="60" hidden="1" customHeight="1">
      <c r="A100" s="147" t="s">
        <v>328</v>
      </c>
      <c r="B100" s="147" t="s">
        <v>361</v>
      </c>
      <c r="C100" s="147" t="s">
        <v>81</v>
      </c>
      <c r="D100" s="148">
        <v>99</v>
      </c>
      <c r="E100" s="147" t="s">
        <v>471</v>
      </c>
      <c r="F100" s="147" t="s">
        <v>472</v>
      </c>
      <c r="G100" s="153">
        <v>0.5</v>
      </c>
      <c r="H100" s="153"/>
      <c r="I100" s="173"/>
      <c r="J100" s="150" t="s">
        <v>83</v>
      </c>
      <c r="K100" s="150"/>
      <c r="L100" s="150"/>
      <c r="M100" s="150"/>
      <c r="N100" s="150"/>
      <c r="O100" s="150"/>
      <c r="P100" s="173"/>
      <c r="Q100" s="173"/>
      <c r="R100" s="175">
        <v>3</v>
      </c>
      <c r="S100" s="175"/>
      <c r="T100" s="175"/>
      <c r="U100" s="173"/>
      <c r="V100" s="173"/>
      <c r="W100" s="173"/>
      <c r="X100" s="147"/>
      <c r="Y100" s="162"/>
      <c r="Z100" s="152"/>
      <c r="AA100" s="152"/>
      <c r="AB100" s="147" t="s">
        <v>92</v>
      </c>
      <c r="AC100" s="166"/>
      <c r="AD100" s="167"/>
      <c r="AE100" s="185">
        <v>0</v>
      </c>
    </row>
    <row r="101" spans="1:31" s="138" customFormat="1" ht="60" hidden="1" customHeight="1">
      <c r="A101" s="147" t="s">
        <v>328</v>
      </c>
      <c r="B101" s="147" t="s">
        <v>80</v>
      </c>
      <c r="C101" s="147" t="s">
        <v>180</v>
      </c>
      <c r="D101" s="148">
        <v>100</v>
      </c>
      <c r="E101" s="147" t="s">
        <v>473</v>
      </c>
      <c r="F101" s="147" t="s">
        <v>473</v>
      </c>
      <c r="G101" s="153">
        <v>0.5</v>
      </c>
      <c r="H101" s="153"/>
      <c r="I101" s="173"/>
      <c r="J101" s="150" t="s">
        <v>83</v>
      </c>
      <c r="K101" s="150">
        <f t="shared" ref="K101:K109" si="51">N101*1.6</f>
        <v>0.32000000000000006</v>
      </c>
      <c r="L101" s="150">
        <f t="shared" ref="L101:L109" si="52">N101*1.4</f>
        <v>0.27999999999999997</v>
      </c>
      <c r="M101" s="150">
        <f t="shared" ref="M101:M109" si="53">N101*1.2</f>
        <v>0.24</v>
      </c>
      <c r="N101" s="156">
        <v>0.2</v>
      </c>
      <c r="O101" s="150">
        <f t="shared" ref="O101:O109" si="54">N101*0.8</f>
        <v>0.16000000000000003</v>
      </c>
      <c r="P101" s="173"/>
      <c r="Q101" s="173" t="s">
        <v>330</v>
      </c>
      <c r="R101" s="175">
        <v>2</v>
      </c>
      <c r="S101" s="175"/>
      <c r="T101" s="175"/>
      <c r="U101" s="173"/>
      <c r="V101" s="173"/>
      <c r="W101" s="173"/>
      <c r="X101" s="147"/>
      <c r="Y101" s="179"/>
      <c r="Z101" s="152" t="s">
        <v>474</v>
      </c>
      <c r="AA101" s="147"/>
      <c r="AB101" s="147" t="s">
        <v>112</v>
      </c>
      <c r="AC101" s="169">
        <f>(1.147+1.165+1.071)/3</f>
        <v>1.1276666666666666</v>
      </c>
      <c r="AD101" s="167"/>
      <c r="AE101" s="185">
        <v>1</v>
      </c>
    </row>
    <row r="102" spans="1:31" s="138" customFormat="1" ht="60" hidden="1" customHeight="1">
      <c r="A102" s="147" t="s">
        <v>328</v>
      </c>
      <c r="B102" s="147" t="s">
        <v>80</v>
      </c>
      <c r="C102" s="147" t="s">
        <v>180</v>
      </c>
      <c r="D102" s="148">
        <v>101</v>
      </c>
      <c r="E102" s="147" t="s">
        <v>475</v>
      </c>
      <c r="F102" s="147" t="s">
        <v>475</v>
      </c>
      <c r="G102" s="153">
        <v>0.5</v>
      </c>
      <c r="H102" s="153"/>
      <c r="I102" s="173"/>
      <c r="J102" s="150" t="s">
        <v>83</v>
      </c>
      <c r="K102" s="150">
        <f t="shared" si="51"/>
        <v>3.2</v>
      </c>
      <c r="L102" s="150">
        <f t="shared" si="52"/>
        <v>2.8</v>
      </c>
      <c r="M102" s="150">
        <f t="shared" si="53"/>
        <v>2.4</v>
      </c>
      <c r="N102" s="156">
        <v>2</v>
      </c>
      <c r="O102" s="150">
        <f t="shared" si="54"/>
        <v>1.6</v>
      </c>
      <c r="P102" s="173"/>
      <c r="Q102" s="150" t="s">
        <v>166</v>
      </c>
      <c r="R102" s="175">
        <v>2</v>
      </c>
      <c r="S102" s="175"/>
      <c r="T102" s="175"/>
      <c r="U102" s="173"/>
      <c r="V102" s="173"/>
      <c r="W102" s="173"/>
      <c r="X102" s="147"/>
      <c r="Y102" s="180"/>
      <c r="Z102" s="152" t="s">
        <v>476</v>
      </c>
      <c r="AA102" s="147" t="s">
        <v>477</v>
      </c>
      <c r="AB102" s="147" t="s">
        <v>112</v>
      </c>
      <c r="AC102" s="169">
        <f>(1.004+1.172+1.105)/3</f>
        <v>1.0936666666666668</v>
      </c>
      <c r="AD102" s="167"/>
      <c r="AE102" s="168">
        <v>1.2</v>
      </c>
    </row>
    <row r="103" spans="1:31" s="138" customFormat="1" ht="60" hidden="1" customHeight="1">
      <c r="A103" s="147" t="s">
        <v>328</v>
      </c>
      <c r="B103" s="147" t="s">
        <v>80</v>
      </c>
      <c r="C103" s="147" t="s">
        <v>180</v>
      </c>
      <c r="D103" s="148">
        <v>102</v>
      </c>
      <c r="E103" s="147" t="s">
        <v>478</v>
      </c>
      <c r="F103" s="147" t="s">
        <v>478</v>
      </c>
      <c r="G103" s="153">
        <v>0.5</v>
      </c>
      <c r="H103" s="153"/>
      <c r="I103" s="173"/>
      <c r="J103" s="150" t="s">
        <v>83</v>
      </c>
      <c r="K103" s="150">
        <f t="shared" si="51"/>
        <v>0.32000000000000006</v>
      </c>
      <c r="L103" s="150">
        <f t="shared" si="52"/>
        <v>0.27999999999999997</v>
      </c>
      <c r="M103" s="150">
        <f t="shared" si="53"/>
        <v>0.24</v>
      </c>
      <c r="N103" s="156">
        <v>0.2</v>
      </c>
      <c r="O103" s="150">
        <f t="shared" si="54"/>
        <v>0.16000000000000003</v>
      </c>
      <c r="P103" s="173"/>
      <c r="Q103" s="150" t="s">
        <v>330</v>
      </c>
      <c r="R103" s="175">
        <v>2</v>
      </c>
      <c r="S103" s="175"/>
      <c r="T103" s="175"/>
      <c r="U103" s="173"/>
      <c r="V103" s="173"/>
      <c r="W103" s="173"/>
      <c r="X103" s="147"/>
      <c r="Y103" s="180"/>
      <c r="Z103" s="152" t="s">
        <v>479</v>
      </c>
      <c r="AA103" s="147" t="s">
        <v>477</v>
      </c>
      <c r="AB103" s="147" t="s">
        <v>112</v>
      </c>
      <c r="AC103" s="169">
        <f>(0.67+0.837+0.703)/3</f>
        <v>0.73666666666666669</v>
      </c>
      <c r="AD103" s="167"/>
      <c r="AE103" s="168">
        <v>0.6</v>
      </c>
    </row>
    <row r="104" spans="1:31" s="138" customFormat="1" ht="60" hidden="1" customHeight="1">
      <c r="A104" s="147" t="s">
        <v>328</v>
      </c>
      <c r="B104" s="147" t="s">
        <v>80</v>
      </c>
      <c r="C104" s="147" t="s">
        <v>81</v>
      </c>
      <c r="D104" s="148">
        <v>103</v>
      </c>
      <c r="E104" s="147" t="s">
        <v>480</v>
      </c>
      <c r="F104" s="147" t="s">
        <v>480</v>
      </c>
      <c r="G104" s="153">
        <v>0.5</v>
      </c>
      <c r="H104" s="153"/>
      <c r="I104" s="173"/>
      <c r="J104" s="150" t="s">
        <v>83</v>
      </c>
      <c r="K104" s="150">
        <f t="shared" si="51"/>
        <v>3.2</v>
      </c>
      <c r="L104" s="150">
        <f t="shared" si="52"/>
        <v>2.8</v>
      </c>
      <c r="M104" s="150">
        <f t="shared" si="53"/>
        <v>2.4</v>
      </c>
      <c r="N104" s="156">
        <v>2</v>
      </c>
      <c r="O104" s="150">
        <f t="shared" si="54"/>
        <v>1.6</v>
      </c>
      <c r="P104" s="173"/>
      <c r="Q104" s="150" t="s">
        <v>166</v>
      </c>
      <c r="R104" s="175">
        <v>2</v>
      </c>
      <c r="S104" s="175"/>
      <c r="T104" s="175"/>
      <c r="U104" s="173"/>
      <c r="V104" s="173"/>
      <c r="W104" s="173"/>
      <c r="X104" s="147"/>
      <c r="Y104" s="180"/>
      <c r="Z104" s="152" t="s">
        <v>481</v>
      </c>
      <c r="AA104" s="147" t="s">
        <v>477</v>
      </c>
      <c r="AB104" s="147" t="s">
        <v>112</v>
      </c>
      <c r="AC104" s="186" t="s">
        <v>256</v>
      </c>
      <c r="AD104" s="172" t="s">
        <v>257</v>
      </c>
      <c r="AE104" s="183" t="s">
        <v>482</v>
      </c>
    </row>
    <row r="105" spans="1:31" s="138" customFormat="1" ht="60" hidden="1" customHeight="1">
      <c r="A105" s="147" t="s">
        <v>328</v>
      </c>
      <c r="B105" s="147" t="s">
        <v>80</v>
      </c>
      <c r="C105" s="147" t="s">
        <v>81</v>
      </c>
      <c r="D105" s="148">
        <v>104</v>
      </c>
      <c r="E105" s="147" t="s">
        <v>483</v>
      </c>
      <c r="F105" s="147" t="s">
        <v>483</v>
      </c>
      <c r="G105" s="153">
        <v>0.5</v>
      </c>
      <c r="H105" s="153"/>
      <c r="I105" s="173"/>
      <c r="J105" s="150" t="s">
        <v>83</v>
      </c>
      <c r="K105" s="150">
        <f t="shared" si="51"/>
        <v>0.32000000000000006</v>
      </c>
      <c r="L105" s="150">
        <f t="shared" si="52"/>
        <v>0.27999999999999997</v>
      </c>
      <c r="M105" s="150">
        <f t="shared" si="53"/>
        <v>0.24</v>
      </c>
      <c r="N105" s="156">
        <v>0.2</v>
      </c>
      <c r="O105" s="150">
        <f t="shared" si="54"/>
        <v>0.16000000000000003</v>
      </c>
      <c r="P105" s="173"/>
      <c r="Q105" s="150" t="s">
        <v>330</v>
      </c>
      <c r="R105" s="175">
        <v>2</v>
      </c>
      <c r="S105" s="175"/>
      <c r="T105" s="175"/>
      <c r="U105" s="173"/>
      <c r="V105" s="173"/>
      <c r="W105" s="173"/>
      <c r="X105" s="147"/>
      <c r="Y105" s="180"/>
      <c r="Z105" s="152" t="s">
        <v>484</v>
      </c>
      <c r="AA105" s="147" t="s">
        <v>477</v>
      </c>
      <c r="AB105" s="147" t="s">
        <v>112</v>
      </c>
      <c r="AC105" s="186" t="s">
        <v>256</v>
      </c>
      <c r="AD105" s="172" t="s">
        <v>257</v>
      </c>
      <c r="AE105" s="168" t="s">
        <v>482</v>
      </c>
    </row>
    <row r="106" spans="1:31" s="138" customFormat="1" ht="60" hidden="1" customHeight="1">
      <c r="A106" s="147" t="s">
        <v>328</v>
      </c>
      <c r="B106" s="147" t="s">
        <v>80</v>
      </c>
      <c r="C106" s="147" t="s">
        <v>180</v>
      </c>
      <c r="D106" s="148">
        <v>105</v>
      </c>
      <c r="E106" s="147" t="s">
        <v>485</v>
      </c>
      <c r="F106" s="147" t="s">
        <v>485</v>
      </c>
      <c r="G106" s="153">
        <v>0.5</v>
      </c>
      <c r="H106" s="153"/>
      <c r="I106" s="173"/>
      <c r="J106" s="150" t="s">
        <v>83</v>
      </c>
      <c r="K106" s="150">
        <f t="shared" si="51"/>
        <v>3.2</v>
      </c>
      <c r="L106" s="150">
        <f t="shared" si="52"/>
        <v>2.8</v>
      </c>
      <c r="M106" s="150">
        <f t="shared" si="53"/>
        <v>2.4</v>
      </c>
      <c r="N106" s="156">
        <v>2</v>
      </c>
      <c r="O106" s="150">
        <f t="shared" si="54"/>
        <v>1.6</v>
      </c>
      <c r="P106" s="173"/>
      <c r="Q106" s="150" t="s">
        <v>166</v>
      </c>
      <c r="R106" s="175">
        <v>2</v>
      </c>
      <c r="S106" s="175"/>
      <c r="T106" s="175"/>
      <c r="U106" s="173"/>
      <c r="V106" s="173"/>
      <c r="W106" s="173"/>
      <c r="X106" s="147"/>
      <c r="Y106" s="180"/>
      <c r="Z106" s="152" t="s">
        <v>486</v>
      </c>
      <c r="AA106" s="147" t="s">
        <v>477</v>
      </c>
      <c r="AB106" s="147" t="s">
        <v>112</v>
      </c>
      <c r="AC106" s="169">
        <f>(1.17+1.265+1.071)/3</f>
        <v>1.1686666666666665</v>
      </c>
      <c r="AD106" s="167"/>
      <c r="AE106" s="168">
        <v>1.5</v>
      </c>
    </row>
    <row r="107" spans="1:31" s="138" customFormat="1" ht="60" hidden="1" customHeight="1">
      <c r="A107" s="147" t="s">
        <v>328</v>
      </c>
      <c r="B107" s="147" t="s">
        <v>80</v>
      </c>
      <c r="C107" s="147" t="s">
        <v>180</v>
      </c>
      <c r="D107" s="148">
        <v>106</v>
      </c>
      <c r="E107" s="147" t="s">
        <v>487</v>
      </c>
      <c r="F107" s="147" t="s">
        <v>487</v>
      </c>
      <c r="G107" s="153">
        <v>0.5</v>
      </c>
      <c r="H107" s="153"/>
      <c r="I107" s="173"/>
      <c r="J107" s="150" t="s">
        <v>83</v>
      </c>
      <c r="K107" s="150">
        <f t="shared" si="51"/>
        <v>0.32000000000000006</v>
      </c>
      <c r="L107" s="150">
        <f t="shared" si="52"/>
        <v>0.27999999999999997</v>
      </c>
      <c r="M107" s="150">
        <f t="shared" si="53"/>
        <v>0.24</v>
      </c>
      <c r="N107" s="156">
        <v>0.2</v>
      </c>
      <c r="O107" s="150">
        <f t="shared" si="54"/>
        <v>0.16000000000000003</v>
      </c>
      <c r="P107" s="173"/>
      <c r="Q107" s="150" t="s">
        <v>330</v>
      </c>
      <c r="R107" s="175">
        <v>2</v>
      </c>
      <c r="S107" s="175"/>
      <c r="T107" s="175"/>
      <c r="U107" s="173"/>
      <c r="V107" s="173"/>
      <c r="W107" s="173"/>
      <c r="X107" s="147"/>
      <c r="Y107" s="180"/>
      <c r="Z107" s="152" t="s">
        <v>488</v>
      </c>
      <c r="AA107" s="147" t="s">
        <v>477</v>
      </c>
      <c r="AB107" s="147" t="s">
        <v>112</v>
      </c>
      <c r="AC107" s="169">
        <f>(1.112+1.014+0.971)/3</f>
        <v>1.0323333333333335</v>
      </c>
      <c r="AD107" s="167"/>
      <c r="AE107" s="168">
        <v>0.6</v>
      </c>
    </row>
    <row r="108" spans="1:31" s="138" customFormat="1" ht="60" hidden="1" customHeight="1">
      <c r="A108" s="147" t="s">
        <v>79</v>
      </c>
      <c r="B108" s="147" t="s">
        <v>80</v>
      </c>
      <c r="C108" s="147" t="s">
        <v>81</v>
      </c>
      <c r="D108" s="148">
        <v>107</v>
      </c>
      <c r="E108" s="147" t="s">
        <v>489</v>
      </c>
      <c r="F108" s="147" t="s">
        <v>489</v>
      </c>
      <c r="G108" s="153">
        <v>0.5</v>
      </c>
      <c r="H108" s="153" t="s">
        <v>272</v>
      </c>
      <c r="I108" s="173"/>
      <c r="J108" s="150" t="s">
        <v>83</v>
      </c>
      <c r="K108" s="150">
        <f t="shared" si="51"/>
        <v>6.4</v>
      </c>
      <c r="L108" s="150">
        <f t="shared" si="52"/>
        <v>5.6</v>
      </c>
      <c r="M108" s="150">
        <f t="shared" si="53"/>
        <v>4.8</v>
      </c>
      <c r="N108" s="156">
        <v>4</v>
      </c>
      <c r="O108" s="150">
        <f t="shared" si="54"/>
        <v>3.2</v>
      </c>
      <c r="P108" s="173"/>
      <c r="Q108" s="150" t="s">
        <v>166</v>
      </c>
      <c r="R108" s="175">
        <v>2</v>
      </c>
      <c r="S108" s="158" t="s">
        <v>87</v>
      </c>
      <c r="T108" s="175"/>
      <c r="U108" s="173"/>
      <c r="V108" s="173"/>
      <c r="W108" s="150" t="s">
        <v>108</v>
      </c>
      <c r="X108" s="147"/>
      <c r="Y108" s="180"/>
      <c r="Z108" s="152" t="s">
        <v>490</v>
      </c>
      <c r="AA108" s="147" t="s">
        <v>477</v>
      </c>
      <c r="AB108" s="147" t="s">
        <v>112</v>
      </c>
      <c r="AC108" s="169">
        <f>(4.567+6.267+6.7)/3</f>
        <v>5.844666666666666</v>
      </c>
      <c r="AD108" s="167"/>
      <c r="AE108" s="168">
        <v>6</v>
      </c>
    </row>
    <row r="109" spans="1:31" s="138" customFormat="1" ht="60" hidden="1" customHeight="1">
      <c r="A109" s="147" t="s">
        <v>328</v>
      </c>
      <c r="B109" s="147" t="s">
        <v>80</v>
      </c>
      <c r="C109" s="147" t="s">
        <v>81</v>
      </c>
      <c r="D109" s="148">
        <v>108</v>
      </c>
      <c r="E109" s="147" t="s">
        <v>491</v>
      </c>
      <c r="F109" s="147" t="s">
        <v>491</v>
      </c>
      <c r="G109" s="153">
        <v>0.5</v>
      </c>
      <c r="H109" s="153" t="s">
        <v>272</v>
      </c>
      <c r="I109" s="173"/>
      <c r="J109" s="150" t="s">
        <v>83</v>
      </c>
      <c r="K109" s="150">
        <f t="shared" si="51"/>
        <v>0.32000000000000006</v>
      </c>
      <c r="L109" s="150">
        <f t="shared" si="52"/>
        <v>0.27999999999999997</v>
      </c>
      <c r="M109" s="150">
        <f t="shared" si="53"/>
        <v>0.24</v>
      </c>
      <c r="N109" s="156">
        <v>0.2</v>
      </c>
      <c r="O109" s="150">
        <f t="shared" si="54"/>
        <v>0.16000000000000003</v>
      </c>
      <c r="P109" s="173"/>
      <c r="Q109" s="150" t="s">
        <v>330</v>
      </c>
      <c r="R109" s="175">
        <v>2</v>
      </c>
      <c r="S109" s="158" t="s">
        <v>87</v>
      </c>
      <c r="T109" s="175"/>
      <c r="U109" s="173"/>
      <c r="V109" s="173"/>
      <c r="W109" s="173"/>
      <c r="X109" s="147"/>
      <c r="Y109" s="180"/>
      <c r="Z109" s="152" t="s">
        <v>492</v>
      </c>
      <c r="AA109" s="147" t="s">
        <v>477</v>
      </c>
      <c r="AB109" s="147" t="s">
        <v>112</v>
      </c>
      <c r="AC109" s="169">
        <f>(3+3.1+2.9)/3</f>
        <v>3</v>
      </c>
      <c r="AD109" s="167"/>
      <c r="AE109" s="168">
        <v>0.5</v>
      </c>
    </row>
    <row r="110" spans="1:31" s="138" customFormat="1" ht="60" hidden="1" customHeight="1">
      <c r="A110" s="147" t="s">
        <v>328</v>
      </c>
      <c r="B110" s="147" t="s">
        <v>80</v>
      </c>
      <c r="C110" s="147" t="s">
        <v>180</v>
      </c>
      <c r="D110" s="148">
        <v>109</v>
      </c>
      <c r="E110" s="147" t="s">
        <v>493</v>
      </c>
      <c r="F110" s="147" t="s">
        <v>493</v>
      </c>
      <c r="G110" s="153">
        <v>0.5</v>
      </c>
      <c r="H110" s="153"/>
      <c r="I110" s="173"/>
      <c r="J110" s="150" t="s">
        <v>83</v>
      </c>
      <c r="K110" s="150">
        <f t="shared" ref="K110:K135" si="55">N110*1.6</f>
        <v>3.2</v>
      </c>
      <c r="L110" s="150">
        <f t="shared" ref="L110:L135" si="56">N110*1.4</f>
        <v>2.8</v>
      </c>
      <c r="M110" s="150">
        <f t="shared" ref="M110:M135" si="57">N110*1.2</f>
        <v>2.4</v>
      </c>
      <c r="N110" s="156">
        <v>2</v>
      </c>
      <c r="O110" s="150">
        <f t="shared" ref="O110:O135" si="58">N110*0.8</f>
        <v>1.6</v>
      </c>
      <c r="P110" s="173"/>
      <c r="Q110" s="150" t="s">
        <v>166</v>
      </c>
      <c r="R110" s="175">
        <v>2</v>
      </c>
      <c r="S110" s="175"/>
      <c r="T110" s="175"/>
      <c r="U110" s="173"/>
      <c r="V110" s="173"/>
      <c r="W110" s="173"/>
      <c r="X110" s="147"/>
      <c r="Y110" s="180"/>
      <c r="Z110" s="152" t="s">
        <v>494</v>
      </c>
      <c r="AA110" s="147" t="s">
        <v>477</v>
      </c>
      <c r="AB110" s="147" t="s">
        <v>112</v>
      </c>
      <c r="AC110" s="169">
        <f>(3.065+3.065+3.066)/3</f>
        <v>3.0653333333333332</v>
      </c>
      <c r="AD110" s="172"/>
      <c r="AE110" s="168">
        <v>4</v>
      </c>
    </row>
    <row r="111" spans="1:31" s="138" customFormat="1" ht="60" hidden="1" customHeight="1">
      <c r="A111" s="147" t="s">
        <v>328</v>
      </c>
      <c r="B111" s="147" t="s">
        <v>80</v>
      </c>
      <c r="C111" s="147" t="s">
        <v>180</v>
      </c>
      <c r="D111" s="148">
        <v>110</v>
      </c>
      <c r="E111" s="147" t="s">
        <v>495</v>
      </c>
      <c r="F111" s="147" t="s">
        <v>495</v>
      </c>
      <c r="G111" s="153">
        <v>0.5</v>
      </c>
      <c r="H111" s="153"/>
      <c r="I111" s="173"/>
      <c r="J111" s="150" t="s">
        <v>83</v>
      </c>
      <c r="K111" s="150">
        <f t="shared" si="55"/>
        <v>0.32000000000000006</v>
      </c>
      <c r="L111" s="150">
        <f t="shared" si="56"/>
        <v>0.27999999999999997</v>
      </c>
      <c r="M111" s="150">
        <f t="shared" si="57"/>
        <v>0.24</v>
      </c>
      <c r="N111" s="156">
        <v>0.2</v>
      </c>
      <c r="O111" s="150">
        <f t="shared" si="58"/>
        <v>0.16000000000000003</v>
      </c>
      <c r="P111" s="173"/>
      <c r="Q111" s="150" t="s">
        <v>330</v>
      </c>
      <c r="R111" s="175">
        <v>2</v>
      </c>
      <c r="S111" s="175"/>
      <c r="T111" s="175"/>
      <c r="U111" s="173"/>
      <c r="V111" s="173"/>
      <c r="W111" s="173"/>
      <c r="X111" s="147"/>
      <c r="Y111" s="180"/>
      <c r="Z111" s="152" t="s">
        <v>496</v>
      </c>
      <c r="AA111" s="147" t="s">
        <v>477</v>
      </c>
      <c r="AB111" s="147" t="s">
        <v>112</v>
      </c>
      <c r="AC111" s="169">
        <f>(2.066+2.165+1.8)/3</f>
        <v>2.0103333333333331</v>
      </c>
      <c r="AD111" s="172"/>
      <c r="AE111" s="168">
        <v>1</v>
      </c>
    </row>
    <row r="112" spans="1:31" s="138" customFormat="1" ht="60" hidden="1" customHeight="1">
      <c r="A112" s="147" t="s">
        <v>79</v>
      </c>
      <c r="B112" s="147" t="s">
        <v>80</v>
      </c>
      <c r="C112" s="147" t="s">
        <v>180</v>
      </c>
      <c r="D112" s="148">
        <v>111</v>
      </c>
      <c r="E112" s="147" t="s">
        <v>497</v>
      </c>
      <c r="F112" s="147" t="s">
        <v>497</v>
      </c>
      <c r="G112" s="153">
        <v>0.5</v>
      </c>
      <c r="H112" s="153"/>
      <c r="I112" s="173"/>
      <c r="J112" s="150" t="s">
        <v>83</v>
      </c>
      <c r="K112" s="150">
        <f t="shared" si="55"/>
        <v>3.2</v>
      </c>
      <c r="L112" s="150">
        <f t="shared" si="56"/>
        <v>2.8</v>
      </c>
      <c r="M112" s="150">
        <f t="shared" si="57"/>
        <v>2.4</v>
      </c>
      <c r="N112" s="156">
        <v>2</v>
      </c>
      <c r="O112" s="150">
        <f t="shared" si="58"/>
        <v>1.6</v>
      </c>
      <c r="P112" s="173"/>
      <c r="Q112" s="150" t="s">
        <v>166</v>
      </c>
      <c r="R112" s="175">
        <v>2</v>
      </c>
      <c r="S112" s="175"/>
      <c r="T112" s="175"/>
      <c r="U112" s="173"/>
      <c r="V112" s="173"/>
      <c r="W112" s="173"/>
      <c r="X112" s="147"/>
      <c r="Y112" s="180"/>
      <c r="Z112" s="152" t="s">
        <v>498</v>
      </c>
      <c r="AA112" s="147" t="s">
        <v>477</v>
      </c>
      <c r="AB112" s="147" t="s">
        <v>112</v>
      </c>
      <c r="AC112" s="186" t="s">
        <v>207</v>
      </c>
      <c r="AD112" s="167"/>
      <c r="AE112" s="168" t="s">
        <v>482</v>
      </c>
    </row>
    <row r="113" spans="1:31" s="138" customFormat="1" ht="60" hidden="1" customHeight="1">
      <c r="A113" s="147" t="s">
        <v>328</v>
      </c>
      <c r="B113" s="147" t="s">
        <v>80</v>
      </c>
      <c r="C113" s="147" t="s">
        <v>180</v>
      </c>
      <c r="D113" s="148">
        <v>112</v>
      </c>
      <c r="E113" s="147" t="s">
        <v>499</v>
      </c>
      <c r="F113" s="147" t="s">
        <v>499</v>
      </c>
      <c r="G113" s="153">
        <v>0.5</v>
      </c>
      <c r="H113" s="153"/>
      <c r="I113" s="173"/>
      <c r="J113" s="150" t="s">
        <v>83</v>
      </c>
      <c r="K113" s="150">
        <f t="shared" si="55"/>
        <v>0.32000000000000006</v>
      </c>
      <c r="L113" s="150">
        <f t="shared" si="56"/>
        <v>0.27999999999999997</v>
      </c>
      <c r="M113" s="150">
        <f t="shared" si="57"/>
        <v>0.24</v>
      </c>
      <c r="N113" s="156">
        <v>0.2</v>
      </c>
      <c r="O113" s="150">
        <f t="shared" si="58"/>
        <v>0.16000000000000003</v>
      </c>
      <c r="P113" s="173"/>
      <c r="Q113" s="150" t="s">
        <v>330</v>
      </c>
      <c r="R113" s="175">
        <v>2</v>
      </c>
      <c r="S113" s="175"/>
      <c r="T113" s="175"/>
      <c r="U113" s="173"/>
      <c r="V113" s="173"/>
      <c r="W113" s="173"/>
      <c r="X113" s="147"/>
      <c r="Y113" s="180"/>
      <c r="Z113" s="152" t="s">
        <v>500</v>
      </c>
      <c r="AA113" s="147" t="s">
        <v>477</v>
      </c>
      <c r="AB113" s="147" t="s">
        <v>112</v>
      </c>
      <c r="AC113" s="186" t="s">
        <v>207</v>
      </c>
      <c r="AD113" s="167"/>
      <c r="AE113" s="168" t="s">
        <v>482</v>
      </c>
    </row>
    <row r="114" spans="1:31" s="138" customFormat="1" ht="60" hidden="1" customHeight="1">
      <c r="A114" s="147" t="s">
        <v>328</v>
      </c>
      <c r="B114" s="147" t="s">
        <v>80</v>
      </c>
      <c r="C114" s="147" t="s">
        <v>81</v>
      </c>
      <c r="D114" s="148">
        <v>113</v>
      </c>
      <c r="E114" s="147" t="s">
        <v>501</v>
      </c>
      <c r="F114" s="147" t="s">
        <v>501</v>
      </c>
      <c r="G114" s="153">
        <v>0.5</v>
      </c>
      <c r="H114" s="153"/>
      <c r="I114" s="173"/>
      <c r="J114" s="150" t="s">
        <v>83</v>
      </c>
      <c r="K114" s="150">
        <f t="shared" si="55"/>
        <v>3.2</v>
      </c>
      <c r="L114" s="150">
        <f t="shared" si="56"/>
        <v>2.8</v>
      </c>
      <c r="M114" s="150">
        <f t="shared" si="57"/>
        <v>2.4</v>
      </c>
      <c r="N114" s="156">
        <v>2</v>
      </c>
      <c r="O114" s="150">
        <f t="shared" si="58"/>
        <v>1.6</v>
      </c>
      <c r="P114" s="173"/>
      <c r="Q114" s="150" t="s">
        <v>166</v>
      </c>
      <c r="R114" s="175">
        <v>2</v>
      </c>
      <c r="S114" s="175"/>
      <c r="T114" s="175"/>
      <c r="U114" s="173"/>
      <c r="V114" s="173"/>
      <c r="W114" s="173"/>
      <c r="X114" s="147"/>
      <c r="Y114" s="180"/>
      <c r="Z114" s="152" t="s">
        <v>502</v>
      </c>
      <c r="AA114" s="147" t="s">
        <v>477</v>
      </c>
      <c r="AB114" s="147" t="s">
        <v>112</v>
      </c>
      <c r="AC114" s="186" t="s">
        <v>256</v>
      </c>
      <c r="AD114" s="172" t="s">
        <v>257</v>
      </c>
      <c r="AE114" s="168">
        <v>1.5</v>
      </c>
    </row>
    <row r="115" spans="1:31" s="138" customFormat="1" ht="60" hidden="1" customHeight="1">
      <c r="A115" s="147" t="s">
        <v>328</v>
      </c>
      <c r="B115" s="147" t="s">
        <v>80</v>
      </c>
      <c r="C115" s="147" t="s">
        <v>81</v>
      </c>
      <c r="D115" s="148">
        <v>114</v>
      </c>
      <c r="E115" s="147" t="s">
        <v>503</v>
      </c>
      <c r="F115" s="147" t="s">
        <v>503</v>
      </c>
      <c r="G115" s="153">
        <v>0.5</v>
      </c>
      <c r="H115" s="153"/>
      <c r="I115" s="173"/>
      <c r="J115" s="150" t="s">
        <v>83</v>
      </c>
      <c r="K115" s="150">
        <f t="shared" si="55"/>
        <v>0.32000000000000006</v>
      </c>
      <c r="L115" s="150">
        <f t="shared" si="56"/>
        <v>0.27999999999999997</v>
      </c>
      <c r="M115" s="150">
        <f t="shared" si="57"/>
        <v>0.24</v>
      </c>
      <c r="N115" s="156">
        <v>0.2</v>
      </c>
      <c r="O115" s="150">
        <f t="shared" si="58"/>
        <v>0.16000000000000003</v>
      </c>
      <c r="P115" s="173"/>
      <c r="Q115" s="150" t="s">
        <v>330</v>
      </c>
      <c r="R115" s="175">
        <v>2</v>
      </c>
      <c r="S115" s="175"/>
      <c r="T115" s="175"/>
      <c r="U115" s="173"/>
      <c r="V115" s="173"/>
      <c r="W115" s="173"/>
      <c r="X115" s="147"/>
      <c r="Y115" s="180"/>
      <c r="Z115" s="152" t="s">
        <v>504</v>
      </c>
      <c r="AA115" s="147" t="s">
        <v>477</v>
      </c>
      <c r="AB115" s="147" t="s">
        <v>112</v>
      </c>
      <c r="AC115" s="186" t="s">
        <v>256</v>
      </c>
      <c r="AD115" s="172" t="s">
        <v>257</v>
      </c>
      <c r="AE115" s="168">
        <v>1</v>
      </c>
    </row>
    <row r="116" spans="1:31" s="138" customFormat="1" ht="60" hidden="1" customHeight="1">
      <c r="A116" s="147" t="s">
        <v>79</v>
      </c>
      <c r="B116" s="147" t="s">
        <v>80</v>
      </c>
      <c r="C116" s="147" t="s">
        <v>180</v>
      </c>
      <c r="D116" s="148">
        <v>115</v>
      </c>
      <c r="E116" s="147" t="s">
        <v>505</v>
      </c>
      <c r="F116" s="147" t="s">
        <v>505</v>
      </c>
      <c r="G116" s="153">
        <v>0.5</v>
      </c>
      <c r="H116" s="153"/>
      <c r="I116" s="173"/>
      <c r="J116" s="150" t="s">
        <v>83</v>
      </c>
      <c r="K116" s="150">
        <f t="shared" si="55"/>
        <v>2.4000000000000004</v>
      </c>
      <c r="L116" s="150">
        <f t="shared" si="56"/>
        <v>2.0999999999999996</v>
      </c>
      <c r="M116" s="150">
        <f t="shared" si="57"/>
        <v>1.7999999999999998</v>
      </c>
      <c r="N116" s="156">
        <v>1.5</v>
      </c>
      <c r="O116" s="150">
        <f t="shared" si="58"/>
        <v>1.2000000000000002</v>
      </c>
      <c r="P116" s="173"/>
      <c r="Q116" s="150" t="s">
        <v>166</v>
      </c>
      <c r="R116" s="175">
        <v>2</v>
      </c>
      <c r="S116" s="175"/>
      <c r="T116" s="175"/>
      <c r="U116" s="173"/>
      <c r="V116" s="173"/>
      <c r="W116" s="173"/>
      <c r="X116" s="147"/>
      <c r="Y116" s="180"/>
      <c r="Z116" s="152" t="s">
        <v>506</v>
      </c>
      <c r="AA116" s="147" t="s">
        <v>477</v>
      </c>
      <c r="AB116" s="147" t="s">
        <v>112</v>
      </c>
      <c r="AC116" s="169">
        <f>(1.067+1.067+1.033)/3</f>
        <v>1.0556666666666665</v>
      </c>
      <c r="AD116" s="167"/>
      <c r="AE116" s="168">
        <v>1.5</v>
      </c>
    </row>
    <row r="117" spans="1:31" s="138" customFormat="1" ht="60" hidden="1" customHeight="1">
      <c r="A117" s="147" t="s">
        <v>328</v>
      </c>
      <c r="B117" s="147" t="s">
        <v>80</v>
      </c>
      <c r="C117" s="147" t="s">
        <v>81</v>
      </c>
      <c r="D117" s="148">
        <v>116</v>
      </c>
      <c r="E117" s="147" t="s">
        <v>507</v>
      </c>
      <c r="F117" s="147" t="s">
        <v>507</v>
      </c>
      <c r="G117" s="153">
        <v>0.5</v>
      </c>
      <c r="H117" s="153"/>
      <c r="I117" s="173"/>
      <c r="J117" s="150" t="s">
        <v>83</v>
      </c>
      <c r="K117" s="150">
        <f t="shared" si="55"/>
        <v>3.2</v>
      </c>
      <c r="L117" s="150">
        <f t="shared" si="56"/>
        <v>2.8</v>
      </c>
      <c r="M117" s="150">
        <f t="shared" si="57"/>
        <v>2.4</v>
      </c>
      <c r="N117" s="156">
        <v>2</v>
      </c>
      <c r="O117" s="150">
        <f t="shared" si="58"/>
        <v>1.6</v>
      </c>
      <c r="P117" s="173"/>
      <c r="Q117" s="150" t="s">
        <v>166</v>
      </c>
      <c r="R117" s="175">
        <v>2</v>
      </c>
      <c r="S117" s="175"/>
      <c r="T117" s="175"/>
      <c r="U117" s="173"/>
      <c r="V117" s="173"/>
      <c r="W117" s="173"/>
      <c r="X117" s="147"/>
      <c r="Y117" s="180" t="s">
        <v>508</v>
      </c>
      <c r="Z117" s="152" t="s">
        <v>509</v>
      </c>
      <c r="AA117" s="147" t="s">
        <v>510</v>
      </c>
      <c r="AB117" s="147" t="s">
        <v>112</v>
      </c>
      <c r="AC117" s="186" t="s">
        <v>511</v>
      </c>
      <c r="AD117" s="167"/>
      <c r="AE117" s="168">
        <v>12</v>
      </c>
    </row>
    <row r="118" spans="1:31" s="138" customFormat="1" ht="60" hidden="1" customHeight="1">
      <c r="A118" s="147" t="s">
        <v>79</v>
      </c>
      <c r="B118" s="147" t="s">
        <v>80</v>
      </c>
      <c r="C118" s="147" t="s">
        <v>81</v>
      </c>
      <c r="D118" s="148">
        <v>117</v>
      </c>
      <c r="E118" s="147" t="s">
        <v>512</v>
      </c>
      <c r="F118" s="147" t="s">
        <v>512</v>
      </c>
      <c r="G118" s="153">
        <v>0.5</v>
      </c>
      <c r="H118" s="153"/>
      <c r="I118" s="173"/>
      <c r="J118" s="150" t="s">
        <v>83</v>
      </c>
      <c r="K118" s="150">
        <f t="shared" si="55"/>
        <v>3.2</v>
      </c>
      <c r="L118" s="150">
        <f t="shared" si="56"/>
        <v>2.8</v>
      </c>
      <c r="M118" s="150">
        <f t="shared" si="57"/>
        <v>2.4</v>
      </c>
      <c r="N118" s="156">
        <v>2</v>
      </c>
      <c r="O118" s="150">
        <f t="shared" si="58"/>
        <v>1.6</v>
      </c>
      <c r="P118" s="173"/>
      <c r="Q118" s="150" t="s">
        <v>166</v>
      </c>
      <c r="R118" s="175">
        <v>2</v>
      </c>
      <c r="S118" s="175"/>
      <c r="T118" s="175"/>
      <c r="U118" s="173"/>
      <c r="V118" s="173"/>
      <c r="W118" s="173"/>
      <c r="X118" s="147"/>
      <c r="Y118" s="180"/>
      <c r="Z118" s="152" t="s">
        <v>513</v>
      </c>
      <c r="AA118" s="147" t="s">
        <v>477</v>
      </c>
      <c r="AB118" s="147" t="s">
        <v>112</v>
      </c>
      <c r="AC118" s="186" t="s">
        <v>514</v>
      </c>
      <c r="AD118" s="167"/>
      <c r="AE118" s="168" t="s">
        <v>482</v>
      </c>
    </row>
    <row r="119" spans="1:31" s="138" customFormat="1" ht="60" hidden="1" customHeight="1">
      <c r="A119" s="147" t="s">
        <v>328</v>
      </c>
      <c r="B119" s="147" t="s">
        <v>80</v>
      </c>
      <c r="C119" s="147" t="s">
        <v>81</v>
      </c>
      <c r="D119" s="148">
        <v>118</v>
      </c>
      <c r="E119" s="147" t="s">
        <v>515</v>
      </c>
      <c r="F119" s="147" t="s">
        <v>515</v>
      </c>
      <c r="G119" s="153">
        <v>0.5</v>
      </c>
      <c r="H119" s="153"/>
      <c r="I119" s="173"/>
      <c r="J119" s="150" t="s">
        <v>83</v>
      </c>
      <c r="K119" s="150">
        <f t="shared" si="55"/>
        <v>0.32000000000000006</v>
      </c>
      <c r="L119" s="150">
        <f t="shared" si="56"/>
        <v>0.27999999999999997</v>
      </c>
      <c r="M119" s="150">
        <f t="shared" si="57"/>
        <v>0.24</v>
      </c>
      <c r="N119" s="156">
        <v>0.2</v>
      </c>
      <c r="O119" s="150">
        <f t="shared" si="58"/>
        <v>0.16000000000000003</v>
      </c>
      <c r="P119" s="173"/>
      <c r="Q119" s="150" t="s">
        <v>330</v>
      </c>
      <c r="R119" s="175">
        <v>2</v>
      </c>
      <c r="S119" s="175"/>
      <c r="T119" s="175"/>
      <c r="U119" s="173"/>
      <c r="V119" s="173"/>
      <c r="W119" s="173"/>
      <c r="X119" s="147"/>
      <c r="Y119" s="180"/>
      <c r="Z119" s="152" t="s">
        <v>516</v>
      </c>
      <c r="AA119" s="147" t="s">
        <v>477</v>
      </c>
      <c r="AB119" s="147" t="s">
        <v>112</v>
      </c>
      <c r="AC119" s="186">
        <v>0.73</v>
      </c>
      <c r="AD119" s="167"/>
      <c r="AE119" s="168" t="s">
        <v>482</v>
      </c>
    </row>
    <row r="120" spans="1:31" s="138" customFormat="1" ht="60" hidden="1" customHeight="1">
      <c r="A120" s="147" t="s">
        <v>79</v>
      </c>
      <c r="B120" s="147" t="s">
        <v>80</v>
      </c>
      <c r="C120" s="147" t="s">
        <v>81</v>
      </c>
      <c r="D120" s="148">
        <v>119</v>
      </c>
      <c r="E120" s="147" t="s">
        <v>517</v>
      </c>
      <c r="F120" s="147" t="s">
        <v>517</v>
      </c>
      <c r="G120" s="153">
        <v>0.5</v>
      </c>
      <c r="H120" s="153"/>
      <c r="I120" s="173"/>
      <c r="J120" s="150" t="s">
        <v>83</v>
      </c>
      <c r="K120" s="150">
        <f t="shared" si="55"/>
        <v>3.2</v>
      </c>
      <c r="L120" s="150">
        <f t="shared" si="56"/>
        <v>2.8</v>
      </c>
      <c r="M120" s="150">
        <f t="shared" si="57"/>
        <v>2.4</v>
      </c>
      <c r="N120" s="156">
        <v>2</v>
      </c>
      <c r="O120" s="150">
        <f t="shared" si="58"/>
        <v>1.6</v>
      </c>
      <c r="P120" s="173"/>
      <c r="Q120" s="150" t="s">
        <v>166</v>
      </c>
      <c r="R120" s="175">
        <v>2</v>
      </c>
      <c r="S120" s="175"/>
      <c r="T120" s="175"/>
      <c r="U120" s="173"/>
      <c r="V120" s="173"/>
      <c r="W120" s="173"/>
      <c r="X120" s="147"/>
      <c r="Y120" s="180"/>
      <c r="Z120" s="152" t="s">
        <v>518</v>
      </c>
      <c r="AA120" s="147" t="s">
        <v>477</v>
      </c>
      <c r="AB120" s="147" t="s">
        <v>112</v>
      </c>
      <c r="AC120" s="186" t="s">
        <v>256</v>
      </c>
      <c r="AD120" s="172" t="s">
        <v>257</v>
      </c>
      <c r="AE120" s="168" t="s">
        <v>482</v>
      </c>
    </row>
    <row r="121" spans="1:31" s="138" customFormat="1" ht="60" hidden="1" customHeight="1">
      <c r="A121" s="147" t="s">
        <v>328</v>
      </c>
      <c r="B121" s="147" t="s">
        <v>80</v>
      </c>
      <c r="C121" s="147" t="s">
        <v>81</v>
      </c>
      <c r="D121" s="148">
        <v>120</v>
      </c>
      <c r="E121" s="147" t="s">
        <v>519</v>
      </c>
      <c r="F121" s="147" t="s">
        <v>519</v>
      </c>
      <c r="G121" s="153">
        <v>0.5</v>
      </c>
      <c r="H121" s="153"/>
      <c r="I121" s="173"/>
      <c r="J121" s="150" t="s">
        <v>83</v>
      </c>
      <c r="K121" s="150">
        <f t="shared" si="55"/>
        <v>0.32000000000000006</v>
      </c>
      <c r="L121" s="150">
        <f t="shared" si="56"/>
        <v>0.27999999999999997</v>
      </c>
      <c r="M121" s="150">
        <f t="shared" si="57"/>
        <v>0.24</v>
      </c>
      <c r="N121" s="156">
        <v>0.2</v>
      </c>
      <c r="O121" s="150">
        <f t="shared" si="58"/>
        <v>0.16000000000000003</v>
      </c>
      <c r="P121" s="173"/>
      <c r="Q121" s="150" t="s">
        <v>330</v>
      </c>
      <c r="R121" s="175">
        <v>2</v>
      </c>
      <c r="S121" s="175"/>
      <c r="T121" s="175"/>
      <c r="U121" s="173"/>
      <c r="V121" s="173"/>
      <c r="W121" s="173"/>
      <c r="X121" s="147"/>
      <c r="Y121" s="180"/>
      <c r="Z121" s="152" t="s">
        <v>520</v>
      </c>
      <c r="AA121" s="147" t="s">
        <v>477</v>
      </c>
      <c r="AB121" s="147" t="s">
        <v>112</v>
      </c>
      <c r="AC121" s="186" t="s">
        <v>256</v>
      </c>
      <c r="AD121" s="172" t="s">
        <v>257</v>
      </c>
      <c r="AE121" s="182" t="s">
        <v>482</v>
      </c>
    </row>
    <row r="122" spans="1:31" s="138" customFormat="1" ht="60" hidden="1" customHeight="1">
      <c r="A122" s="147" t="s">
        <v>328</v>
      </c>
      <c r="B122" s="147" t="s">
        <v>80</v>
      </c>
      <c r="C122" s="147" t="s">
        <v>81</v>
      </c>
      <c r="D122" s="148">
        <v>121</v>
      </c>
      <c r="E122" s="147" t="s">
        <v>521</v>
      </c>
      <c r="F122" s="147" t="s">
        <v>521</v>
      </c>
      <c r="G122" s="153">
        <v>0.5</v>
      </c>
      <c r="H122" s="153"/>
      <c r="I122" s="173"/>
      <c r="J122" s="150" t="s">
        <v>83</v>
      </c>
      <c r="K122" s="150">
        <f t="shared" si="55"/>
        <v>3.2</v>
      </c>
      <c r="L122" s="150">
        <f t="shared" si="56"/>
        <v>2.8</v>
      </c>
      <c r="M122" s="150">
        <f t="shared" si="57"/>
        <v>2.4</v>
      </c>
      <c r="N122" s="156">
        <v>2</v>
      </c>
      <c r="O122" s="150">
        <f t="shared" si="58"/>
        <v>1.6</v>
      </c>
      <c r="P122" s="173"/>
      <c r="Q122" s="150" t="s">
        <v>166</v>
      </c>
      <c r="R122" s="175">
        <v>2</v>
      </c>
      <c r="S122" s="175"/>
      <c r="T122" s="175"/>
      <c r="U122" s="173"/>
      <c r="V122" s="173"/>
      <c r="W122" s="173"/>
      <c r="X122" s="147"/>
      <c r="Y122" s="180"/>
      <c r="Z122" s="152" t="s">
        <v>522</v>
      </c>
      <c r="AA122" s="147" t="s">
        <v>477</v>
      </c>
      <c r="AB122" s="147" t="s">
        <v>112</v>
      </c>
      <c r="AC122" s="186" t="s">
        <v>256</v>
      </c>
      <c r="AD122" s="172" t="s">
        <v>257</v>
      </c>
      <c r="AE122" s="182" t="s">
        <v>482</v>
      </c>
    </row>
    <row r="123" spans="1:31" s="138" customFormat="1" ht="60" hidden="1" customHeight="1">
      <c r="A123" s="147" t="s">
        <v>328</v>
      </c>
      <c r="B123" s="147" t="s">
        <v>80</v>
      </c>
      <c r="C123" s="147" t="s">
        <v>81</v>
      </c>
      <c r="D123" s="148">
        <v>122</v>
      </c>
      <c r="E123" s="147" t="s">
        <v>523</v>
      </c>
      <c r="F123" s="147" t="s">
        <v>523</v>
      </c>
      <c r="G123" s="153">
        <v>0.5</v>
      </c>
      <c r="H123" s="153"/>
      <c r="I123" s="173"/>
      <c r="J123" s="150" t="s">
        <v>83</v>
      </c>
      <c r="K123" s="150">
        <f t="shared" si="55"/>
        <v>0.32000000000000006</v>
      </c>
      <c r="L123" s="150">
        <f t="shared" si="56"/>
        <v>0.27999999999999997</v>
      </c>
      <c r="M123" s="150">
        <f t="shared" si="57"/>
        <v>0.24</v>
      </c>
      <c r="N123" s="156">
        <v>0.2</v>
      </c>
      <c r="O123" s="150">
        <f t="shared" si="58"/>
        <v>0.16000000000000003</v>
      </c>
      <c r="P123" s="173"/>
      <c r="Q123" s="150" t="s">
        <v>330</v>
      </c>
      <c r="R123" s="175">
        <v>2</v>
      </c>
      <c r="S123" s="175"/>
      <c r="T123" s="175"/>
      <c r="U123" s="173"/>
      <c r="V123" s="173"/>
      <c r="W123" s="173"/>
      <c r="X123" s="147"/>
      <c r="Y123" s="180"/>
      <c r="Z123" s="152" t="s">
        <v>524</v>
      </c>
      <c r="AA123" s="147" t="s">
        <v>477</v>
      </c>
      <c r="AB123" s="147" t="s">
        <v>112</v>
      </c>
      <c r="AC123" s="186" t="s">
        <v>256</v>
      </c>
      <c r="AD123" s="172" t="s">
        <v>257</v>
      </c>
      <c r="AE123" s="182" t="s">
        <v>482</v>
      </c>
    </row>
    <row r="124" spans="1:31" s="138" customFormat="1" ht="60" hidden="1" customHeight="1">
      <c r="A124" s="147" t="s">
        <v>79</v>
      </c>
      <c r="B124" s="147" t="s">
        <v>80</v>
      </c>
      <c r="C124" s="147" t="s">
        <v>81</v>
      </c>
      <c r="D124" s="148">
        <v>123</v>
      </c>
      <c r="E124" s="147" t="s">
        <v>525</v>
      </c>
      <c r="F124" s="147" t="s">
        <v>525</v>
      </c>
      <c r="G124" s="153">
        <v>0.5</v>
      </c>
      <c r="H124" s="153" t="s">
        <v>272</v>
      </c>
      <c r="I124" s="173"/>
      <c r="J124" s="150" t="s">
        <v>83</v>
      </c>
      <c r="K124" s="150">
        <f t="shared" si="55"/>
        <v>3.2</v>
      </c>
      <c r="L124" s="150">
        <f t="shared" si="56"/>
        <v>2.8</v>
      </c>
      <c r="M124" s="150">
        <f t="shared" si="57"/>
        <v>2.4</v>
      </c>
      <c r="N124" s="156">
        <v>2</v>
      </c>
      <c r="O124" s="150">
        <f t="shared" si="58"/>
        <v>1.6</v>
      </c>
      <c r="P124" s="173"/>
      <c r="Q124" s="150" t="s">
        <v>166</v>
      </c>
      <c r="R124" s="175">
        <v>2</v>
      </c>
      <c r="S124" s="158" t="s">
        <v>87</v>
      </c>
      <c r="T124" s="175"/>
      <c r="U124" s="173"/>
      <c r="V124" s="173"/>
      <c r="W124" s="173"/>
      <c r="X124" s="147"/>
      <c r="Y124" s="180"/>
      <c r="Z124" s="152" t="s">
        <v>526</v>
      </c>
      <c r="AA124" s="147" t="s">
        <v>527</v>
      </c>
      <c r="AB124" s="147" t="s">
        <v>112</v>
      </c>
      <c r="AC124" s="169">
        <f>(1.033+1.066+1.1)/3</f>
        <v>1.0663333333333334</v>
      </c>
      <c r="AD124" s="167"/>
      <c r="AE124" s="168">
        <v>1</v>
      </c>
    </row>
    <row r="125" spans="1:31" s="138" customFormat="1" ht="60" hidden="1" customHeight="1">
      <c r="A125" s="147" t="s">
        <v>328</v>
      </c>
      <c r="B125" s="147" t="s">
        <v>80</v>
      </c>
      <c r="C125" s="147" t="s">
        <v>81</v>
      </c>
      <c r="D125" s="148">
        <v>124</v>
      </c>
      <c r="E125" s="147" t="s">
        <v>528</v>
      </c>
      <c r="F125" s="147" t="s">
        <v>528</v>
      </c>
      <c r="G125" s="153">
        <v>0.5</v>
      </c>
      <c r="H125" s="153" t="s">
        <v>272</v>
      </c>
      <c r="I125" s="173"/>
      <c r="J125" s="150" t="s">
        <v>83</v>
      </c>
      <c r="K125" s="150">
        <f t="shared" si="55"/>
        <v>0.32000000000000006</v>
      </c>
      <c r="L125" s="150">
        <f t="shared" si="56"/>
        <v>0.27999999999999997</v>
      </c>
      <c r="M125" s="150">
        <f t="shared" si="57"/>
        <v>0.24</v>
      </c>
      <c r="N125" s="156">
        <v>0.2</v>
      </c>
      <c r="O125" s="150">
        <f t="shared" si="58"/>
        <v>0.16000000000000003</v>
      </c>
      <c r="P125" s="173"/>
      <c r="Q125" s="150" t="s">
        <v>330</v>
      </c>
      <c r="R125" s="175">
        <v>2</v>
      </c>
      <c r="S125" s="158" t="s">
        <v>87</v>
      </c>
      <c r="T125" s="175"/>
      <c r="U125" s="173"/>
      <c r="V125" s="173"/>
      <c r="W125" s="173"/>
      <c r="X125" s="147"/>
      <c r="Y125" s="180"/>
      <c r="Z125" s="152" t="s">
        <v>529</v>
      </c>
      <c r="AA125" s="147" t="s">
        <v>527</v>
      </c>
      <c r="AB125" s="147" t="s">
        <v>112</v>
      </c>
      <c r="AC125" s="169">
        <f>(0.867+0.865+0.833)/3</f>
        <v>0.85499999999999998</v>
      </c>
      <c r="AD125" s="167"/>
      <c r="AE125" s="168">
        <v>1</v>
      </c>
    </row>
    <row r="126" spans="1:31" s="138" customFormat="1" ht="60" hidden="1" customHeight="1">
      <c r="A126" s="147" t="s">
        <v>328</v>
      </c>
      <c r="B126" s="147" t="s">
        <v>80</v>
      </c>
      <c r="C126" s="147" t="s">
        <v>81</v>
      </c>
      <c r="D126" s="148">
        <v>125</v>
      </c>
      <c r="E126" s="147" t="s">
        <v>530</v>
      </c>
      <c r="F126" s="147" t="s">
        <v>530</v>
      </c>
      <c r="G126" s="153">
        <v>0.5</v>
      </c>
      <c r="H126" s="153"/>
      <c r="I126" s="173"/>
      <c r="J126" s="150" t="s">
        <v>83</v>
      </c>
      <c r="K126" s="150">
        <f t="shared" si="55"/>
        <v>3.2</v>
      </c>
      <c r="L126" s="150">
        <f t="shared" si="56"/>
        <v>2.8</v>
      </c>
      <c r="M126" s="150">
        <f t="shared" si="57"/>
        <v>2.4</v>
      </c>
      <c r="N126" s="156">
        <v>2</v>
      </c>
      <c r="O126" s="150">
        <f t="shared" si="58"/>
        <v>1.6</v>
      </c>
      <c r="P126" s="173"/>
      <c r="Q126" s="150" t="s">
        <v>166</v>
      </c>
      <c r="R126" s="175">
        <v>2</v>
      </c>
      <c r="S126" s="175"/>
      <c r="T126" s="175"/>
      <c r="U126" s="173"/>
      <c r="V126" s="173"/>
      <c r="W126" s="173"/>
      <c r="X126" s="147"/>
      <c r="Y126" s="180"/>
      <c r="Z126" s="152" t="s">
        <v>531</v>
      </c>
      <c r="AA126" s="147" t="s">
        <v>477</v>
      </c>
      <c r="AB126" s="147" t="s">
        <v>112</v>
      </c>
      <c r="AC126" s="169">
        <f>(0.732+0.866+0.733)/3</f>
        <v>0.77700000000000002</v>
      </c>
      <c r="AD126" s="167"/>
      <c r="AE126" s="168">
        <v>1</v>
      </c>
    </row>
    <row r="127" spans="1:31" s="138" customFormat="1" ht="60" hidden="1" customHeight="1">
      <c r="A127" s="147" t="s">
        <v>328</v>
      </c>
      <c r="B127" s="147" t="s">
        <v>80</v>
      </c>
      <c r="C127" s="147" t="s">
        <v>81</v>
      </c>
      <c r="D127" s="148">
        <v>126</v>
      </c>
      <c r="E127" s="147" t="s">
        <v>532</v>
      </c>
      <c r="F127" s="147" t="s">
        <v>532</v>
      </c>
      <c r="G127" s="153">
        <v>0.5</v>
      </c>
      <c r="H127" s="153"/>
      <c r="I127" s="173"/>
      <c r="J127" s="150" t="s">
        <v>83</v>
      </c>
      <c r="K127" s="150">
        <f t="shared" si="55"/>
        <v>0.32000000000000006</v>
      </c>
      <c r="L127" s="150">
        <f t="shared" si="56"/>
        <v>0.27999999999999997</v>
      </c>
      <c r="M127" s="150">
        <f t="shared" si="57"/>
        <v>0.24</v>
      </c>
      <c r="N127" s="156">
        <v>0.2</v>
      </c>
      <c r="O127" s="150">
        <f t="shared" si="58"/>
        <v>0.16000000000000003</v>
      </c>
      <c r="P127" s="173"/>
      <c r="Q127" s="150" t="s">
        <v>330</v>
      </c>
      <c r="R127" s="175">
        <v>2</v>
      </c>
      <c r="S127" s="175"/>
      <c r="T127" s="175"/>
      <c r="U127" s="173"/>
      <c r="V127" s="173"/>
      <c r="W127" s="173"/>
      <c r="X127" s="147"/>
      <c r="Y127" s="180"/>
      <c r="Z127" s="152" t="s">
        <v>533</v>
      </c>
      <c r="AA127" s="147" t="s">
        <v>477</v>
      </c>
      <c r="AB127" s="147" t="s">
        <v>112</v>
      </c>
      <c r="AC127" s="169">
        <f>(0.367+0.367+0.334)/3</f>
        <v>0.35600000000000004</v>
      </c>
      <c r="AD127" s="167"/>
      <c r="AE127" s="168">
        <v>0.6</v>
      </c>
    </row>
    <row r="128" spans="1:31" s="138" customFormat="1" ht="60" hidden="1" customHeight="1">
      <c r="A128" s="147" t="s">
        <v>328</v>
      </c>
      <c r="B128" s="147" t="s">
        <v>80</v>
      </c>
      <c r="C128" s="147" t="s">
        <v>180</v>
      </c>
      <c r="D128" s="148">
        <v>127</v>
      </c>
      <c r="E128" s="147" t="s">
        <v>534</v>
      </c>
      <c r="F128" s="147" t="s">
        <v>534</v>
      </c>
      <c r="G128" s="153">
        <v>0.5</v>
      </c>
      <c r="H128" s="153"/>
      <c r="I128" s="173"/>
      <c r="J128" s="150" t="s">
        <v>83</v>
      </c>
      <c r="K128" s="150">
        <f t="shared" si="55"/>
        <v>3.2</v>
      </c>
      <c r="L128" s="150">
        <f t="shared" si="56"/>
        <v>2.8</v>
      </c>
      <c r="M128" s="150">
        <f t="shared" si="57"/>
        <v>2.4</v>
      </c>
      <c r="N128" s="156">
        <v>2</v>
      </c>
      <c r="O128" s="150">
        <f t="shared" si="58"/>
        <v>1.6</v>
      </c>
      <c r="P128" s="173"/>
      <c r="Q128" s="150" t="s">
        <v>166</v>
      </c>
      <c r="R128" s="175">
        <v>2</v>
      </c>
      <c r="S128" s="175"/>
      <c r="T128" s="175"/>
      <c r="U128" s="173"/>
      <c r="V128" s="173"/>
      <c r="W128" s="150" t="s">
        <v>108</v>
      </c>
      <c r="X128" s="147"/>
      <c r="Y128" s="180"/>
      <c r="Z128" s="152" t="s">
        <v>535</v>
      </c>
      <c r="AA128" s="147" t="s">
        <v>536</v>
      </c>
      <c r="AB128" s="147" t="s">
        <v>112</v>
      </c>
      <c r="AC128" s="186" t="s">
        <v>207</v>
      </c>
      <c r="AD128" s="167"/>
      <c r="AE128" s="168">
        <v>4</v>
      </c>
    </row>
    <row r="129" spans="1:31" s="138" customFormat="1" ht="60" hidden="1" customHeight="1">
      <c r="A129" s="147" t="s">
        <v>328</v>
      </c>
      <c r="B129" s="147" t="s">
        <v>80</v>
      </c>
      <c r="C129" s="147" t="s">
        <v>180</v>
      </c>
      <c r="D129" s="148">
        <v>128</v>
      </c>
      <c r="E129" s="147" t="s">
        <v>537</v>
      </c>
      <c r="F129" s="147" t="s">
        <v>537</v>
      </c>
      <c r="G129" s="153">
        <v>0.5</v>
      </c>
      <c r="H129" s="153"/>
      <c r="I129" s="173"/>
      <c r="J129" s="150" t="s">
        <v>83</v>
      </c>
      <c r="K129" s="150">
        <f t="shared" si="55"/>
        <v>0.32000000000000006</v>
      </c>
      <c r="L129" s="150">
        <f t="shared" si="56"/>
        <v>0.27999999999999997</v>
      </c>
      <c r="M129" s="150">
        <f t="shared" si="57"/>
        <v>0.24</v>
      </c>
      <c r="N129" s="156">
        <v>0.2</v>
      </c>
      <c r="O129" s="150">
        <f t="shared" si="58"/>
        <v>0.16000000000000003</v>
      </c>
      <c r="P129" s="173"/>
      <c r="Q129" s="150" t="s">
        <v>330</v>
      </c>
      <c r="R129" s="175">
        <v>2</v>
      </c>
      <c r="S129" s="175"/>
      <c r="T129" s="175"/>
      <c r="U129" s="173"/>
      <c r="V129" s="173"/>
      <c r="W129" s="173"/>
      <c r="X129" s="147"/>
      <c r="Y129" s="180"/>
      <c r="Z129" s="152" t="s">
        <v>538</v>
      </c>
      <c r="AA129" s="147" t="s">
        <v>536</v>
      </c>
      <c r="AB129" s="147" t="s">
        <v>112</v>
      </c>
      <c r="AC129" s="186" t="s">
        <v>207</v>
      </c>
      <c r="AD129" s="167"/>
      <c r="AE129" s="168">
        <v>0.6</v>
      </c>
    </row>
    <row r="130" spans="1:31" s="138" customFormat="1" ht="60" hidden="1" customHeight="1">
      <c r="A130" s="147" t="s">
        <v>328</v>
      </c>
      <c r="B130" s="147" t="s">
        <v>80</v>
      </c>
      <c r="C130" s="147" t="s">
        <v>180</v>
      </c>
      <c r="D130" s="148">
        <v>129</v>
      </c>
      <c r="E130" s="147" t="s">
        <v>539</v>
      </c>
      <c r="F130" s="147" t="s">
        <v>539</v>
      </c>
      <c r="G130" s="153">
        <v>0.5</v>
      </c>
      <c r="H130" s="153"/>
      <c r="I130" s="173"/>
      <c r="J130" s="150" t="s">
        <v>83</v>
      </c>
      <c r="K130" s="150">
        <f t="shared" si="55"/>
        <v>3.2</v>
      </c>
      <c r="L130" s="150">
        <f t="shared" si="56"/>
        <v>2.8</v>
      </c>
      <c r="M130" s="150">
        <f t="shared" si="57"/>
        <v>2.4</v>
      </c>
      <c r="N130" s="156">
        <v>2</v>
      </c>
      <c r="O130" s="150">
        <f t="shared" si="58"/>
        <v>1.6</v>
      </c>
      <c r="P130" s="173"/>
      <c r="Q130" s="150" t="s">
        <v>166</v>
      </c>
      <c r="R130" s="175">
        <v>2</v>
      </c>
      <c r="S130" s="175"/>
      <c r="T130" s="175"/>
      <c r="U130" s="173"/>
      <c r="V130" s="173"/>
      <c r="W130" s="173"/>
      <c r="X130" s="147"/>
      <c r="Y130" s="180"/>
      <c r="Z130" s="152" t="s">
        <v>540</v>
      </c>
      <c r="AA130" s="147" t="s">
        <v>477</v>
      </c>
      <c r="AB130" s="147" t="s">
        <v>112</v>
      </c>
      <c r="AC130" s="186" t="s">
        <v>207</v>
      </c>
      <c r="AD130" s="167"/>
      <c r="AE130" s="168">
        <v>3</v>
      </c>
    </row>
    <row r="131" spans="1:31" s="138" customFormat="1" ht="60" hidden="1" customHeight="1">
      <c r="A131" s="147" t="s">
        <v>328</v>
      </c>
      <c r="B131" s="147" t="s">
        <v>80</v>
      </c>
      <c r="C131" s="147" t="s">
        <v>180</v>
      </c>
      <c r="D131" s="148">
        <v>130</v>
      </c>
      <c r="E131" s="147" t="s">
        <v>541</v>
      </c>
      <c r="F131" s="147" t="s">
        <v>541</v>
      </c>
      <c r="G131" s="153">
        <v>0.5</v>
      </c>
      <c r="H131" s="153"/>
      <c r="I131" s="173"/>
      <c r="J131" s="150" t="s">
        <v>83</v>
      </c>
      <c r="K131" s="150">
        <f t="shared" si="55"/>
        <v>0.32000000000000006</v>
      </c>
      <c r="L131" s="150">
        <f t="shared" si="56"/>
        <v>0.27999999999999997</v>
      </c>
      <c r="M131" s="150">
        <f t="shared" si="57"/>
        <v>0.24</v>
      </c>
      <c r="N131" s="156">
        <v>0.2</v>
      </c>
      <c r="O131" s="150">
        <f t="shared" si="58"/>
        <v>0.16000000000000003</v>
      </c>
      <c r="P131" s="173"/>
      <c r="Q131" s="150" t="s">
        <v>330</v>
      </c>
      <c r="R131" s="175">
        <v>2</v>
      </c>
      <c r="S131" s="175"/>
      <c r="T131" s="175"/>
      <c r="U131" s="173"/>
      <c r="V131" s="173"/>
      <c r="W131" s="173"/>
      <c r="X131" s="147"/>
      <c r="Y131" s="180"/>
      <c r="Z131" s="152" t="s">
        <v>542</v>
      </c>
      <c r="AA131" s="147" t="s">
        <v>477</v>
      </c>
      <c r="AB131" s="147" t="s">
        <v>112</v>
      </c>
      <c r="AC131" s="186" t="s">
        <v>207</v>
      </c>
      <c r="AD131" s="167"/>
      <c r="AE131" s="168">
        <v>0.6</v>
      </c>
    </row>
    <row r="132" spans="1:31" s="138" customFormat="1" ht="60" hidden="1" customHeight="1">
      <c r="A132" s="147" t="s">
        <v>328</v>
      </c>
      <c r="B132" s="147" t="s">
        <v>80</v>
      </c>
      <c r="C132" s="147" t="s">
        <v>180</v>
      </c>
      <c r="D132" s="148">
        <v>131</v>
      </c>
      <c r="E132" s="147" t="s">
        <v>543</v>
      </c>
      <c r="F132" s="147" t="s">
        <v>543</v>
      </c>
      <c r="G132" s="153">
        <v>0.5</v>
      </c>
      <c r="H132" s="153"/>
      <c r="I132" s="173"/>
      <c r="J132" s="150" t="s">
        <v>83</v>
      </c>
      <c r="K132" s="150">
        <f t="shared" si="55"/>
        <v>3.2</v>
      </c>
      <c r="L132" s="150">
        <f t="shared" si="56"/>
        <v>2.8</v>
      </c>
      <c r="M132" s="150">
        <f t="shared" si="57"/>
        <v>2.4</v>
      </c>
      <c r="N132" s="156">
        <v>2</v>
      </c>
      <c r="O132" s="150">
        <f t="shared" si="58"/>
        <v>1.6</v>
      </c>
      <c r="P132" s="173"/>
      <c r="Q132" s="150" t="s">
        <v>166</v>
      </c>
      <c r="R132" s="175">
        <v>2</v>
      </c>
      <c r="S132" s="175"/>
      <c r="T132" s="175"/>
      <c r="U132" s="173"/>
      <c r="V132" s="173"/>
      <c r="W132" s="150" t="s">
        <v>108</v>
      </c>
      <c r="X132" s="147"/>
      <c r="Y132" s="180"/>
      <c r="Z132" s="152" t="s">
        <v>544</v>
      </c>
      <c r="AA132" s="147" t="s">
        <v>477</v>
      </c>
      <c r="AB132" s="147" t="s">
        <v>112</v>
      </c>
      <c r="AC132" s="186" t="s">
        <v>207</v>
      </c>
      <c r="AD132" s="167"/>
      <c r="AE132" s="168">
        <v>3</v>
      </c>
    </row>
    <row r="133" spans="1:31" s="138" customFormat="1" ht="60" hidden="1" customHeight="1">
      <c r="A133" s="147" t="s">
        <v>328</v>
      </c>
      <c r="B133" s="147" t="s">
        <v>80</v>
      </c>
      <c r="C133" s="147" t="s">
        <v>180</v>
      </c>
      <c r="D133" s="148">
        <v>132</v>
      </c>
      <c r="E133" s="147" t="s">
        <v>545</v>
      </c>
      <c r="F133" s="147" t="s">
        <v>545</v>
      </c>
      <c r="G133" s="153">
        <v>0.5</v>
      </c>
      <c r="H133" s="153"/>
      <c r="I133" s="173"/>
      <c r="J133" s="150" t="s">
        <v>83</v>
      </c>
      <c r="K133" s="150">
        <f t="shared" si="55"/>
        <v>0.32000000000000006</v>
      </c>
      <c r="L133" s="150">
        <f t="shared" si="56"/>
        <v>0.27999999999999997</v>
      </c>
      <c r="M133" s="150">
        <f t="shared" si="57"/>
        <v>0.24</v>
      </c>
      <c r="N133" s="156">
        <v>0.2</v>
      </c>
      <c r="O133" s="150">
        <f t="shared" si="58"/>
        <v>0.16000000000000003</v>
      </c>
      <c r="P133" s="173"/>
      <c r="Q133" s="150" t="s">
        <v>330</v>
      </c>
      <c r="R133" s="175">
        <v>2</v>
      </c>
      <c r="S133" s="175"/>
      <c r="T133" s="175"/>
      <c r="U133" s="173"/>
      <c r="V133" s="173"/>
      <c r="W133" s="173"/>
      <c r="X133" s="147"/>
      <c r="Y133" s="180"/>
      <c r="Z133" s="152" t="s">
        <v>546</v>
      </c>
      <c r="AA133" s="147" t="s">
        <v>477</v>
      </c>
      <c r="AB133" s="147" t="s">
        <v>112</v>
      </c>
      <c r="AC133" s="186" t="s">
        <v>207</v>
      </c>
      <c r="AD133" s="167"/>
      <c r="AE133" s="168">
        <v>0.6</v>
      </c>
    </row>
    <row r="134" spans="1:31" s="138" customFormat="1" ht="60" hidden="1" customHeight="1">
      <c r="A134" s="147" t="s">
        <v>328</v>
      </c>
      <c r="B134" s="147" t="s">
        <v>80</v>
      </c>
      <c r="C134" s="147" t="s">
        <v>180</v>
      </c>
      <c r="D134" s="148">
        <v>133</v>
      </c>
      <c r="E134" s="147" t="s">
        <v>547</v>
      </c>
      <c r="F134" s="147" t="s">
        <v>547</v>
      </c>
      <c r="G134" s="153">
        <v>0.5</v>
      </c>
      <c r="H134" s="153"/>
      <c r="I134" s="173"/>
      <c r="J134" s="150" t="s">
        <v>83</v>
      </c>
      <c r="K134" s="150">
        <f t="shared" si="55"/>
        <v>3.2</v>
      </c>
      <c r="L134" s="150">
        <f t="shared" si="56"/>
        <v>2.8</v>
      </c>
      <c r="M134" s="150">
        <f t="shared" si="57"/>
        <v>2.4</v>
      </c>
      <c r="N134" s="156">
        <v>2</v>
      </c>
      <c r="O134" s="150">
        <f t="shared" si="58"/>
        <v>1.6</v>
      </c>
      <c r="P134" s="173"/>
      <c r="Q134" s="150" t="s">
        <v>166</v>
      </c>
      <c r="R134" s="175">
        <v>2</v>
      </c>
      <c r="S134" s="175"/>
      <c r="T134" s="175"/>
      <c r="U134" s="173"/>
      <c r="V134" s="173"/>
      <c r="W134" s="150" t="s">
        <v>108</v>
      </c>
      <c r="X134" s="147"/>
      <c r="Y134" s="180"/>
      <c r="Z134" s="152" t="s">
        <v>548</v>
      </c>
      <c r="AA134" s="147" t="s">
        <v>477</v>
      </c>
      <c r="AB134" s="147" t="s">
        <v>112</v>
      </c>
      <c r="AC134" s="186" t="s">
        <v>207</v>
      </c>
      <c r="AD134" s="167"/>
      <c r="AE134" s="168">
        <v>3</v>
      </c>
    </row>
    <row r="135" spans="1:31" s="138" customFormat="1" ht="60" hidden="1" customHeight="1">
      <c r="A135" s="147" t="s">
        <v>328</v>
      </c>
      <c r="B135" s="147" t="s">
        <v>80</v>
      </c>
      <c r="C135" s="147" t="s">
        <v>180</v>
      </c>
      <c r="D135" s="148">
        <v>134</v>
      </c>
      <c r="E135" s="147" t="s">
        <v>549</v>
      </c>
      <c r="F135" s="147" t="s">
        <v>549</v>
      </c>
      <c r="G135" s="153">
        <v>0.5</v>
      </c>
      <c r="H135" s="153"/>
      <c r="I135" s="173"/>
      <c r="J135" s="150" t="s">
        <v>83</v>
      </c>
      <c r="K135" s="150">
        <f t="shared" si="55"/>
        <v>0.32000000000000006</v>
      </c>
      <c r="L135" s="150">
        <f t="shared" si="56"/>
        <v>0.27999999999999997</v>
      </c>
      <c r="M135" s="150">
        <f t="shared" si="57"/>
        <v>0.24</v>
      </c>
      <c r="N135" s="156">
        <v>0.2</v>
      </c>
      <c r="O135" s="150">
        <f t="shared" si="58"/>
        <v>0.16000000000000003</v>
      </c>
      <c r="P135" s="173"/>
      <c r="Q135" s="150" t="s">
        <v>330</v>
      </c>
      <c r="R135" s="175">
        <v>2</v>
      </c>
      <c r="S135" s="175"/>
      <c r="T135" s="175"/>
      <c r="U135" s="173"/>
      <c r="V135" s="173"/>
      <c r="W135" s="173"/>
      <c r="X135" s="147"/>
      <c r="Y135" s="180"/>
      <c r="Z135" s="152" t="s">
        <v>550</v>
      </c>
      <c r="AA135" s="147" t="s">
        <v>477</v>
      </c>
      <c r="AB135" s="147" t="s">
        <v>112</v>
      </c>
      <c r="AC135" s="186" t="s">
        <v>207</v>
      </c>
      <c r="AD135" s="167"/>
      <c r="AE135" s="168">
        <v>0.6</v>
      </c>
    </row>
    <row r="136" spans="1:31" s="138" customFormat="1" ht="60" hidden="1" customHeight="1">
      <c r="A136" s="147" t="s">
        <v>328</v>
      </c>
      <c r="B136" s="147" t="s">
        <v>361</v>
      </c>
      <c r="C136" s="147" t="s">
        <v>180</v>
      </c>
      <c r="D136" s="148">
        <v>135</v>
      </c>
      <c r="E136" s="152" t="s">
        <v>551</v>
      </c>
      <c r="F136" s="152" t="s">
        <v>552</v>
      </c>
      <c r="G136" s="153">
        <v>0.5</v>
      </c>
      <c r="H136" s="153"/>
      <c r="I136" s="173"/>
      <c r="J136" s="150" t="s">
        <v>83</v>
      </c>
      <c r="K136" s="150"/>
      <c r="L136" s="150"/>
      <c r="M136" s="150"/>
      <c r="N136" s="150"/>
      <c r="O136" s="150"/>
      <c r="P136" s="173"/>
      <c r="Q136" s="173"/>
      <c r="R136" s="175">
        <v>3</v>
      </c>
      <c r="S136" s="175"/>
      <c r="T136" s="175"/>
      <c r="U136" s="173"/>
      <c r="V136" s="173"/>
      <c r="W136" s="173"/>
      <c r="X136" s="147"/>
      <c r="Y136" s="180"/>
      <c r="Z136" s="152"/>
      <c r="AA136" s="147"/>
      <c r="AB136" s="147" t="s">
        <v>112</v>
      </c>
      <c r="AC136" s="181">
        <v>0</v>
      </c>
      <c r="AD136" s="167"/>
      <c r="AE136" s="185">
        <v>0</v>
      </c>
    </row>
    <row r="137" spans="1:31" s="138" customFormat="1" ht="60" hidden="1" customHeight="1">
      <c r="A137" s="147" t="s">
        <v>328</v>
      </c>
      <c r="B137" s="147" t="s">
        <v>361</v>
      </c>
      <c r="C137" s="147" t="s">
        <v>180</v>
      </c>
      <c r="D137" s="148">
        <v>136</v>
      </c>
      <c r="E137" s="152" t="s">
        <v>553</v>
      </c>
      <c r="F137" s="152" t="s">
        <v>554</v>
      </c>
      <c r="G137" s="153">
        <v>0.5</v>
      </c>
      <c r="H137" s="153"/>
      <c r="I137" s="173"/>
      <c r="J137" s="150" t="s">
        <v>83</v>
      </c>
      <c r="K137" s="150"/>
      <c r="L137" s="150"/>
      <c r="M137" s="150"/>
      <c r="N137" s="150"/>
      <c r="O137" s="150"/>
      <c r="P137" s="173"/>
      <c r="Q137" s="173"/>
      <c r="R137" s="175">
        <v>3</v>
      </c>
      <c r="S137" s="175"/>
      <c r="T137" s="175"/>
      <c r="U137" s="173"/>
      <c r="V137" s="173"/>
      <c r="W137" s="173"/>
      <c r="X137" s="147"/>
      <c r="Y137" s="180"/>
      <c r="Z137" s="147"/>
      <c r="AA137" s="147"/>
      <c r="AB137" s="147" t="s">
        <v>112</v>
      </c>
      <c r="AC137" s="181">
        <v>1</v>
      </c>
      <c r="AD137" s="167"/>
      <c r="AE137" s="185">
        <v>0</v>
      </c>
    </row>
    <row r="138" spans="1:31" s="138" customFormat="1" ht="60" hidden="1" customHeight="1">
      <c r="A138" s="147" t="s">
        <v>328</v>
      </c>
      <c r="B138" s="147" t="s">
        <v>361</v>
      </c>
      <c r="C138" s="147" t="s">
        <v>180</v>
      </c>
      <c r="D138" s="148">
        <v>137</v>
      </c>
      <c r="E138" s="152" t="s">
        <v>555</v>
      </c>
      <c r="F138" s="152" t="s">
        <v>556</v>
      </c>
      <c r="G138" s="153">
        <v>0.5</v>
      </c>
      <c r="H138" s="153"/>
      <c r="I138" s="173"/>
      <c r="J138" s="150" t="s">
        <v>83</v>
      </c>
      <c r="K138" s="150"/>
      <c r="L138" s="150"/>
      <c r="M138" s="150"/>
      <c r="N138" s="150"/>
      <c r="O138" s="150"/>
      <c r="P138" s="173"/>
      <c r="Q138" s="173"/>
      <c r="R138" s="175">
        <v>3</v>
      </c>
      <c r="S138" s="175"/>
      <c r="T138" s="175"/>
      <c r="U138" s="173"/>
      <c r="V138" s="173"/>
      <c r="W138" s="173"/>
      <c r="X138" s="147"/>
      <c r="Y138" s="180"/>
      <c r="Z138" s="152"/>
      <c r="AA138" s="147"/>
      <c r="AB138" s="147" t="s">
        <v>112</v>
      </c>
      <c r="AC138" s="181">
        <v>1</v>
      </c>
      <c r="AD138" s="167"/>
      <c r="AE138" s="185">
        <v>0</v>
      </c>
    </row>
    <row r="139" spans="1:31" s="138" customFormat="1" ht="60" hidden="1" customHeight="1">
      <c r="A139" s="147" t="s">
        <v>328</v>
      </c>
      <c r="B139" s="147" t="s">
        <v>361</v>
      </c>
      <c r="C139" s="147" t="s">
        <v>180</v>
      </c>
      <c r="D139" s="148">
        <v>138</v>
      </c>
      <c r="E139" s="152" t="s">
        <v>557</v>
      </c>
      <c r="F139" s="152" t="s">
        <v>558</v>
      </c>
      <c r="G139" s="153">
        <v>0.5</v>
      </c>
      <c r="H139" s="153"/>
      <c r="I139" s="173"/>
      <c r="J139" s="150" t="s">
        <v>83</v>
      </c>
      <c r="K139" s="150"/>
      <c r="L139" s="150"/>
      <c r="M139" s="150"/>
      <c r="N139" s="150"/>
      <c r="O139" s="150"/>
      <c r="P139" s="173"/>
      <c r="Q139" s="173"/>
      <c r="R139" s="175">
        <v>3</v>
      </c>
      <c r="S139" s="175"/>
      <c r="T139" s="175"/>
      <c r="U139" s="173"/>
      <c r="V139" s="173"/>
      <c r="W139" s="173"/>
      <c r="X139" s="147"/>
      <c r="Y139" s="180"/>
      <c r="Z139" s="152"/>
      <c r="AA139" s="147"/>
      <c r="AB139" s="147" t="s">
        <v>112</v>
      </c>
      <c r="AC139" s="181">
        <v>0</v>
      </c>
      <c r="AD139" s="167"/>
      <c r="AE139" s="185">
        <v>0</v>
      </c>
    </row>
    <row r="140" spans="1:31" s="138" customFormat="1" ht="60" hidden="1" customHeight="1">
      <c r="A140" s="147" t="s">
        <v>328</v>
      </c>
      <c r="B140" s="147" t="s">
        <v>361</v>
      </c>
      <c r="C140" s="147" t="s">
        <v>180</v>
      </c>
      <c r="D140" s="148">
        <v>139</v>
      </c>
      <c r="E140" s="152" t="s">
        <v>559</v>
      </c>
      <c r="F140" s="152" t="s">
        <v>560</v>
      </c>
      <c r="G140" s="153">
        <v>0.5</v>
      </c>
      <c r="H140" s="153"/>
      <c r="I140" s="173"/>
      <c r="J140" s="150" t="s">
        <v>83</v>
      </c>
      <c r="K140" s="150"/>
      <c r="L140" s="150"/>
      <c r="M140" s="150"/>
      <c r="N140" s="150"/>
      <c r="O140" s="150"/>
      <c r="P140" s="173"/>
      <c r="Q140" s="173"/>
      <c r="R140" s="175">
        <v>3</v>
      </c>
      <c r="S140" s="175"/>
      <c r="T140" s="175"/>
      <c r="U140" s="173"/>
      <c r="V140" s="173"/>
      <c r="W140" s="173"/>
      <c r="X140" s="147"/>
      <c r="Y140" s="180"/>
      <c r="Z140" s="152"/>
      <c r="AA140" s="147"/>
      <c r="AB140" s="147" t="s">
        <v>112</v>
      </c>
      <c r="AC140" s="181">
        <v>2</v>
      </c>
      <c r="AD140" s="167"/>
      <c r="AE140" s="185">
        <v>0</v>
      </c>
    </row>
    <row r="141" spans="1:31" s="140" customFormat="1" ht="60" hidden="1" customHeight="1">
      <c r="A141" s="147" t="s">
        <v>328</v>
      </c>
      <c r="B141" s="147" t="s">
        <v>80</v>
      </c>
      <c r="C141" s="147" t="s">
        <v>180</v>
      </c>
      <c r="D141" s="148">
        <v>140</v>
      </c>
      <c r="E141" s="147" t="s">
        <v>561</v>
      </c>
      <c r="F141" s="147" t="s">
        <v>561</v>
      </c>
      <c r="G141" s="153">
        <v>0.5</v>
      </c>
      <c r="H141" s="153"/>
      <c r="I141" s="173"/>
      <c r="J141" s="150" t="s">
        <v>83</v>
      </c>
      <c r="K141" s="150">
        <f t="shared" ref="K141:K152" si="59">N141*1.6</f>
        <v>3.2</v>
      </c>
      <c r="L141" s="150">
        <f t="shared" ref="L141:L152" si="60">N141*1.4</f>
        <v>2.8</v>
      </c>
      <c r="M141" s="150">
        <f t="shared" ref="M141:M152" si="61">N141*1.2</f>
        <v>2.4</v>
      </c>
      <c r="N141" s="156">
        <v>2</v>
      </c>
      <c r="O141" s="150">
        <f t="shared" ref="O141:O152" si="62">N141*0.8</f>
        <v>1.6</v>
      </c>
      <c r="P141" s="173"/>
      <c r="Q141" s="150" t="s">
        <v>166</v>
      </c>
      <c r="R141" s="175">
        <v>2</v>
      </c>
      <c r="S141" s="175"/>
      <c r="T141" s="175"/>
      <c r="U141" s="173"/>
      <c r="V141" s="173"/>
      <c r="W141" s="173"/>
      <c r="X141" s="147"/>
      <c r="Y141" s="180"/>
      <c r="Z141" s="152" t="s">
        <v>562</v>
      </c>
      <c r="AA141" s="147" t="s">
        <v>477</v>
      </c>
      <c r="AB141" s="147" t="s">
        <v>563</v>
      </c>
      <c r="AC141" s="166"/>
      <c r="AD141" s="167"/>
      <c r="AE141" s="168">
        <v>3</v>
      </c>
    </row>
    <row r="142" spans="1:31" s="140" customFormat="1" ht="60" hidden="1" customHeight="1">
      <c r="A142" s="147" t="s">
        <v>328</v>
      </c>
      <c r="B142" s="147" t="s">
        <v>80</v>
      </c>
      <c r="C142" s="147" t="s">
        <v>180</v>
      </c>
      <c r="D142" s="148">
        <v>141</v>
      </c>
      <c r="E142" s="147" t="s">
        <v>564</v>
      </c>
      <c r="F142" s="147" t="s">
        <v>564</v>
      </c>
      <c r="G142" s="153">
        <v>0.5</v>
      </c>
      <c r="H142" s="153"/>
      <c r="I142" s="173"/>
      <c r="J142" s="150" t="s">
        <v>83</v>
      </c>
      <c r="K142" s="150">
        <f t="shared" si="59"/>
        <v>0.32000000000000006</v>
      </c>
      <c r="L142" s="150">
        <f t="shared" si="60"/>
        <v>0.27999999999999997</v>
      </c>
      <c r="M142" s="150">
        <f t="shared" si="61"/>
        <v>0.24</v>
      </c>
      <c r="N142" s="156">
        <v>0.2</v>
      </c>
      <c r="O142" s="150">
        <f t="shared" si="62"/>
        <v>0.16000000000000003</v>
      </c>
      <c r="P142" s="173"/>
      <c r="Q142" s="150" t="s">
        <v>330</v>
      </c>
      <c r="R142" s="175">
        <v>2</v>
      </c>
      <c r="S142" s="175"/>
      <c r="T142" s="175"/>
      <c r="U142" s="173"/>
      <c r="V142" s="173"/>
      <c r="W142" s="173"/>
      <c r="X142" s="147"/>
      <c r="Y142" s="180"/>
      <c r="Z142" s="152" t="s">
        <v>565</v>
      </c>
      <c r="AA142" s="147" t="s">
        <v>477</v>
      </c>
      <c r="AB142" s="147" t="s">
        <v>563</v>
      </c>
      <c r="AC142" s="166"/>
      <c r="AD142" s="167"/>
      <c r="AE142" s="168">
        <v>1</v>
      </c>
    </row>
    <row r="143" spans="1:31" s="140" customFormat="1" ht="60" hidden="1" customHeight="1">
      <c r="A143" s="147" t="s">
        <v>328</v>
      </c>
      <c r="B143" s="147" t="s">
        <v>80</v>
      </c>
      <c r="C143" s="147" t="s">
        <v>180</v>
      </c>
      <c r="D143" s="148">
        <v>142</v>
      </c>
      <c r="E143" s="147" t="s">
        <v>566</v>
      </c>
      <c r="F143" s="147" t="s">
        <v>566</v>
      </c>
      <c r="G143" s="153">
        <v>0.5</v>
      </c>
      <c r="H143" s="153"/>
      <c r="I143" s="173"/>
      <c r="J143" s="150" t="s">
        <v>83</v>
      </c>
      <c r="K143" s="150">
        <f t="shared" si="59"/>
        <v>3.2</v>
      </c>
      <c r="L143" s="150">
        <f t="shared" si="60"/>
        <v>2.8</v>
      </c>
      <c r="M143" s="150">
        <f t="shared" si="61"/>
        <v>2.4</v>
      </c>
      <c r="N143" s="156">
        <v>2</v>
      </c>
      <c r="O143" s="150">
        <f t="shared" si="62"/>
        <v>1.6</v>
      </c>
      <c r="P143" s="173"/>
      <c r="Q143" s="150" t="s">
        <v>166</v>
      </c>
      <c r="R143" s="175">
        <v>2</v>
      </c>
      <c r="S143" s="175"/>
      <c r="T143" s="175"/>
      <c r="U143" s="173"/>
      <c r="V143" s="173"/>
      <c r="W143" s="173"/>
      <c r="X143" s="147"/>
      <c r="Y143" s="180"/>
      <c r="Z143" s="152" t="s">
        <v>567</v>
      </c>
      <c r="AA143" s="147" t="s">
        <v>477</v>
      </c>
      <c r="AB143" s="147" t="s">
        <v>563</v>
      </c>
      <c r="AC143" s="166"/>
      <c r="AD143" s="167"/>
      <c r="AE143" s="168">
        <v>3</v>
      </c>
    </row>
    <row r="144" spans="1:31" s="140" customFormat="1" ht="60" hidden="1" customHeight="1">
      <c r="A144" s="147" t="s">
        <v>328</v>
      </c>
      <c r="B144" s="147" t="s">
        <v>80</v>
      </c>
      <c r="C144" s="147" t="s">
        <v>180</v>
      </c>
      <c r="D144" s="148">
        <v>143</v>
      </c>
      <c r="E144" s="147" t="s">
        <v>568</v>
      </c>
      <c r="F144" s="147" t="s">
        <v>568</v>
      </c>
      <c r="G144" s="153">
        <v>0.5</v>
      </c>
      <c r="H144" s="153"/>
      <c r="I144" s="173"/>
      <c r="J144" s="150" t="s">
        <v>83</v>
      </c>
      <c r="K144" s="150">
        <f t="shared" si="59"/>
        <v>0.32000000000000006</v>
      </c>
      <c r="L144" s="150">
        <f t="shared" si="60"/>
        <v>0.27999999999999997</v>
      </c>
      <c r="M144" s="150">
        <f t="shared" si="61"/>
        <v>0.24</v>
      </c>
      <c r="N144" s="156">
        <v>0.2</v>
      </c>
      <c r="O144" s="150">
        <f t="shared" si="62"/>
        <v>0.16000000000000003</v>
      </c>
      <c r="P144" s="173"/>
      <c r="Q144" s="150" t="s">
        <v>330</v>
      </c>
      <c r="R144" s="175">
        <v>2</v>
      </c>
      <c r="S144" s="175"/>
      <c r="T144" s="175"/>
      <c r="U144" s="173"/>
      <c r="V144" s="173"/>
      <c r="W144" s="173"/>
      <c r="X144" s="147"/>
      <c r="Y144" s="180"/>
      <c r="Z144" s="152" t="s">
        <v>569</v>
      </c>
      <c r="AA144" s="147" t="s">
        <v>477</v>
      </c>
      <c r="AB144" s="187" t="s">
        <v>563</v>
      </c>
      <c r="AC144" s="166"/>
      <c r="AD144" s="167"/>
      <c r="AE144" s="168">
        <v>1</v>
      </c>
    </row>
    <row r="145" spans="1:31" s="138" customFormat="1" ht="60" hidden="1" customHeight="1">
      <c r="A145" s="147" t="s">
        <v>328</v>
      </c>
      <c r="B145" s="147" t="s">
        <v>80</v>
      </c>
      <c r="C145" s="147" t="s">
        <v>180</v>
      </c>
      <c r="D145" s="148">
        <v>144</v>
      </c>
      <c r="E145" s="147" t="s">
        <v>570</v>
      </c>
      <c r="F145" s="147" t="s">
        <v>570</v>
      </c>
      <c r="G145" s="153">
        <v>0.5</v>
      </c>
      <c r="H145" s="153"/>
      <c r="I145" s="173"/>
      <c r="J145" s="150" t="s">
        <v>83</v>
      </c>
      <c r="K145" s="150">
        <f t="shared" si="59"/>
        <v>0.32000000000000006</v>
      </c>
      <c r="L145" s="150">
        <f t="shared" si="60"/>
        <v>0.27999999999999997</v>
      </c>
      <c r="M145" s="150">
        <f t="shared" si="61"/>
        <v>0.24</v>
      </c>
      <c r="N145" s="156">
        <v>0.2</v>
      </c>
      <c r="O145" s="150">
        <f t="shared" si="62"/>
        <v>0.16000000000000003</v>
      </c>
      <c r="P145" s="173"/>
      <c r="Q145" s="150" t="s">
        <v>330</v>
      </c>
      <c r="R145" s="173">
        <v>2</v>
      </c>
      <c r="S145" s="173"/>
      <c r="T145" s="173"/>
      <c r="U145" s="147"/>
      <c r="V145" s="147"/>
      <c r="W145" s="147"/>
      <c r="X145" s="147"/>
      <c r="Y145" s="180"/>
      <c r="Z145" s="152"/>
      <c r="AA145" s="188" t="s">
        <v>571</v>
      </c>
      <c r="AB145" s="167" t="s">
        <v>563</v>
      </c>
      <c r="AC145" s="166"/>
      <c r="AD145" s="167"/>
      <c r="AE145" s="168">
        <v>3</v>
      </c>
    </row>
    <row r="146" spans="1:31" s="138" customFormat="1" ht="60" hidden="1" customHeight="1">
      <c r="A146" s="147" t="s">
        <v>328</v>
      </c>
      <c r="B146" s="147" t="s">
        <v>80</v>
      </c>
      <c r="C146" s="147" t="s">
        <v>180</v>
      </c>
      <c r="D146" s="148">
        <v>145</v>
      </c>
      <c r="E146" s="147" t="s">
        <v>572</v>
      </c>
      <c r="F146" s="147" t="s">
        <v>572</v>
      </c>
      <c r="G146" s="153">
        <v>0.5</v>
      </c>
      <c r="H146" s="153"/>
      <c r="I146" s="173"/>
      <c r="J146" s="150" t="s">
        <v>83</v>
      </c>
      <c r="K146" s="150">
        <f t="shared" si="59"/>
        <v>3.2</v>
      </c>
      <c r="L146" s="150">
        <f t="shared" si="60"/>
        <v>2.8</v>
      </c>
      <c r="M146" s="150">
        <f t="shared" si="61"/>
        <v>2.4</v>
      </c>
      <c r="N146" s="156">
        <v>2</v>
      </c>
      <c r="O146" s="150">
        <f t="shared" si="62"/>
        <v>1.6</v>
      </c>
      <c r="P146" s="173"/>
      <c r="Q146" s="150" t="s">
        <v>166</v>
      </c>
      <c r="R146" s="173">
        <v>2</v>
      </c>
      <c r="S146" s="173"/>
      <c r="T146" s="173"/>
      <c r="U146" s="147"/>
      <c r="V146" s="147"/>
      <c r="W146" s="147"/>
      <c r="X146" s="147"/>
      <c r="Y146" s="180"/>
      <c r="Z146" s="152"/>
      <c r="AA146" s="188" t="s">
        <v>573</v>
      </c>
      <c r="AB146" s="167" t="s">
        <v>563</v>
      </c>
      <c r="AC146" s="166"/>
      <c r="AD146" s="167"/>
      <c r="AE146" s="168">
        <v>1</v>
      </c>
    </row>
    <row r="147" spans="1:31" s="140" customFormat="1" ht="60" hidden="1" customHeight="1">
      <c r="A147" s="147" t="s">
        <v>328</v>
      </c>
      <c r="B147" s="147" t="s">
        <v>80</v>
      </c>
      <c r="C147" s="147" t="s">
        <v>180</v>
      </c>
      <c r="D147" s="148">
        <v>146</v>
      </c>
      <c r="E147" s="147" t="s">
        <v>574</v>
      </c>
      <c r="F147" s="147" t="s">
        <v>574</v>
      </c>
      <c r="G147" s="153">
        <v>0.5</v>
      </c>
      <c r="H147" s="153"/>
      <c r="I147" s="173"/>
      <c r="J147" s="150" t="s">
        <v>83</v>
      </c>
      <c r="K147" s="150">
        <f t="shared" si="59"/>
        <v>0.32000000000000006</v>
      </c>
      <c r="L147" s="150">
        <f t="shared" si="60"/>
        <v>0.27999999999999997</v>
      </c>
      <c r="M147" s="150">
        <f t="shared" si="61"/>
        <v>0.24</v>
      </c>
      <c r="N147" s="156">
        <v>0.2</v>
      </c>
      <c r="O147" s="150">
        <f t="shared" si="62"/>
        <v>0.16000000000000003</v>
      </c>
      <c r="P147" s="173"/>
      <c r="Q147" s="150" t="s">
        <v>166</v>
      </c>
      <c r="R147" s="175">
        <v>2</v>
      </c>
      <c r="S147" s="175"/>
      <c r="T147" s="175"/>
      <c r="U147" s="173"/>
      <c r="V147" s="173"/>
      <c r="W147" s="173"/>
      <c r="X147" s="147"/>
      <c r="Y147" s="180"/>
      <c r="Z147" s="152" t="s">
        <v>575</v>
      </c>
      <c r="AA147" s="147" t="s">
        <v>477</v>
      </c>
      <c r="AB147" s="189" t="s">
        <v>563</v>
      </c>
      <c r="AC147" s="166"/>
      <c r="AD147" s="167"/>
      <c r="AE147" s="168">
        <v>3</v>
      </c>
    </row>
    <row r="148" spans="1:31" s="140" customFormat="1" ht="60" hidden="1" customHeight="1">
      <c r="A148" s="147" t="s">
        <v>328</v>
      </c>
      <c r="B148" s="147" t="s">
        <v>80</v>
      </c>
      <c r="C148" s="147" t="s">
        <v>180</v>
      </c>
      <c r="D148" s="148">
        <v>147</v>
      </c>
      <c r="E148" s="147" t="s">
        <v>576</v>
      </c>
      <c r="F148" s="147" t="s">
        <v>576</v>
      </c>
      <c r="G148" s="153">
        <v>0.5</v>
      </c>
      <c r="H148" s="153"/>
      <c r="I148" s="173"/>
      <c r="J148" s="150" t="s">
        <v>83</v>
      </c>
      <c r="K148" s="150">
        <f t="shared" si="59"/>
        <v>0.32000000000000006</v>
      </c>
      <c r="L148" s="150">
        <f t="shared" si="60"/>
        <v>0.27999999999999997</v>
      </c>
      <c r="M148" s="150">
        <f t="shared" si="61"/>
        <v>0.24</v>
      </c>
      <c r="N148" s="156">
        <v>0.2</v>
      </c>
      <c r="O148" s="150">
        <f t="shared" si="62"/>
        <v>0.16000000000000003</v>
      </c>
      <c r="P148" s="173"/>
      <c r="Q148" s="150" t="s">
        <v>330</v>
      </c>
      <c r="R148" s="175">
        <v>2</v>
      </c>
      <c r="S148" s="175"/>
      <c r="T148" s="175"/>
      <c r="U148" s="173"/>
      <c r="V148" s="173"/>
      <c r="W148" s="173"/>
      <c r="X148" s="147"/>
      <c r="Y148" s="180"/>
      <c r="Z148" s="152" t="s">
        <v>577</v>
      </c>
      <c r="AA148" s="147" t="s">
        <v>477</v>
      </c>
      <c r="AB148" s="147" t="s">
        <v>563</v>
      </c>
      <c r="AC148" s="166"/>
      <c r="AD148" s="167"/>
      <c r="AE148" s="168">
        <v>1</v>
      </c>
    </row>
    <row r="149" spans="1:31" s="140" customFormat="1" ht="60" hidden="1" customHeight="1">
      <c r="A149" s="147" t="s">
        <v>328</v>
      </c>
      <c r="B149" s="147" t="s">
        <v>80</v>
      </c>
      <c r="C149" s="147" t="s">
        <v>180</v>
      </c>
      <c r="D149" s="148">
        <v>148</v>
      </c>
      <c r="E149" s="147" t="s">
        <v>578</v>
      </c>
      <c r="F149" s="147" t="s">
        <v>578</v>
      </c>
      <c r="G149" s="153">
        <v>0.5</v>
      </c>
      <c r="H149" s="153"/>
      <c r="I149" s="173"/>
      <c r="J149" s="150" t="s">
        <v>83</v>
      </c>
      <c r="K149" s="150">
        <f t="shared" si="59"/>
        <v>3.2</v>
      </c>
      <c r="L149" s="150">
        <f t="shared" si="60"/>
        <v>2.8</v>
      </c>
      <c r="M149" s="150">
        <f t="shared" si="61"/>
        <v>2.4</v>
      </c>
      <c r="N149" s="156">
        <v>2</v>
      </c>
      <c r="O149" s="150">
        <f t="shared" si="62"/>
        <v>1.6</v>
      </c>
      <c r="P149" s="173"/>
      <c r="Q149" s="150" t="s">
        <v>166</v>
      </c>
      <c r="R149" s="175">
        <v>2</v>
      </c>
      <c r="S149" s="175"/>
      <c r="T149" s="175"/>
      <c r="U149" s="173"/>
      <c r="V149" s="173"/>
      <c r="W149" s="173"/>
      <c r="X149" s="147"/>
      <c r="Y149" s="180"/>
      <c r="Z149" s="152" t="s">
        <v>579</v>
      </c>
      <c r="AA149" s="147" t="s">
        <v>477</v>
      </c>
      <c r="AB149" s="147" t="s">
        <v>563</v>
      </c>
      <c r="AC149" s="166"/>
      <c r="AD149" s="167"/>
      <c r="AE149" s="168">
        <v>3</v>
      </c>
    </row>
    <row r="150" spans="1:31" s="140" customFormat="1" ht="60" hidden="1" customHeight="1">
      <c r="A150" s="147" t="s">
        <v>328</v>
      </c>
      <c r="B150" s="147" t="s">
        <v>80</v>
      </c>
      <c r="C150" s="147" t="s">
        <v>180</v>
      </c>
      <c r="D150" s="148">
        <v>149</v>
      </c>
      <c r="E150" s="147" t="s">
        <v>580</v>
      </c>
      <c r="F150" s="147" t="s">
        <v>580</v>
      </c>
      <c r="G150" s="153">
        <v>0.5</v>
      </c>
      <c r="H150" s="153"/>
      <c r="I150" s="173"/>
      <c r="J150" s="150" t="s">
        <v>83</v>
      </c>
      <c r="K150" s="150">
        <f t="shared" si="59"/>
        <v>0.32000000000000006</v>
      </c>
      <c r="L150" s="150">
        <f t="shared" si="60"/>
        <v>0.27999999999999997</v>
      </c>
      <c r="M150" s="150">
        <f t="shared" si="61"/>
        <v>0.24</v>
      </c>
      <c r="N150" s="156">
        <v>0.2</v>
      </c>
      <c r="O150" s="150">
        <f t="shared" si="62"/>
        <v>0.16000000000000003</v>
      </c>
      <c r="P150" s="173"/>
      <c r="Q150" s="150" t="s">
        <v>330</v>
      </c>
      <c r="R150" s="175">
        <v>2</v>
      </c>
      <c r="S150" s="175"/>
      <c r="T150" s="175"/>
      <c r="U150" s="173"/>
      <c r="V150" s="173"/>
      <c r="W150" s="173"/>
      <c r="X150" s="147"/>
      <c r="Y150" s="180"/>
      <c r="Z150" s="152" t="s">
        <v>581</v>
      </c>
      <c r="AA150" s="147" t="s">
        <v>477</v>
      </c>
      <c r="AB150" s="147" t="s">
        <v>563</v>
      </c>
      <c r="AC150" s="166"/>
      <c r="AD150" s="167"/>
      <c r="AE150" s="168">
        <v>1</v>
      </c>
    </row>
    <row r="151" spans="1:31" s="138" customFormat="1" ht="60" hidden="1" customHeight="1">
      <c r="A151" s="147" t="s">
        <v>328</v>
      </c>
      <c r="B151" s="147" t="s">
        <v>80</v>
      </c>
      <c r="C151" s="147" t="s">
        <v>180</v>
      </c>
      <c r="D151" s="148">
        <v>150</v>
      </c>
      <c r="E151" s="147" t="s">
        <v>582</v>
      </c>
      <c r="F151" s="147" t="s">
        <v>582</v>
      </c>
      <c r="G151" s="153">
        <v>0.5</v>
      </c>
      <c r="H151" s="153"/>
      <c r="I151" s="173"/>
      <c r="J151" s="150" t="s">
        <v>83</v>
      </c>
      <c r="K151" s="150">
        <f t="shared" si="59"/>
        <v>3.2</v>
      </c>
      <c r="L151" s="150">
        <f t="shared" si="60"/>
        <v>2.8</v>
      </c>
      <c r="M151" s="150">
        <f t="shared" si="61"/>
        <v>2.4</v>
      </c>
      <c r="N151" s="156">
        <v>2</v>
      </c>
      <c r="O151" s="150">
        <f t="shared" si="62"/>
        <v>1.6</v>
      </c>
      <c r="P151" s="173"/>
      <c r="Q151" s="150" t="s">
        <v>166</v>
      </c>
      <c r="R151" s="175">
        <v>2</v>
      </c>
      <c r="S151" s="175"/>
      <c r="T151" s="175"/>
      <c r="U151" s="173"/>
      <c r="V151" s="173"/>
      <c r="W151" s="173"/>
      <c r="X151" s="147"/>
      <c r="Y151" s="162"/>
      <c r="Z151" s="152" t="s">
        <v>583</v>
      </c>
      <c r="AA151" s="152" t="s">
        <v>584</v>
      </c>
      <c r="AB151" s="147" t="s">
        <v>563</v>
      </c>
      <c r="AC151" s="166"/>
      <c r="AD151" s="167"/>
      <c r="AE151" s="168">
        <v>3</v>
      </c>
    </row>
    <row r="152" spans="1:31" s="138" customFormat="1" ht="60" hidden="1" customHeight="1">
      <c r="A152" s="147" t="s">
        <v>328</v>
      </c>
      <c r="B152" s="147" t="s">
        <v>80</v>
      </c>
      <c r="C152" s="147" t="s">
        <v>180</v>
      </c>
      <c r="D152" s="148">
        <v>151</v>
      </c>
      <c r="E152" s="147" t="s">
        <v>585</v>
      </c>
      <c r="F152" s="147" t="s">
        <v>585</v>
      </c>
      <c r="G152" s="153">
        <v>0.5</v>
      </c>
      <c r="H152" s="153"/>
      <c r="I152" s="173"/>
      <c r="J152" s="150" t="s">
        <v>83</v>
      </c>
      <c r="K152" s="150">
        <f t="shared" si="59"/>
        <v>0.32000000000000006</v>
      </c>
      <c r="L152" s="150">
        <f t="shared" si="60"/>
        <v>0.27999999999999997</v>
      </c>
      <c r="M152" s="150">
        <f t="shared" si="61"/>
        <v>0.24</v>
      </c>
      <c r="N152" s="156">
        <v>0.2</v>
      </c>
      <c r="O152" s="150">
        <f t="shared" si="62"/>
        <v>0.16000000000000003</v>
      </c>
      <c r="P152" s="173"/>
      <c r="Q152" s="150" t="s">
        <v>330</v>
      </c>
      <c r="R152" s="175">
        <v>2</v>
      </c>
      <c r="S152" s="175"/>
      <c r="T152" s="175"/>
      <c r="U152" s="173"/>
      <c r="V152" s="173"/>
      <c r="W152" s="173"/>
      <c r="X152" s="147"/>
      <c r="Y152" s="147" t="s">
        <v>586</v>
      </c>
      <c r="Z152" s="147"/>
      <c r="AA152" s="147"/>
      <c r="AB152" s="147" t="s">
        <v>563</v>
      </c>
      <c r="AC152" s="166"/>
      <c r="AD152" s="167"/>
      <c r="AE152" s="168">
        <v>1</v>
      </c>
    </row>
    <row r="153" spans="1:31" s="138" customFormat="1" ht="51.75" hidden="1" customHeight="1">
      <c r="A153" s="147" t="s">
        <v>328</v>
      </c>
      <c r="B153" s="147" t="s">
        <v>361</v>
      </c>
      <c r="C153" s="147" t="s">
        <v>180</v>
      </c>
      <c r="D153" s="148">
        <v>152</v>
      </c>
      <c r="E153" s="147" t="s">
        <v>587</v>
      </c>
      <c r="F153" s="147" t="s">
        <v>587</v>
      </c>
      <c r="G153" s="153">
        <v>0.5</v>
      </c>
      <c r="H153" s="153"/>
      <c r="I153" s="173"/>
      <c r="J153" s="150" t="s">
        <v>83</v>
      </c>
      <c r="K153" s="150"/>
      <c r="L153" s="150"/>
      <c r="M153" s="150"/>
      <c r="N153" s="150"/>
      <c r="O153" s="150"/>
      <c r="P153" s="173"/>
      <c r="Q153" s="150"/>
      <c r="R153" s="175">
        <v>3</v>
      </c>
      <c r="S153" s="175"/>
      <c r="T153" s="175"/>
      <c r="U153" s="173"/>
      <c r="V153" s="173"/>
      <c r="W153" s="173"/>
      <c r="X153" s="147"/>
      <c r="Y153" s="180"/>
      <c r="Z153" s="152" t="s">
        <v>588</v>
      </c>
      <c r="AA153" s="152" t="s">
        <v>589</v>
      </c>
      <c r="AB153" s="147" t="s">
        <v>563</v>
      </c>
      <c r="AC153" s="166"/>
      <c r="AD153" s="167"/>
      <c r="AE153" s="168">
        <v>0</v>
      </c>
    </row>
    <row r="154" spans="1:31" s="138" customFormat="1" ht="59.25" hidden="1" customHeight="1">
      <c r="A154" s="147" t="s">
        <v>328</v>
      </c>
      <c r="B154" s="147" t="s">
        <v>361</v>
      </c>
      <c r="C154" s="147" t="s">
        <v>180</v>
      </c>
      <c r="D154" s="148">
        <v>153</v>
      </c>
      <c r="E154" s="147" t="s">
        <v>590</v>
      </c>
      <c r="F154" s="147" t="s">
        <v>590</v>
      </c>
      <c r="G154" s="153">
        <v>0.5</v>
      </c>
      <c r="H154" s="153"/>
      <c r="I154" s="173"/>
      <c r="J154" s="150" t="s">
        <v>83</v>
      </c>
      <c r="K154" s="150"/>
      <c r="L154" s="150"/>
      <c r="M154" s="150"/>
      <c r="N154" s="150"/>
      <c r="O154" s="150"/>
      <c r="P154" s="173"/>
      <c r="Q154" s="150"/>
      <c r="R154" s="175">
        <v>3</v>
      </c>
      <c r="S154" s="175"/>
      <c r="T154" s="175"/>
      <c r="U154" s="173"/>
      <c r="V154" s="173"/>
      <c r="W154" s="173"/>
      <c r="X154" s="147"/>
      <c r="Y154" s="180"/>
      <c r="Z154" s="152" t="s">
        <v>591</v>
      </c>
      <c r="AA154" s="152" t="s">
        <v>589</v>
      </c>
      <c r="AB154" s="147" t="s">
        <v>563</v>
      </c>
      <c r="AC154" s="166"/>
      <c r="AD154" s="167"/>
      <c r="AE154" s="168">
        <v>0</v>
      </c>
    </row>
    <row r="155" spans="1:31" s="138" customFormat="1" ht="59.25" hidden="1" customHeight="1">
      <c r="A155" s="147" t="s">
        <v>328</v>
      </c>
      <c r="B155" s="147" t="s">
        <v>361</v>
      </c>
      <c r="C155" s="147" t="s">
        <v>180</v>
      </c>
      <c r="D155" s="148">
        <v>154</v>
      </c>
      <c r="E155" s="147" t="s">
        <v>592</v>
      </c>
      <c r="F155" s="147" t="s">
        <v>592</v>
      </c>
      <c r="G155" s="153">
        <v>0.5</v>
      </c>
      <c r="H155" s="153"/>
      <c r="I155" s="173"/>
      <c r="J155" s="150" t="s">
        <v>83</v>
      </c>
      <c r="K155" s="150"/>
      <c r="L155" s="150"/>
      <c r="M155" s="150"/>
      <c r="N155" s="150"/>
      <c r="O155" s="150"/>
      <c r="P155" s="173"/>
      <c r="Q155" s="173"/>
      <c r="R155" s="175">
        <v>3</v>
      </c>
      <c r="S155" s="175"/>
      <c r="T155" s="175"/>
      <c r="U155" s="173"/>
      <c r="V155" s="173"/>
      <c r="W155" s="173"/>
      <c r="X155" s="147"/>
      <c r="Y155" s="180"/>
      <c r="Z155" s="152" t="s">
        <v>593</v>
      </c>
      <c r="AA155" s="152" t="s">
        <v>589</v>
      </c>
      <c r="AB155" s="147" t="s">
        <v>563</v>
      </c>
      <c r="AC155" s="166"/>
      <c r="AD155" s="167"/>
      <c r="AE155" s="185">
        <v>0</v>
      </c>
    </row>
    <row r="156" spans="1:31" s="138" customFormat="1" ht="68.25" hidden="1" customHeight="1">
      <c r="A156" s="147" t="s">
        <v>328</v>
      </c>
      <c r="B156" s="147" t="s">
        <v>361</v>
      </c>
      <c r="C156" s="147" t="s">
        <v>180</v>
      </c>
      <c r="D156" s="148">
        <v>155</v>
      </c>
      <c r="E156" s="147" t="s">
        <v>594</v>
      </c>
      <c r="F156" s="147" t="s">
        <v>594</v>
      </c>
      <c r="G156" s="153">
        <v>0.5</v>
      </c>
      <c r="H156" s="153"/>
      <c r="I156" s="173"/>
      <c r="J156" s="150" t="s">
        <v>83</v>
      </c>
      <c r="K156" s="150"/>
      <c r="L156" s="150"/>
      <c r="M156" s="150"/>
      <c r="N156" s="150"/>
      <c r="O156" s="150"/>
      <c r="P156" s="173"/>
      <c r="Q156" s="173"/>
      <c r="R156" s="175">
        <v>3</v>
      </c>
      <c r="S156" s="175"/>
      <c r="T156" s="175"/>
      <c r="U156" s="173"/>
      <c r="V156" s="173"/>
      <c r="W156" s="173"/>
      <c r="X156" s="147"/>
      <c r="Y156" s="180"/>
      <c r="Z156" s="152" t="s">
        <v>595</v>
      </c>
      <c r="AA156" s="152" t="s">
        <v>589</v>
      </c>
      <c r="AB156" s="147" t="s">
        <v>563</v>
      </c>
      <c r="AC156" s="166"/>
      <c r="AD156" s="167"/>
      <c r="AE156" s="185">
        <v>0</v>
      </c>
    </row>
    <row r="157" spans="1:31" s="138" customFormat="1" ht="44.25" hidden="1" customHeight="1">
      <c r="A157" s="147" t="s">
        <v>328</v>
      </c>
      <c r="B157" s="147" t="s">
        <v>361</v>
      </c>
      <c r="C157" s="147" t="s">
        <v>180</v>
      </c>
      <c r="D157" s="148">
        <v>156</v>
      </c>
      <c r="E157" s="147" t="s">
        <v>596</v>
      </c>
      <c r="F157" s="147" t="s">
        <v>596</v>
      </c>
      <c r="G157" s="153">
        <v>0.5</v>
      </c>
      <c r="H157" s="153"/>
      <c r="I157" s="173"/>
      <c r="J157" s="150" t="s">
        <v>83</v>
      </c>
      <c r="K157" s="150"/>
      <c r="L157" s="150"/>
      <c r="M157" s="150"/>
      <c r="N157" s="150"/>
      <c r="O157" s="150"/>
      <c r="P157" s="173"/>
      <c r="Q157" s="173"/>
      <c r="R157" s="175">
        <v>3</v>
      </c>
      <c r="S157" s="175"/>
      <c r="T157" s="175"/>
      <c r="U157" s="173"/>
      <c r="V157" s="173"/>
      <c r="W157" s="173"/>
      <c r="X157" s="147"/>
      <c r="Y157" s="180"/>
      <c r="Z157" s="152" t="s">
        <v>597</v>
      </c>
      <c r="AA157" s="147" t="s">
        <v>589</v>
      </c>
      <c r="AB157" s="147" t="s">
        <v>563</v>
      </c>
      <c r="AC157" s="166"/>
      <c r="AD157" s="167"/>
      <c r="AE157" s="185">
        <v>0</v>
      </c>
    </row>
  </sheetData>
  <sheetProtection formatCells="0" insertHyperlinks="0" autoFilter="0"/>
  <autoFilter ref="A1:EC157" xr:uid="{00000000-0009-0000-0000-000002000000}">
    <filterColumn colId="27">
      <filters>
        <filter val="Baidu"/>
        <filter val="Desay/Baidu"/>
      </filters>
    </filterColumn>
    <filterColumn colId="28">
      <colorFilter dxfId="0" cellColor="0"/>
    </filterColumn>
  </autoFilter>
  <sortState xmlns:xlrd2="http://schemas.microsoft.com/office/spreadsheetml/2017/richdata2" ref="B2:AA90">
    <sortCondition ref="D2:D90"/>
  </sortState>
  <phoneticPr fontId="50" type="noConversion"/>
  <conditionalFormatting sqref="O35">
    <cfRule type="expression" dxfId="41" priority="432">
      <formula>$O159&gt;$AD159</formula>
    </cfRule>
  </conditionalFormatting>
  <conditionalFormatting sqref="O36">
    <cfRule type="expression" dxfId="40" priority="433">
      <formula>$O87&gt;$AD87</formula>
    </cfRule>
  </conditionalFormatting>
  <conditionalFormatting sqref="O40">
    <cfRule type="expression" dxfId="39" priority="434">
      <formula>$O35&gt;$AD35</formula>
    </cfRule>
  </conditionalFormatting>
  <conditionalFormatting sqref="O87">
    <cfRule type="expression" dxfId="38" priority="384">
      <formula>$N$2&gt;$X$2</formula>
    </cfRule>
    <cfRule type="expression" dxfId="37" priority="385">
      <formula>$N86&gt;$X86</formula>
    </cfRule>
  </conditionalFormatting>
  <conditionalFormatting sqref="O88">
    <cfRule type="expression" dxfId="36" priority="246">
      <formula>#REF!&gt;#REF!</formula>
    </cfRule>
  </conditionalFormatting>
  <conditionalFormatting sqref="O110">
    <cfRule type="expression" dxfId="35" priority="157">
      <formula>#REF!&gt;#REF!</formula>
    </cfRule>
  </conditionalFormatting>
  <conditionalFormatting sqref="O117">
    <cfRule type="expression" dxfId="34" priority="333">
      <formula>#REF!&gt;#REF!</formula>
    </cfRule>
  </conditionalFormatting>
  <conditionalFormatting sqref="O145">
    <cfRule type="expression" dxfId="33" priority="280">
      <formula>#REF!&gt;#REF!</formula>
    </cfRule>
  </conditionalFormatting>
  <conditionalFormatting sqref="O76:O86 O2:O13 O15:O33 O88:O96 O35:O66 O141:O152 O101:O135">
    <cfRule type="expression" dxfId="32" priority="435">
      <formula>$O$2&gt;$AD$2</formula>
    </cfRule>
  </conditionalFormatting>
  <conditionalFormatting sqref="O101:O109 O76:O86 O15:O33 O41:O50 O89:O96 O37:O39 O2:O13 O52:O65 O141:O144 O146:O152 O111:O116 O118:O135">
    <cfRule type="expression" dxfId="31" priority="442">
      <formula>$O1&gt;$AD1</formula>
    </cfRule>
  </conditionalFormatting>
  <conditionalFormatting sqref="AB76:AB87 AB36:AB39 AB15:AB21 AB26:AB29 AB41:AB42 AB59:AB62 AB66 AB45 AB49:AB57 AB101:AB1048576">
    <cfRule type="containsText" dxfId="30" priority="153" operator="containsText" text="Desay">
      <formula>NOT(ISERROR(SEARCH("Desay",AB15)))</formula>
    </cfRule>
  </conditionalFormatting>
  <conditionalFormatting sqref="O51 O66">
    <cfRule type="expression" dxfId="29" priority="454">
      <formula>$O49&gt;$AD49</formula>
    </cfRule>
  </conditionalFormatting>
  <pageMargins left="0.7" right="0.7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O95"/>
  <sheetViews>
    <sheetView topLeftCell="Q88" workbookViewId="0">
      <selection activeCell="Q84" sqref="Q84:S85"/>
    </sheetView>
  </sheetViews>
  <sheetFormatPr baseColWidth="10" defaultColWidth="8.6640625" defaultRowHeight="15"/>
  <cols>
    <col min="1" max="1" width="17.83203125" style="89" customWidth="1"/>
    <col min="2" max="2" width="20.5" style="89" customWidth="1"/>
    <col min="3" max="3" width="81.83203125" style="89" customWidth="1"/>
    <col min="4" max="4" width="23.1640625" style="89" hidden="1" customWidth="1"/>
    <col min="5" max="5" width="16.5" style="91" customWidth="1"/>
    <col min="6" max="6" width="14.6640625" style="91" hidden="1" customWidth="1"/>
    <col min="7" max="7" width="17.5" style="90" hidden="1" customWidth="1"/>
    <col min="8" max="8" width="18" style="90" hidden="1" customWidth="1"/>
    <col min="9" max="9" width="30.33203125" style="90" hidden="1" customWidth="1"/>
    <col min="10" max="10" width="35.1640625" style="90" hidden="1" customWidth="1"/>
    <col min="11" max="11" width="14.6640625" style="90" customWidth="1"/>
    <col min="12" max="13" width="8.6640625" style="89" hidden="1" customWidth="1"/>
    <col min="14" max="14" width="8.6640625" style="92" customWidth="1"/>
    <col min="15" max="15" width="8.6640625" style="89" customWidth="1"/>
    <col min="16" max="16384" width="8.6640625" style="89"/>
  </cols>
  <sheetData>
    <row r="1" spans="1:15" ht="38">
      <c r="A1" s="93" t="s">
        <v>598</v>
      </c>
      <c r="B1" s="93" t="s">
        <v>599</v>
      </c>
      <c r="C1" s="93" t="s">
        <v>600</v>
      </c>
      <c r="D1" s="93" t="s">
        <v>601</v>
      </c>
      <c r="E1" s="110" t="s">
        <v>602</v>
      </c>
      <c r="F1" s="110" t="s">
        <v>603</v>
      </c>
      <c r="G1" s="110" t="s">
        <v>604</v>
      </c>
      <c r="H1" s="110" t="s">
        <v>605</v>
      </c>
      <c r="I1" s="110" t="s">
        <v>606</v>
      </c>
      <c r="J1" s="110" t="s">
        <v>607</v>
      </c>
      <c r="K1" s="110" t="s">
        <v>25</v>
      </c>
      <c r="L1" s="110" t="s">
        <v>608</v>
      </c>
      <c r="M1" s="110" t="s">
        <v>19</v>
      </c>
      <c r="N1" s="122" t="s">
        <v>20</v>
      </c>
      <c r="O1" s="110" t="s">
        <v>21</v>
      </c>
    </row>
    <row r="2" spans="1:15" ht="31.5" hidden="1" customHeight="1">
      <c r="A2" s="94" t="s">
        <v>609</v>
      </c>
      <c r="B2" s="95"/>
      <c r="C2" s="96" t="s">
        <v>610</v>
      </c>
      <c r="D2" s="97"/>
      <c r="E2" s="107" t="s">
        <v>611</v>
      </c>
      <c r="F2" s="107"/>
      <c r="G2" s="111"/>
      <c r="H2" s="111"/>
      <c r="I2" s="119"/>
      <c r="J2" s="111"/>
      <c r="K2" s="111" t="s">
        <v>92</v>
      </c>
      <c r="L2" s="120"/>
      <c r="M2" s="120"/>
      <c r="N2" s="120"/>
      <c r="O2" s="120"/>
    </row>
    <row r="3" spans="1:15" ht="32">
      <c r="A3" s="211" t="s">
        <v>612</v>
      </c>
      <c r="B3" s="213" t="s">
        <v>613</v>
      </c>
      <c r="C3" s="96" t="s">
        <v>614</v>
      </c>
      <c r="D3" s="96"/>
      <c r="E3" s="109" t="s">
        <v>615</v>
      </c>
      <c r="F3" s="109"/>
      <c r="G3" s="112"/>
      <c r="H3" s="112"/>
      <c r="I3" s="119"/>
      <c r="J3" s="112"/>
      <c r="K3" s="112" t="s">
        <v>112</v>
      </c>
      <c r="L3" s="120"/>
      <c r="M3" s="120"/>
      <c r="N3" s="123">
        <v>1.56</v>
      </c>
      <c r="O3" s="120"/>
    </row>
    <row r="4" spans="1:15" ht="16">
      <c r="A4" s="211"/>
      <c r="B4" s="214"/>
      <c r="C4" s="96" t="s">
        <v>616</v>
      </c>
      <c r="D4" s="96"/>
      <c r="E4" s="109"/>
      <c r="F4" s="109"/>
      <c r="G4" s="112"/>
      <c r="H4" s="112"/>
      <c r="I4" s="119"/>
      <c r="J4" s="112"/>
      <c r="K4" s="112" t="s">
        <v>112</v>
      </c>
      <c r="L4" s="120"/>
      <c r="M4" s="120"/>
      <c r="N4" s="124">
        <v>6.5</v>
      </c>
      <c r="O4" s="120"/>
    </row>
    <row r="5" spans="1:15" ht="16">
      <c r="A5" s="211"/>
      <c r="B5" s="214"/>
      <c r="C5" s="96" t="s">
        <v>617</v>
      </c>
      <c r="D5" s="96"/>
      <c r="E5" s="109"/>
      <c r="F5" s="109"/>
      <c r="G5" s="112"/>
      <c r="H5" s="112"/>
      <c r="I5" s="119"/>
      <c r="J5" s="112"/>
      <c r="K5" s="112" t="s">
        <v>112</v>
      </c>
      <c r="L5" s="120"/>
      <c r="M5" s="120"/>
      <c r="N5" s="124">
        <v>3.37</v>
      </c>
      <c r="O5" s="120"/>
    </row>
    <row r="6" spans="1:15" ht="16">
      <c r="A6" s="211"/>
      <c r="B6" s="214"/>
      <c r="C6" s="96" t="s">
        <v>618</v>
      </c>
      <c r="D6" s="96"/>
      <c r="E6" s="109"/>
      <c r="F6" s="109"/>
      <c r="G6" s="112"/>
      <c r="H6" s="112"/>
      <c r="I6" s="119"/>
      <c r="J6" s="112"/>
      <c r="K6" s="112" t="s">
        <v>112</v>
      </c>
      <c r="L6" s="120"/>
      <c r="M6" s="120"/>
      <c r="N6" s="124">
        <v>1.1599999999999999</v>
      </c>
      <c r="O6" s="120"/>
    </row>
    <row r="7" spans="1:15" ht="16">
      <c r="A7" s="211"/>
      <c r="B7" s="214"/>
      <c r="C7" s="96" t="s">
        <v>619</v>
      </c>
      <c r="D7" s="96"/>
      <c r="E7" s="109"/>
      <c r="F7" s="109"/>
      <c r="G7" s="112"/>
      <c r="H7" s="112"/>
      <c r="I7" s="119"/>
      <c r="J7" s="112"/>
      <c r="K7" s="112" t="s">
        <v>112</v>
      </c>
      <c r="L7" s="120"/>
      <c r="M7" s="120"/>
      <c r="N7" s="124">
        <v>0.4</v>
      </c>
      <c r="O7" s="120"/>
    </row>
    <row r="8" spans="1:15" ht="16">
      <c r="A8" s="211"/>
      <c r="B8" s="214"/>
      <c r="C8" s="96" t="s">
        <v>620</v>
      </c>
      <c r="D8" s="96"/>
      <c r="E8" s="109"/>
      <c r="F8" s="109"/>
      <c r="G8" s="112"/>
      <c r="H8" s="112"/>
      <c r="I8" s="119"/>
      <c r="J8" s="112"/>
      <c r="K8" s="112" t="s">
        <v>112</v>
      </c>
      <c r="L8" s="120"/>
      <c r="M8" s="120"/>
      <c r="N8" s="124">
        <v>5.83</v>
      </c>
      <c r="O8" s="120"/>
    </row>
    <row r="9" spans="1:15" ht="16">
      <c r="A9" s="211"/>
      <c r="B9" s="214"/>
      <c r="C9" s="96" t="s">
        <v>621</v>
      </c>
      <c r="D9" s="96"/>
      <c r="E9" s="109"/>
      <c r="F9" s="109"/>
      <c r="G9" s="112"/>
      <c r="H9" s="112"/>
      <c r="I9" s="119"/>
      <c r="J9" s="112"/>
      <c r="K9" s="112" t="s">
        <v>112</v>
      </c>
      <c r="L9" s="120"/>
      <c r="M9" s="120"/>
      <c r="N9" s="124">
        <v>0.9</v>
      </c>
      <c r="O9" s="120"/>
    </row>
    <row r="10" spans="1:15" ht="17">
      <c r="A10" s="211"/>
      <c r="B10" s="214"/>
      <c r="C10" s="98" t="s">
        <v>622</v>
      </c>
      <c r="D10" s="98"/>
      <c r="E10" s="109"/>
      <c r="F10" s="109"/>
      <c r="G10" s="112"/>
      <c r="H10" s="112"/>
      <c r="I10" s="119"/>
      <c r="J10" s="112"/>
      <c r="K10" s="112" t="s">
        <v>112</v>
      </c>
      <c r="L10" s="120"/>
      <c r="M10" s="120"/>
      <c r="N10" s="125">
        <v>1.62</v>
      </c>
      <c r="O10" s="120"/>
    </row>
    <row r="11" spans="1:15" ht="17">
      <c r="A11" s="211"/>
      <c r="B11" s="214"/>
      <c r="C11" s="98" t="s">
        <v>623</v>
      </c>
      <c r="D11" s="98"/>
      <c r="E11" s="109"/>
      <c r="F11" s="109"/>
      <c r="G11" s="112"/>
      <c r="H11" s="112"/>
      <c r="I11" s="119"/>
      <c r="J11" s="112"/>
      <c r="K11" s="112" t="s">
        <v>112</v>
      </c>
      <c r="L11" s="120"/>
      <c r="M11" s="120"/>
      <c r="N11" s="125">
        <v>1.64</v>
      </c>
      <c r="O11" s="120"/>
    </row>
    <row r="12" spans="1:15" ht="17">
      <c r="A12" s="211"/>
      <c r="B12" s="214"/>
      <c r="C12" s="98" t="s">
        <v>624</v>
      </c>
      <c r="D12" s="98"/>
      <c r="E12" s="109"/>
      <c r="F12" s="109"/>
      <c r="G12" s="112"/>
      <c r="H12" s="112"/>
      <c r="I12" s="119"/>
      <c r="J12" s="112"/>
      <c r="K12" s="112" t="s">
        <v>112</v>
      </c>
      <c r="L12" s="120"/>
      <c r="M12" s="120"/>
      <c r="N12" s="126">
        <v>2.3199999999999998</v>
      </c>
      <c r="O12" s="120"/>
    </row>
    <row r="13" spans="1:15" ht="17">
      <c r="A13" s="211"/>
      <c r="B13" s="214"/>
      <c r="C13" s="98" t="s">
        <v>625</v>
      </c>
      <c r="D13" s="98"/>
      <c r="E13" s="109"/>
      <c r="F13" s="109"/>
      <c r="G13" s="112"/>
      <c r="H13" s="112"/>
      <c r="I13" s="119"/>
      <c r="J13" s="112"/>
      <c r="K13" s="112" t="s">
        <v>112</v>
      </c>
      <c r="L13" s="120"/>
      <c r="M13" s="120"/>
      <c r="N13" s="126">
        <v>2.56</v>
      </c>
      <c r="O13" s="120"/>
    </row>
    <row r="14" spans="1:15" ht="16">
      <c r="A14" s="211"/>
      <c r="B14" s="214"/>
      <c r="C14" s="96" t="s">
        <v>626</v>
      </c>
      <c r="D14" s="96"/>
      <c r="E14" s="109"/>
      <c r="F14" s="109"/>
      <c r="G14" s="112"/>
      <c r="H14" s="112"/>
      <c r="I14" s="119"/>
      <c r="J14" s="112"/>
      <c r="K14" s="112" t="s">
        <v>112</v>
      </c>
      <c r="L14" s="120"/>
      <c r="M14" s="120"/>
      <c r="N14" s="127">
        <v>1.75</v>
      </c>
      <c r="O14" s="120"/>
    </row>
    <row r="15" spans="1:15" ht="16">
      <c r="A15" s="211"/>
      <c r="B15" s="214"/>
      <c r="C15" s="96" t="s">
        <v>627</v>
      </c>
      <c r="D15" s="96"/>
      <c r="E15" s="109"/>
      <c r="F15" s="109"/>
      <c r="G15" s="112"/>
      <c r="H15" s="112"/>
      <c r="I15" s="119"/>
      <c r="J15" s="112"/>
      <c r="K15" s="112" t="s">
        <v>112</v>
      </c>
      <c r="L15" s="120"/>
      <c r="M15" s="120"/>
      <c r="N15" s="128">
        <v>2.12</v>
      </c>
      <c r="O15" s="120"/>
    </row>
    <row r="16" spans="1:15" ht="16">
      <c r="A16" s="211"/>
      <c r="B16" s="214"/>
      <c r="C16" s="96" t="s">
        <v>628</v>
      </c>
      <c r="D16" s="96"/>
      <c r="E16" s="109"/>
      <c r="F16" s="109"/>
      <c r="G16" s="112"/>
      <c r="H16" s="112"/>
      <c r="I16" s="119"/>
      <c r="J16" s="112"/>
      <c r="K16" s="112" t="s">
        <v>112</v>
      </c>
      <c r="L16" s="120"/>
      <c r="M16" s="120"/>
      <c r="N16" s="128">
        <v>2.0499999999999998</v>
      </c>
      <c r="O16" s="120"/>
    </row>
    <row r="17" spans="1:15" ht="16">
      <c r="A17" s="211"/>
      <c r="B17" s="214"/>
      <c r="C17" s="96" t="s">
        <v>629</v>
      </c>
      <c r="D17" s="96"/>
      <c r="E17" s="109"/>
      <c r="F17" s="109"/>
      <c r="G17" s="112"/>
      <c r="H17" s="112"/>
      <c r="I17" s="119"/>
      <c r="J17" s="112"/>
      <c r="K17" s="112" t="s">
        <v>112</v>
      </c>
      <c r="L17" s="120"/>
      <c r="M17" s="120"/>
      <c r="N17" s="128">
        <v>2.5099999999999998</v>
      </c>
      <c r="O17" s="120"/>
    </row>
    <row r="18" spans="1:15" ht="16">
      <c r="A18" s="211"/>
      <c r="B18" s="214"/>
      <c r="C18" s="96" t="s">
        <v>630</v>
      </c>
      <c r="D18" s="96"/>
      <c r="E18" s="109"/>
      <c r="F18" s="109"/>
      <c r="G18" s="112"/>
      <c r="H18" s="112"/>
      <c r="I18" s="119"/>
      <c r="J18" s="112"/>
      <c r="K18" s="112" t="s">
        <v>112</v>
      </c>
      <c r="L18" s="120"/>
      <c r="M18" s="120"/>
      <c r="N18" s="128">
        <v>3.33</v>
      </c>
      <c r="O18" s="120"/>
    </row>
    <row r="19" spans="1:15" ht="16">
      <c r="A19" s="211"/>
      <c r="B19" s="214"/>
      <c r="C19" s="96" t="s">
        <v>631</v>
      </c>
      <c r="D19" s="96"/>
      <c r="E19" s="109"/>
      <c r="F19" s="109"/>
      <c r="G19" s="112"/>
      <c r="H19" s="112"/>
      <c r="I19" s="119"/>
      <c r="J19" s="112"/>
      <c r="K19" s="112" t="s">
        <v>112</v>
      </c>
      <c r="L19" s="120"/>
      <c r="M19" s="120"/>
      <c r="N19" s="128">
        <v>4.0199999999999996</v>
      </c>
      <c r="O19" s="120"/>
    </row>
    <row r="20" spans="1:15" ht="16">
      <c r="A20" s="211"/>
      <c r="B20" s="214"/>
      <c r="C20" s="96" t="s">
        <v>632</v>
      </c>
      <c r="D20" s="96"/>
      <c r="E20" s="109"/>
      <c r="F20" s="109"/>
      <c r="G20" s="112"/>
      <c r="H20" s="112"/>
      <c r="I20" s="119"/>
      <c r="J20" s="112"/>
      <c r="K20" s="112" t="s">
        <v>112</v>
      </c>
      <c r="L20" s="120"/>
      <c r="M20" s="120"/>
      <c r="N20" s="128">
        <v>0.97</v>
      </c>
      <c r="O20" s="120"/>
    </row>
    <row r="21" spans="1:15" ht="16">
      <c r="A21" s="211"/>
      <c r="B21" s="214"/>
      <c r="C21" s="96" t="s">
        <v>633</v>
      </c>
      <c r="D21" s="96"/>
      <c r="E21" s="109"/>
      <c r="F21" s="109"/>
      <c r="G21" s="112"/>
      <c r="H21" s="112"/>
      <c r="I21" s="119"/>
      <c r="J21" s="112"/>
      <c r="K21" s="112" t="s">
        <v>112</v>
      </c>
      <c r="L21" s="120"/>
      <c r="M21" s="120"/>
      <c r="N21" s="128">
        <v>1.1299999999999999</v>
      </c>
      <c r="O21" s="120"/>
    </row>
    <row r="22" spans="1:15" ht="16">
      <c r="A22" s="211"/>
      <c r="B22" s="214"/>
      <c r="C22" s="96" t="s">
        <v>634</v>
      </c>
      <c r="D22" s="96"/>
      <c r="E22" s="109"/>
      <c r="F22" s="109"/>
      <c r="G22" s="112"/>
      <c r="H22" s="112"/>
      <c r="I22" s="119"/>
      <c r="J22" s="112"/>
      <c r="K22" s="112" t="s">
        <v>112</v>
      </c>
      <c r="L22" s="120"/>
      <c r="M22" s="120"/>
      <c r="N22" s="128">
        <v>1.3353333329999999</v>
      </c>
      <c r="O22" s="120"/>
    </row>
    <row r="23" spans="1:15" ht="16">
      <c r="A23" s="211"/>
      <c r="B23" s="214"/>
      <c r="C23" s="96" t="s">
        <v>635</v>
      </c>
      <c r="D23" s="96"/>
      <c r="E23" s="109"/>
      <c r="F23" s="109"/>
      <c r="G23" s="112"/>
      <c r="H23" s="112"/>
      <c r="I23" s="119"/>
      <c r="J23" s="112"/>
      <c r="K23" s="112" t="s">
        <v>112</v>
      </c>
      <c r="L23" s="120"/>
      <c r="M23" s="120"/>
      <c r="N23" s="128">
        <v>1.4066666670000001</v>
      </c>
      <c r="O23" s="120"/>
    </row>
    <row r="24" spans="1:15" ht="16">
      <c r="A24" s="211"/>
      <c r="B24" s="214"/>
      <c r="C24" s="96" t="s">
        <v>636</v>
      </c>
      <c r="D24" s="96"/>
      <c r="E24" s="109"/>
      <c r="F24" s="109"/>
      <c r="G24" s="112"/>
      <c r="H24" s="112"/>
      <c r="I24" s="119"/>
      <c r="J24" s="112"/>
      <c r="K24" s="112" t="s">
        <v>112</v>
      </c>
      <c r="L24" s="120"/>
      <c r="M24" s="120"/>
      <c r="N24" s="128">
        <v>1.699666667</v>
      </c>
      <c r="O24" s="120"/>
    </row>
    <row r="25" spans="1:15" ht="16">
      <c r="A25" s="211"/>
      <c r="B25" s="214"/>
      <c r="C25" s="96" t="s">
        <v>637</v>
      </c>
      <c r="D25" s="96"/>
      <c r="E25" s="109"/>
      <c r="F25" s="109"/>
      <c r="G25" s="112"/>
      <c r="H25" s="112"/>
      <c r="I25" s="119"/>
      <c r="J25" s="112"/>
      <c r="K25" s="112" t="s">
        <v>112</v>
      </c>
      <c r="L25" s="120"/>
      <c r="M25" s="120"/>
      <c r="N25" s="128">
        <v>7.665666667</v>
      </c>
      <c r="O25" s="120"/>
    </row>
    <row r="26" spans="1:15" ht="16">
      <c r="A26" s="211"/>
      <c r="B26" s="214"/>
      <c r="C26" s="96" t="s">
        <v>638</v>
      </c>
      <c r="D26" s="96"/>
      <c r="E26" s="109"/>
      <c r="F26" s="109"/>
      <c r="G26" s="112"/>
      <c r="H26" s="112"/>
      <c r="I26" s="119"/>
      <c r="J26" s="112"/>
      <c r="K26" s="112" t="s">
        <v>112</v>
      </c>
      <c r="L26" s="120"/>
      <c r="M26" s="120"/>
      <c r="N26" s="128">
        <v>6.6406666669999996</v>
      </c>
      <c r="O26" s="120"/>
    </row>
    <row r="27" spans="1:15" ht="16">
      <c r="A27" s="211"/>
      <c r="B27" s="214"/>
      <c r="C27" s="96" t="s">
        <v>639</v>
      </c>
      <c r="D27" s="96"/>
      <c r="E27" s="109"/>
      <c r="F27" s="109"/>
      <c r="G27" s="112"/>
      <c r="H27" s="112"/>
      <c r="I27" s="119"/>
      <c r="J27" s="112"/>
      <c r="K27" s="112" t="s">
        <v>112</v>
      </c>
      <c r="L27" s="120"/>
      <c r="M27" s="120"/>
      <c r="N27" s="128">
        <v>4.9946666669999997</v>
      </c>
      <c r="O27" s="120"/>
    </row>
    <row r="28" spans="1:15" ht="16">
      <c r="A28" s="211"/>
      <c r="B28" s="214"/>
      <c r="C28" s="96" t="s">
        <v>640</v>
      </c>
      <c r="D28" s="96"/>
      <c r="E28" s="109"/>
      <c r="F28" s="109"/>
      <c r="G28" s="112"/>
      <c r="H28" s="112"/>
      <c r="I28" s="119"/>
      <c r="J28" s="112"/>
      <c r="K28" s="112" t="s">
        <v>112</v>
      </c>
      <c r="L28" s="120"/>
      <c r="M28" s="120"/>
      <c r="N28" s="128">
        <v>6.6386666669999999</v>
      </c>
      <c r="O28" s="120"/>
    </row>
    <row r="29" spans="1:15" ht="16">
      <c r="A29" s="211"/>
      <c r="B29" s="214"/>
      <c r="C29" s="96" t="s">
        <v>641</v>
      </c>
      <c r="D29" s="96"/>
      <c r="E29" s="109"/>
      <c r="F29" s="109"/>
      <c r="G29" s="112"/>
      <c r="H29" s="112"/>
      <c r="I29" s="119"/>
      <c r="J29" s="112"/>
      <c r="K29" s="112" t="s">
        <v>112</v>
      </c>
      <c r="L29" s="120"/>
      <c r="M29" s="120"/>
      <c r="N29" s="128">
        <v>7.9633333329999996</v>
      </c>
      <c r="O29" s="120"/>
    </row>
    <row r="30" spans="1:15" ht="16">
      <c r="A30" s="211"/>
      <c r="B30" s="214"/>
      <c r="C30" s="96" t="s">
        <v>642</v>
      </c>
      <c r="D30" s="96"/>
      <c r="E30" s="109"/>
      <c r="F30" s="109"/>
      <c r="G30" s="112"/>
      <c r="H30" s="112"/>
      <c r="I30" s="119"/>
      <c r="J30" s="112"/>
      <c r="K30" s="112" t="s">
        <v>112</v>
      </c>
      <c r="L30" s="120"/>
      <c r="M30" s="120"/>
      <c r="N30" s="128">
        <v>0</v>
      </c>
      <c r="O30" s="120"/>
    </row>
    <row r="31" spans="1:15" ht="16">
      <c r="A31" s="211"/>
      <c r="B31" s="214"/>
      <c r="C31" s="96" t="s">
        <v>643</v>
      </c>
      <c r="D31" s="96"/>
      <c r="E31" s="109"/>
      <c r="F31" s="109"/>
      <c r="G31" s="112"/>
      <c r="H31" s="112"/>
      <c r="I31" s="119"/>
      <c r="J31" s="112"/>
      <c r="K31" s="112" t="s">
        <v>112</v>
      </c>
      <c r="L31" s="120"/>
      <c r="M31" s="120"/>
      <c r="N31" s="128">
        <v>0</v>
      </c>
      <c r="O31" s="120"/>
    </row>
    <row r="32" spans="1:15" ht="16">
      <c r="A32" s="211"/>
      <c r="B32" s="214"/>
      <c r="C32" s="96" t="s">
        <v>644</v>
      </c>
      <c r="D32" s="96"/>
      <c r="E32" s="109"/>
      <c r="F32" s="109"/>
      <c r="G32" s="112"/>
      <c r="H32" s="112"/>
      <c r="I32" s="119"/>
      <c r="J32" s="112"/>
      <c r="K32" s="112" t="s">
        <v>112</v>
      </c>
      <c r="L32" s="120"/>
      <c r="M32" s="120"/>
      <c r="N32" s="128">
        <v>0</v>
      </c>
      <c r="O32" s="120"/>
    </row>
    <row r="33" spans="1:15" ht="32">
      <c r="A33" s="211"/>
      <c r="B33" s="214"/>
      <c r="C33" s="96" t="s">
        <v>645</v>
      </c>
      <c r="D33" s="96" t="s">
        <v>87</v>
      </c>
      <c r="E33" s="109" t="s">
        <v>611</v>
      </c>
      <c r="F33" s="109"/>
      <c r="G33" s="112"/>
      <c r="H33" s="112"/>
      <c r="I33" s="119"/>
      <c r="J33" s="112"/>
      <c r="K33" s="112" t="s">
        <v>112</v>
      </c>
      <c r="L33" s="120"/>
      <c r="M33" s="120"/>
      <c r="N33" s="129" t="s">
        <v>646</v>
      </c>
      <c r="O33" s="120"/>
    </row>
    <row r="34" spans="1:15" ht="32">
      <c r="A34" s="211"/>
      <c r="B34" s="214"/>
      <c r="C34" s="96" t="s">
        <v>647</v>
      </c>
      <c r="D34" s="96" t="s">
        <v>87</v>
      </c>
      <c r="E34" s="109" t="s">
        <v>611</v>
      </c>
      <c r="F34" s="109"/>
      <c r="G34" s="112"/>
      <c r="H34" s="112"/>
      <c r="I34" s="119"/>
      <c r="J34" s="112"/>
      <c r="K34" s="112" t="s">
        <v>112</v>
      </c>
      <c r="L34" s="120"/>
      <c r="M34" s="120"/>
      <c r="N34" s="129" t="s">
        <v>646</v>
      </c>
      <c r="O34" s="120"/>
    </row>
    <row r="35" spans="1:15" ht="16">
      <c r="A35" s="211"/>
      <c r="B35" s="215"/>
      <c r="C35" s="96" t="s">
        <v>648</v>
      </c>
      <c r="D35" s="96"/>
      <c r="E35" s="109" t="s">
        <v>611</v>
      </c>
      <c r="F35" s="109"/>
      <c r="G35" s="112"/>
      <c r="H35" s="112"/>
      <c r="I35" s="119"/>
      <c r="J35" s="112"/>
      <c r="K35" s="112" t="s">
        <v>112</v>
      </c>
      <c r="L35" s="120"/>
      <c r="M35" s="120"/>
      <c r="N35" s="129" t="s">
        <v>646</v>
      </c>
      <c r="O35" s="120"/>
    </row>
    <row r="36" spans="1:15" ht="16">
      <c r="A36" s="210" t="s">
        <v>649</v>
      </c>
      <c r="B36" s="210" t="s">
        <v>650</v>
      </c>
      <c r="C36" s="96" t="s">
        <v>651</v>
      </c>
      <c r="D36" s="96"/>
      <c r="E36" s="109" t="s">
        <v>652</v>
      </c>
      <c r="F36" s="109"/>
      <c r="G36" s="112"/>
      <c r="H36" s="112"/>
      <c r="I36" s="119"/>
      <c r="J36" s="112"/>
      <c r="K36" s="112" t="s">
        <v>112</v>
      </c>
      <c r="L36" s="120"/>
      <c r="M36" s="120"/>
      <c r="N36" s="128">
        <v>7.73</v>
      </c>
      <c r="O36" s="120"/>
    </row>
    <row r="37" spans="1:15" ht="16">
      <c r="A37" s="211"/>
      <c r="B37" s="211"/>
      <c r="C37" s="96" t="s">
        <v>653</v>
      </c>
      <c r="D37" s="99"/>
      <c r="E37" s="105" t="s">
        <v>654</v>
      </c>
      <c r="F37" s="105"/>
      <c r="G37" s="113"/>
      <c r="H37" s="113"/>
      <c r="I37" s="119"/>
      <c r="J37" s="113"/>
      <c r="K37" s="112" t="s">
        <v>112</v>
      </c>
      <c r="L37" s="120"/>
      <c r="M37" s="120"/>
      <c r="N37" s="128">
        <v>1.887</v>
      </c>
      <c r="O37" s="120"/>
    </row>
    <row r="38" spans="1:15" ht="16">
      <c r="A38" s="221"/>
      <c r="B38" s="211"/>
      <c r="C38" s="96" t="s">
        <v>655</v>
      </c>
      <c r="D38" s="96"/>
      <c r="E38" s="109" t="s">
        <v>656</v>
      </c>
      <c r="F38" s="109"/>
      <c r="G38" s="112"/>
      <c r="H38" s="112"/>
      <c r="I38" s="119"/>
      <c r="J38" s="112"/>
      <c r="K38" s="112" t="s">
        <v>112</v>
      </c>
      <c r="L38" s="120"/>
      <c r="M38" s="120"/>
      <c r="N38" s="128">
        <v>1.6</v>
      </c>
      <c r="O38" s="120"/>
    </row>
    <row r="39" spans="1:15" ht="16">
      <c r="A39" s="211"/>
      <c r="B39" s="211"/>
      <c r="C39" s="100" t="s">
        <v>657</v>
      </c>
      <c r="D39" s="101"/>
      <c r="E39" s="107"/>
      <c r="F39" s="107"/>
      <c r="G39" s="111"/>
      <c r="H39" s="111"/>
      <c r="I39" s="119"/>
      <c r="J39" s="111"/>
      <c r="K39" s="112" t="s">
        <v>112</v>
      </c>
      <c r="L39" s="120"/>
      <c r="M39" s="120"/>
      <c r="N39" s="128">
        <v>1.0029999999999999</v>
      </c>
      <c r="O39" s="120"/>
    </row>
    <row r="40" spans="1:15" ht="16">
      <c r="A40" s="211"/>
      <c r="B40" s="211"/>
      <c r="C40" s="100" t="s">
        <v>658</v>
      </c>
      <c r="D40" s="101"/>
      <c r="E40" s="107"/>
      <c r="F40" s="107"/>
      <c r="G40" s="111"/>
      <c r="H40" s="111"/>
      <c r="I40" s="119"/>
      <c r="J40" s="111"/>
      <c r="K40" s="112" t="s">
        <v>112</v>
      </c>
      <c r="L40" s="120"/>
      <c r="M40" s="120"/>
      <c r="N40" s="128">
        <v>1.9930000000000001</v>
      </c>
      <c r="O40" s="120"/>
    </row>
    <row r="41" spans="1:15" ht="16">
      <c r="A41" s="211"/>
      <c r="B41" s="211"/>
      <c r="C41" s="96" t="s">
        <v>659</v>
      </c>
      <c r="D41" s="97"/>
      <c r="E41" s="107" t="s">
        <v>652</v>
      </c>
      <c r="F41" s="107"/>
      <c r="G41" s="111"/>
      <c r="H41" s="111"/>
      <c r="I41" s="119"/>
      <c r="J41" s="111"/>
      <c r="K41" s="112" t="s">
        <v>112</v>
      </c>
      <c r="L41" s="120"/>
      <c r="M41" s="120"/>
      <c r="N41" s="128">
        <v>6.19</v>
      </c>
      <c r="O41" s="120"/>
    </row>
    <row r="42" spans="1:15" ht="16">
      <c r="A42" s="211"/>
      <c r="B42" s="211"/>
      <c r="C42" s="102" t="s">
        <v>660</v>
      </c>
      <c r="D42" s="102"/>
      <c r="E42" s="109" t="s">
        <v>652</v>
      </c>
      <c r="F42" s="109"/>
      <c r="G42" s="112"/>
      <c r="H42" s="112"/>
      <c r="I42" s="119"/>
      <c r="J42" s="112"/>
      <c r="K42" s="112" t="s">
        <v>112</v>
      </c>
      <c r="L42" s="120"/>
      <c r="M42" s="120"/>
      <c r="N42" s="128">
        <v>5.47</v>
      </c>
      <c r="O42" s="120"/>
    </row>
    <row r="43" spans="1:15" ht="16">
      <c r="A43" s="211"/>
      <c r="B43" s="211"/>
      <c r="C43" s="102" t="s">
        <v>661</v>
      </c>
      <c r="D43" s="102"/>
      <c r="E43" s="109" t="s">
        <v>652</v>
      </c>
      <c r="F43" s="109"/>
      <c r="G43" s="112"/>
      <c r="H43" s="112"/>
      <c r="I43" s="119"/>
      <c r="J43" s="112"/>
      <c r="K43" s="112" t="s">
        <v>112</v>
      </c>
      <c r="L43" s="120"/>
      <c r="M43" s="120"/>
      <c r="N43" s="128">
        <v>6.19</v>
      </c>
      <c r="O43" s="120"/>
    </row>
    <row r="44" spans="1:15" ht="16">
      <c r="A44" s="211"/>
      <c r="B44" s="211"/>
      <c r="C44" s="102" t="s">
        <v>662</v>
      </c>
      <c r="D44" s="102"/>
      <c r="E44" s="109" t="s">
        <v>652</v>
      </c>
      <c r="F44" s="109"/>
      <c r="G44" s="112"/>
      <c r="H44" s="112"/>
      <c r="I44" s="119"/>
      <c r="J44" s="112"/>
      <c r="K44" s="112" t="s">
        <v>112</v>
      </c>
      <c r="L44" s="120"/>
      <c r="M44" s="120"/>
      <c r="N44" s="130" t="s">
        <v>663</v>
      </c>
      <c r="O44" s="120"/>
    </row>
    <row r="45" spans="1:15" ht="16">
      <c r="A45" s="211"/>
      <c r="B45" s="211"/>
      <c r="C45" s="100" t="s">
        <v>664</v>
      </c>
      <c r="D45" s="100"/>
      <c r="E45" s="109"/>
      <c r="F45" s="109"/>
      <c r="G45" s="112"/>
      <c r="H45" s="112"/>
      <c r="I45" s="119"/>
      <c r="J45" s="112"/>
      <c r="K45" s="112" t="s">
        <v>112</v>
      </c>
      <c r="L45" s="120"/>
      <c r="M45" s="120"/>
      <c r="N45" s="128">
        <v>1.1399999999999999</v>
      </c>
      <c r="O45" s="120"/>
    </row>
    <row r="46" spans="1:15" ht="16">
      <c r="A46" s="211"/>
      <c r="B46" s="211"/>
      <c r="C46" s="100" t="s">
        <v>665</v>
      </c>
      <c r="D46" s="100"/>
      <c r="E46" s="109"/>
      <c r="F46" s="109"/>
      <c r="G46" s="112"/>
      <c r="H46" s="112"/>
      <c r="I46" s="119"/>
      <c r="J46" s="112"/>
      <c r="K46" s="112" t="s">
        <v>112</v>
      </c>
      <c r="L46" s="120"/>
      <c r="M46" s="120"/>
      <c r="N46" s="128">
        <v>1.776</v>
      </c>
      <c r="O46" s="120"/>
    </row>
    <row r="47" spans="1:15" ht="16">
      <c r="A47" s="211"/>
      <c r="B47" s="211"/>
      <c r="C47" s="100" t="s">
        <v>666</v>
      </c>
      <c r="D47" s="100"/>
      <c r="E47" s="109"/>
      <c r="F47" s="109"/>
      <c r="G47" s="112"/>
      <c r="H47" s="112"/>
      <c r="I47" s="119"/>
      <c r="J47" s="112"/>
      <c r="K47" s="112" t="s">
        <v>112</v>
      </c>
      <c r="L47" s="120"/>
      <c r="M47" s="120"/>
      <c r="N47" s="128">
        <v>1.07</v>
      </c>
      <c r="O47" s="120"/>
    </row>
    <row r="48" spans="1:15" ht="16">
      <c r="A48" s="211"/>
      <c r="B48" s="211"/>
      <c r="C48" s="103" t="s">
        <v>667</v>
      </c>
      <c r="D48" s="103"/>
      <c r="E48" s="109"/>
      <c r="F48" s="109"/>
      <c r="G48" s="112"/>
      <c r="H48" s="112"/>
      <c r="I48" s="119"/>
      <c r="J48" s="112"/>
      <c r="K48" s="112" t="s">
        <v>112</v>
      </c>
      <c r="L48" s="120"/>
      <c r="M48" s="120"/>
      <c r="N48" s="128">
        <v>1.425</v>
      </c>
      <c r="O48" s="120"/>
    </row>
    <row r="49" spans="1:15" ht="16">
      <c r="A49" s="211"/>
      <c r="B49" s="211"/>
      <c r="C49" s="103" t="s">
        <v>668</v>
      </c>
      <c r="D49" s="103"/>
      <c r="E49" s="109"/>
      <c r="F49" s="109"/>
      <c r="G49" s="112"/>
      <c r="H49" s="112"/>
      <c r="I49" s="119"/>
      <c r="J49" s="112"/>
      <c r="K49" s="112" t="s">
        <v>112</v>
      </c>
      <c r="L49" s="120"/>
      <c r="M49" s="120"/>
      <c r="N49" s="128">
        <v>1.21</v>
      </c>
      <c r="O49" s="120"/>
    </row>
    <row r="50" spans="1:15" ht="16">
      <c r="A50" s="211"/>
      <c r="B50" s="211"/>
      <c r="C50" s="96" t="s">
        <v>669</v>
      </c>
      <c r="D50" s="96"/>
      <c r="E50" s="109"/>
      <c r="F50" s="109"/>
      <c r="G50" s="112"/>
      <c r="H50" s="112"/>
      <c r="I50" s="119"/>
      <c r="J50" s="112"/>
      <c r="K50" s="112" t="s">
        <v>112</v>
      </c>
      <c r="L50" s="120"/>
      <c r="M50" s="120"/>
      <c r="N50" s="128">
        <v>7.73</v>
      </c>
      <c r="O50" s="120"/>
    </row>
    <row r="51" spans="1:15" ht="16" hidden="1">
      <c r="A51" s="211"/>
      <c r="B51" s="211"/>
      <c r="C51" s="100" t="s">
        <v>670</v>
      </c>
      <c r="D51" s="100"/>
      <c r="E51" s="109" t="s">
        <v>654</v>
      </c>
      <c r="F51" s="109"/>
      <c r="G51" s="112"/>
      <c r="H51" s="112"/>
      <c r="I51" s="119"/>
      <c r="J51" s="112"/>
      <c r="K51" s="112" t="s">
        <v>563</v>
      </c>
      <c r="L51" s="120"/>
      <c r="M51" s="120"/>
      <c r="N51" s="120"/>
      <c r="O51" s="120"/>
    </row>
    <row r="52" spans="1:15" ht="16" hidden="1">
      <c r="A52" s="211"/>
      <c r="B52" s="211"/>
      <c r="C52" s="100" t="s">
        <v>671</v>
      </c>
      <c r="D52" s="104"/>
      <c r="E52" s="105"/>
      <c r="F52" s="105"/>
      <c r="G52" s="113"/>
      <c r="H52" s="113"/>
      <c r="I52" s="119"/>
      <c r="J52" s="113"/>
      <c r="K52" s="112" t="s">
        <v>563</v>
      </c>
      <c r="L52" s="120"/>
      <c r="M52" s="120"/>
      <c r="N52" s="120"/>
      <c r="O52" s="120"/>
    </row>
    <row r="53" spans="1:15" ht="16" hidden="1">
      <c r="A53" s="211"/>
      <c r="B53" s="211"/>
      <c r="C53" s="100" t="s">
        <v>672</v>
      </c>
      <c r="D53" s="104"/>
      <c r="E53" s="105"/>
      <c r="F53" s="105"/>
      <c r="G53" s="113"/>
      <c r="H53" s="113"/>
      <c r="I53" s="119"/>
      <c r="J53" s="113"/>
      <c r="K53" s="112" t="s">
        <v>563</v>
      </c>
      <c r="L53" s="120"/>
      <c r="M53" s="120"/>
      <c r="N53" s="120"/>
      <c r="O53" s="120"/>
    </row>
    <row r="54" spans="1:15" ht="16" hidden="1">
      <c r="A54" s="211"/>
      <c r="B54" s="211"/>
      <c r="C54" s="100" t="s">
        <v>673</v>
      </c>
      <c r="D54" s="104"/>
      <c r="E54" s="105"/>
      <c r="F54" s="105"/>
      <c r="G54" s="113"/>
      <c r="H54" s="113"/>
      <c r="I54" s="119"/>
      <c r="J54" s="113"/>
      <c r="K54" s="112" t="s">
        <v>563</v>
      </c>
      <c r="L54" s="120"/>
      <c r="M54" s="120"/>
      <c r="N54" s="120"/>
      <c r="O54" s="120"/>
    </row>
    <row r="55" spans="1:15" ht="16" hidden="1">
      <c r="A55" s="210" t="s">
        <v>674</v>
      </c>
      <c r="B55" s="210" t="s">
        <v>675</v>
      </c>
      <c r="C55" s="96" t="s">
        <v>676</v>
      </c>
      <c r="D55" s="96"/>
      <c r="E55" s="114" t="s">
        <v>677</v>
      </c>
      <c r="F55" s="115">
        <f>(9.52+8.86+8.55)/3</f>
        <v>8.9766666666666666</v>
      </c>
      <c r="G55" s="116"/>
      <c r="H55" s="117" t="s">
        <v>678</v>
      </c>
      <c r="I55" s="119"/>
      <c r="J55" s="121" t="s">
        <v>679</v>
      </c>
      <c r="K55" s="112" t="s">
        <v>92</v>
      </c>
      <c r="L55" s="120"/>
      <c r="M55" s="120"/>
      <c r="N55" s="120"/>
      <c r="O55" s="120"/>
    </row>
    <row r="56" spans="1:15" ht="16" hidden="1">
      <c r="A56" s="211"/>
      <c r="B56" s="211"/>
      <c r="C56" s="96" t="s">
        <v>680</v>
      </c>
      <c r="D56" s="96"/>
      <c r="E56" s="114" t="s">
        <v>615</v>
      </c>
      <c r="F56" s="115">
        <f>(168+132+101+233+234+134)/6</f>
        <v>167</v>
      </c>
      <c r="G56" s="116"/>
      <c r="H56" s="117" t="s">
        <v>678</v>
      </c>
      <c r="I56" s="119"/>
      <c r="J56" s="121" t="s">
        <v>679</v>
      </c>
      <c r="K56" s="112" t="s">
        <v>92</v>
      </c>
      <c r="L56" s="120"/>
      <c r="M56" s="120"/>
      <c r="N56" s="120"/>
      <c r="O56" s="120"/>
    </row>
    <row r="57" spans="1:15" ht="16" hidden="1">
      <c r="A57" s="211"/>
      <c r="B57" s="211"/>
      <c r="C57" s="96" t="s">
        <v>681</v>
      </c>
      <c r="D57" s="96"/>
      <c r="E57" s="114" t="s">
        <v>682</v>
      </c>
      <c r="F57" s="115">
        <f>(1.99+1.83+1.6)/3</f>
        <v>1.8066666666666666</v>
      </c>
      <c r="G57" s="116"/>
      <c r="H57" s="117" t="s">
        <v>678</v>
      </c>
      <c r="I57" s="119"/>
      <c r="J57" s="121" t="s">
        <v>679</v>
      </c>
      <c r="K57" s="112" t="s">
        <v>683</v>
      </c>
      <c r="L57" s="120"/>
      <c r="M57" s="120"/>
      <c r="N57" s="120"/>
      <c r="O57" s="120"/>
    </row>
    <row r="58" spans="1:15" ht="16" hidden="1">
      <c r="A58" s="212"/>
      <c r="B58" s="212"/>
      <c r="C58" s="96" t="s">
        <v>684</v>
      </c>
      <c r="D58" s="96"/>
      <c r="E58" s="114" t="s">
        <v>685</v>
      </c>
      <c r="F58" s="115">
        <f>(266+241+300)/3</f>
        <v>269</v>
      </c>
      <c r="G58" s="118"/>
      <c r="H58" s="117" t="s">
        <v>678</v>
      </c>
      <c r="I58" s="119"/>
      <c r="J58" s="121" t="s">
        <v>679</v>
      </c>
      <c r="K58" s="112" t="s">
        <v>92</v>
      </c>
      <c r="L58" s="120"/>
      <c r="M58" s="120"/>
      <c r="N58" s="120"/>
      <c r="O58" s="120"/>
    </row>
    <row r="59" spans="1:15" ht="16">
      <c r="A59" s="210" t="s">
        <v>686</v>
      </c>
      <c r="B59" s="216" t="s">
        <v>687</v>
      </c>
      <c r="C59" s="102" t="s">
        <v>688</v>
      </c>
      <c r="D59" s="106"/>
      <c r="E59" s="107" t="s">
        <v>682</v>
      </c>
      <c r="F59" s="107"/>
      <c r="G59" s="111"/>
      <c r="H59" s="111"/>
      <c r="I59" s="119"/>
      <c r="J59" s="111"/>
      <c r="K59" s="111" t="s">
        <v>112</v>
      </c>
      <c r="L59" s="120"/>
      <c r="M59" s="120"/>
      <c r="N59" s="128">
        <f>(0.674+0.663+0.548)/3</f>
        <v>0.62833333333333341</v>
      </c>
      <c r="O59" s="120"/>
    </row>
    <row r="60" spans="1:15" ht="16">
      <c r="A60" s="212"/>
      <c r="B60" s="217"/>
      <c r="C60" s="102" t="s">
        <v>689</v>
      </c>
      <c r="D60" s="102"/>
      <c r="E60" s="109" t="s">
        <v>690</v>
      </c>
      <c r="F60" s="109"/>
      <c r="G60" s="112"/>
      <c r="H60" s="112"/>
      <c r="I60" s="119"/>
      <c r="J60" s="112"/>
      <c r="K60" s="112" t="s">
        <v>112</v>
      </c>
      <c r="L60" s="120"/>
      <c r="M60" s="120"/>
      <c r="N60" s="128">
        <f>(2.291+2.491+2.336)/3</f>
        <v>2.3726666666666669</v>
      </c>
      <c r="O60" s="120"/>
    </row>
    <row r="61" spans="1:15" ht="16">
      <c r="A61" s="216" t="s">
        <v>691</v>
      </c>
      <c r="B61" s="210" t="s">
        <v>687</v>
      </c>
      <c r="C61" s="108" t="s">
        <v>692</v>
      </c>
      <c r="D61" s="108"/>
      <c r="E61" s="109" t="s">
        <v>115</v>
      </c>
      <c r="F61" s="109"/>
      <c r="G61" s="112"/>
      <c r="H61" s="112"/>
      <c r="I61" s="119"/>
      <c r="J61" s="112"/>
      <c r="K61" s="112" t="s">
        <v>112</v>
      </c>
      <c r="L61" s="120"/>
      <c r="M61" s="120"/>
      <c r="N61" s="130" t="s">
        <v>207</v>
      </c>
      <c r="O61" s="120"/>
    </row>
    <row r="62" spans="1:15" ht="16">
      <c r="A62" s="218"/>
      <c r="B62" s="211"/>
      <c r="C62" s="108" t="s">
        <v>693</v>
      </c>
      <c r="D62" s="108"/>
      <c r="E62" s="109" t="s">
        <v>115</v>
      </c>
      <c r="F62" s="109"/>
      <c r="G62" s="112"/>
      <c r="H62" s="112"/>
      <c r="I62" s="119"/>
      <c r="J62" s="112"/>
      <c r="K62" s="112" t="s">
        <v>112</v>
      </c>
      <c r="L62" s="120"/>
      <c r="M62" s="120"/>
      <c r="N62" s="130" t="s">
        <v>207</v>
      </c>
      <c r="O62" s="120"/>
    </row>
    <row r="63" spans="1:15" ht="16" hidden="1">
      <c r="A63" s="217"/>
      <c r="B63" s="212"/>
      <c r="C63" s="108" t="s">
        <v>694</v>
      </c>
      <c r="D63" s="108"/>
      <c r="E63" s="109" t="s">
        <v>115</v>
      </c>
      <c r="F63" s="109"/>
      <c r="G63" s="112"/>
      <c r="H63" s="112"/>
      <c r="I63" s="119"/>
      <c r="J63" s="112"/>
      <c r="K63" s="112" t="s">
        <v>112</v>
      </c>
      <c r="L63" s="120"/>
      <c r="M63" s="120"/>
      <c r="N63" s="120"/>
      <c r="O63" s="120"/>
    </row>
    <row r="64" spans="1:15" ht="16">
      <c r="A64" s="109" t="s">
        <v>695</v>
      </c>
      <c r="B64" s="109" t="s">
        <v>687</v>
      </c>
      <c r="C64" s="108" t="s">
        <v>696</v>
      </c>
      <c r="D64" s="108"/>
      <c r="E64" s="109" t="s">
        <v>115</v>
      </c>
      <c r="F64" s="109"/>
      <c r="G64" s="112"/>
      <c r="H64" s="112"/>
      <c r="I64" s="119"/>
      <c r="J64" s="112"/>
      <c r="K64" s="112" t="s">
        <v>112</v>
      </c>
      <c r="L64" s="120"/>
      <c r="M64" s="120"/>
      <c r="N64" s="130" t="s">
        <v>207</v>
      </c>
      <c r="O64" s="120"/>
    </row>
    <row r="65" spans="1:15" ht="16">
      <c r="A65" s="219" t="s">
        <v>697</v>
      </c>
      <c r="B65" s="216" t="s">
        <v>687</v>
      </c>
      <c r="C65" s="108" t="s">
        <v>698</v>
      </c>
      <c r="D65" s="108"/>
      <c r="E65" s="109" t="s">
        <v>115</v>
      </c>
      <c r="F65" s="109"/>
      <c r="G65" s="112"/>
      <c r="H65" s="112"/>
      <c r="I65" s="119"/>
      <c r="J65" s="112"/>
      <c r="K65" s="112" t="s">
        <v>112</v>
      </c>
      <c r="L65" s="120"/>
      <c r="M65" s="120"/>
      <c r="N65" s="130" t="s">
        <v>207</v>
      </c>
      <c r="O65" s="120"/>
    </row>
    <row r="66" spans="1:15" ht="16" hidden="1">
      <c r="A66" s="220"/>
      <c r="B66" s="217"/>
      <c r="C66" s="108" t="s">
        <v>699</v>
      </c>
      <c r="D66" s="108"/>
      <c r="E66" s="109" t="s">
        <v>161</v>
      </c>
      <c r="F66" s="109"/>
      <c r="G66" s="112"/>
      <c r="H66" s="112"/>
      <c r="I66" s="119"/>
      <c r="J66" s="112"/>
      <c r="K66" s="112" t="s">
        <v>112</v>
      </c>
      <c r="L66" s="120"/>
      <c r="M66" s="120"/>
      <c r="N66" s="120"/>
      <c r="O66" s="120"/>
    </row>
    <row r="67" spans="1:15" ht="16">
      <c r="A67" s="109" t="s">
        <v>700</v>
      </c>
      <c r="B67" s="109" t="s">
        <v>687</v>
      </c>
      <c r="C67" s="108" t="s">
        <v>701</v>
      </c>
      <c r="D67" s="108"/>
      <c r="E67" s="109" t="s">
        <v>115</v>
      </c>
      <c r="F67" s="109"/>
      <c r="G67" s="112"/>
      <c r="H67" s="112"/>
      <c r="I67" s="119"/>
      <c r="J67" s="112"/>
      <c r="K67" s="112" t="s">
        <v>112</v>
      </c>
      <c r="L67" s="120"/>
      <c r="M67" s="120"/>
      <c r="N67" s="130" t="s">
        <v>207</v>
      </c>
      <c r="O67" s="120"/>
    </row>
    <row r="68" spans="1:15" ht="16">
      <c r="A68" s="210" t="s">
        <v>702</v>
      </c>
      <c r="B68" s="216" t="s">
        <v>687</v>
      </c>
      <c r="C68" s="108" t="s">
        <v>703</v>
      </c>
      <c r="D68" s="108"/>
      <c r="E68" s="109" t="s">
        <v>115</v>
      </c>
      <c r="F68" s="109"/>
      <c r="G68" s="112"/>
      <c r="H68" s="112"/>
      <c r="I68" s="119"/>
      <c r="J68" s="112"/>
      <c r="K68" s="112" t="s">
        <v>112</v>
      </c>
      <c r="L68" s="120"/>
      <c r="M68" s="120"/>
      <c r="N68" s="130" t="s">
        <v>207</v>
      </c>
      <c r="O68" s="120"/>
    </row>
    <row r="69" spans="1:15" ht="16" hidden="1">
      <c r="A69" s="212"/>
      <c r="B69" s="217"/>
      <c r="C69" s="108" t="s">
        <v>704</v>
      </c>
      <c r="D69" s="108"/>
      <c r="E69" s="109" t="s">
        <v>682</v>
      </c>
      <c r="F69" s="109"/>
      <c r="G69" s="112"/>
      <c r="H69" s="112"/>
      <c r="I69" s="119"/>
      <c r="J69" s="112"/>
      <c r="K69" s="112" t="s">
        <v>112</v>
      </c>
      <c r="L69" s="120"/>
      <c r="M69" s="120"/>
      <c r="N69" s="120"/>
      <c r="O69" s="120"/>
    </row>
    <row r="70" spans="1:15" ht="16">
      <c r="A70" s="210" t="s">
        <v>705</v>
      </c>
      <c r="B70" s="216" t="s">
        <v>687</v>
      </c>
      <c r="C70" s="108" t="s">
        <v>706</v>
      </c>
      <c r="D70" s="108"/>
      <c r="E70" s="109" t="s">
        <v>84</v>
      </c>
      <c r="F70" s="109"/>
      <c r="G70" s="112"/>
      <c r="H70" s="112"/>
      <c r="I70" s="119"/>
      <c r="J70" s="112"/>
      <c r="K70" s="112" t="s">
        <v>112</v>
      </c>
      <c r="L70" s="120"/>
      <c r="M70" s="120"/>
      <c r="N70" s="128">
        <f>(1.867+1.067+1.033)/3</f>
        <v>1.3223333333333334</v>
      </c>
      <c r="O70" s="120"/>
    </row>
    <row r="71" spans="1:15" ht="16">
      <c r="A71" s="211"/>
      <c r="B71" s="218"/>
      <c r="C71" s="108" t="s">
        <v>707</v>
      </c>
      <c r="D71" s="108"/>
      <c r="E71" s="109" t="s">
        <v>84</v>
      </c>
      <c r="F71" s="109"/>
      <c r="G71" s="112"/>
      <c r="H71" s="112"/>
      <c r="I71" s="119"/>
      <c r="J71" s="112"/>
      <c r="K71" s="112" t="s">
        <v>112</v>
      </c>
      <c r="L71" s="120"/>
      <c r="M71" s="120"/>
      <c r="N71" s="128">
        <v>3.8330000000000002</v>
      </c>
      <c r="O71" s="120"/>
    </row>
    <row r="72" spans="1:15" ht="16">
      <c r="A72" s="212"/>
      <c r="B72" s="217"/>
      <c r="C72" s="108" t="s">
        <v>708</v>
      </c>
      <c r="D72" s="132"/>
      <c r="E72" s="109" t="s">
        <v>84</v>
      </c>
      <c r="F72" s="105"/>
      <c r="G72" s="113"/>
      <c r="H72" s="113"/>
      <c r="I72" s="119"/>
      <c r="J72" s="113"/>
      <c r="K72" s="112" t="s">
        <v>112</v>
      </c>
      <c r="L72" s="120"/>
      <c r="M72" s="120"/>
      <c r="N72" s="128">
        <v>3.9</v>
      </c>
      <c r="O72" s="120"/>
    </row>
    <row r="73" spans="1:15" ht="16" hidden="1">
      <c r="A73" s="210" t="s">
        <v>709</v>
      </c>
      <c r="B73" s="210" t="s">
        <v>710</v>
      </c>
      <c r="C73" s="108" t="s">
        <v>711</v>
      </c>
      <c r="D73" s="108"/>
      <c r="E73" s="114" t="s">
        <v>93</v>
      </c>
      <c r="F73" s="114"/>
      <c r="G73" s="116"/>
      <c r="H73" s="117" t="s">
        <v>712</v>
      </c>
      <c r="I73" s="135" t="s">
        <v>713</v>
      </c>
      <c r="J73" s="121"/>
      <c r="K73" s="112" t="s">
        <v>92</v>
      </c>
      <c r="L73" s="120"/>
      <c r="M73" s="120"/>
      <c r="N73" s="120"/>
      <c r="O73" s="120"/>
    </row>
    <row r="74" spans="1:15" ht="16" hidden="1">
      <c r="A74" s="211"/>
      <c r="B74" s="211"/>
      <c r="C74" s="108" t="s">
        <v>714</v>
      </c>
      <c r="D74" s="108"/>
      <c r="E74" s="114" t="s">
        <v>115</v>
      </c>
      <c r="F74" s="114"/>
      <c r="G74" s="116"/>
      <c r="H74" s="117" t="s">
        <v>712</v>
      </c>
      <c r="I74" s="119"/>
      <c r="J74" s="121" t="s">
        <v>679</v>
      </c>
      <c r="K74" s="112" t="s">
        <v>92</v>
      </c>
      <c r="L74" s="120"/>
      <c r="M74" s="120"/>
      <c r="N74" s="120"/>
      <c r="O74" s="120"/>
    </row>
    <row r="75" spans="1:15" ht="32" hidden="1">
      <c r="A75" s="211"/>
      <c r="B75" s="211"/>
      <c r="C75" s="108" t="s">
        <v>715</v>
      </c>
      <c r="D75" s="108" t="s">
        <v>87</v>
      </c>
      <c r="E75" s="114" t="s">
        <v>716</v>
      </c>
      <c r="F75" s="114"/>
      <c r="G75" s="116"/>
      <c r="H75" s="117" t="s">
        <v>712</v>
      </c>
      <c r="I75" s="119"/>
      <c r="J75" s="121" t="s">
        <v>679</v>
      </c>
      <c r="K75" s="112" t="s">
        <v>92</v>
      </c>
      <c r="L75" s="120"/>
      <c r="M75" s="120"/>
      <c r="N75" s="120"/>
      <c r="O75" s="120"/>
    </row>
    <row r="76" spans="1:15" ht="32" hidden="1">
      <c r="A76" s="211"/>
      <c r="B76" s="211"/>
      <c r="C76" s="108" t="s">
        <v>717</v>
      </c>
      <c r="D76" s="108"/>
      <c r="E76" s="114" t="s">
        <v>718</v>
      </c>
      <c r="F76" s="114"/>
      <c r="G76" s="116"/>
      <c r="H76" s="117" t="s">
        <v>712</v>
      </c>
      <c r="I76" s="119"/>
      <c r="J76" s="121" t="s">
        <v>679</v>
      </c>
      <c r="K76" s="112" t="s">
        <v>92</v>
      </c>
      <c r="L76" s="120"/>
      <c r="M76" s="120"/>
      <c r="N76" s="120"/>
      <c r="O76" s="120"/>
    </row>
    <row r="77" spans="1:15" ht="32" hidden="1">
      <c r="A77" s="211"/>
      <c r="B77" s="211"/>
      <c r="C77" s="108" t="s">
        <v>719</v>
      </c>
      <c r="D77" s="108"/>
      <c r="E77" s="114" t="s">
        <v>720</v>
      </c>
      <c r="F77" s="114"/>
      <c r="G77" s="116"/>
      <c r="H77" s="117" t="s">
        <v>712</v>
      </c>
      <c r="I77" s="119"/>
      <c r="J77" s="121" t="s">
        <v>679</v>
      </c>
      <c r="K77" s="112" t="s">
        <v>92</v>
      </c>
      <c r="L77" s="120"/>
      <c r="M77" s="120"/>
      <c r="N77" s="120"/>
      <c r="O77" s="120"/>
    </row>
    <row r="78" spans="1:15" ht="32" hidden="1">
      <c r="A78" s="211"/>
      <c r="B78" s="211"/>
      <c r="C78" s="108" t="s">
        <v>721</v>
      </c>
      <c r="D78" s="108"/>
      <c r="E78" s="206" t="s">
        <v>722</v>
      </c>
      <c r="F78" s="114"/>
      <c r="G78" s="116"/>
      <c r="H78" s="117" t="s">
        <v>712</v>
      </c>
      <c r="I78" s="119"/>
      <c r="J78" s="121" t="s">
        <v>679</v>
      </c>
      <c r="K78" s="112" t="s">
        <v>92</v>
      </c>
      <c r="L78" s="120"/>
      <c r="M78" s="120"/>
      <c r="N78" s="120"/>
      <c r="O78" s="120"/>
    </row>
    <row r="79" spans="1:15" ht="32" hidden="1">
      <c r="A79" s="212"/>
      <c r="B79" s="212"/>
      <c r="C79" s="108" t="s">
        <v>723</v>
      </c>
      <c r="D79" s="108" t="s">
        <v>87</v>
      </c>
      <c r="E79" s="114" t="s">
        <v>166</v>
      </c>
      <c r="F79" s="114"/>
      <c r="G79" s="116"/>
      <c r="H79" s="117" t="s">
        <v>678</v>
      </c>
      <c r="I79" s="119"/>
      <c r="J79" s="121" t="s">
        <v>679</v>
      </c>
      <c r="K79" s="112" t="s">
        <v>92</v>
      </c>
      <c r="L79" s="120"/>
      <c r="M79" s="120"/>
      <c r="N79" s="120"/>
      <c r="O79" s="120"/>
    </row>
    <row r="80" spans="1:15" ht="16" hidden="1">
      <c r="A80" s="216" t="s">
        <v>724</v>
      </c>
      <c r="B80" s="219" t="s">
        <v>710</v>
      </c>
      <c r="C80" s="108" t="s">
        <v>725</v>
      </c>
      <c r="D80" s="108"/>
      <c r="E80" s="114" t="s">
        <v>690</v>
      </c>
      <c r="F80" s="114"/>
      <c r="G80" s="116"/>
      <c r="H80" s="117" t="s">
        <v>712</v>
      </c>
      <c r="I80" s="119"/>
      <c r="J80" s="121" t="s">
        <v>679</v>
      </c>
      <c r="K80" s="112" t="s">
        <v>92</v>
      </c>
      <c r="L80" s="120"/>
      <c r="M80" s="120"/>
      <c r="N80" s="120"/>
      <c r="O80" s="120"/>
    </row>
    <row r="81" spans="1:15" ht="16" hidden="1">
      <c r="A81" s="217"/>
      <c r="B81" s="220"/>
      <c r="C81" s="108" t="s">
        <v>726</v>
      </c>
      <c r="D81" s="108"/>
      <c r="E81" s="114" t="s">
        <v>690</v>
      </c>
      <c r="F81" s="114"/>
      <c r="G81" s="116"/>
      <c r="H81" s="117" t="s">
        <v>712</v>
      </c>
      <c r="I81" s="119"/>
      <c r="J81" s="121" t="s">
        <v>679</v>
      </c>
      <c r="K81" s="112" t="s">
        <v>92</v>
      </c>
      <c r="L81" s="120"/>
      <c r="M81" s="120"/>
      <c r="N81" s="120"/>
      <c r="O81" s="120"/>
    </row>
    <row r="82" spans="1:15" ht="16" hidden="1">
      <c r="A82" s="210" t="s">
        <v>727</v>
      </c>
      <c r="B82" s="210" t="s">
        <v>710</v>
      </c>
      <c r="C82" s="108" t="s">
        <v>728</v>
      </c>
      <c r="D82" s="108"/>
      <c r="E82" s="114" t="s">
        <v>84</v>
      </c>
      <c r="F82" s="114"/>
      <c r="G82" s="118"/>
      <c r="H82" s="117" t="s">
        <v>678</v>
      </c>
      <c r="I82" s="119"/>
      <c r="J82" s="121" t="s">
        <v>679</v>
      </c>
      <c r="K82" s="112" t="s">
        <v>92</v>
      </c>
      <c r="L82" s="120"/>
      <c r="M82" s="120"/>
      <c r="N82" s="120"/>
      <c r="O82" s="120"/>
    </row>
    <row r="83" spans="1:15" ht="16" hidden="1">
      <c r="A83" s="211"/>
      <c r="B83" s="211"/>
      <c r="C83" s="108" t="s">
        <v>729</v>
      </c>
      <c r="D83" s="108"/>
      <c r="E83" s="114" t="s">
        <v>730</v>
      </c>
      <c r="F83" s="114"/>
      <c r="G83" s="118"/>
      <c r="H83" s="117" t="s">
        <v>678</v>
      </c>
      <c r="I83" s="119"/>
      <c r="J83" s="121" t="s">
        <v>679</v>
      </c>
      <c r="K83" s="112" t="s">
        <v>92</v>
      </c>
      <c r="L83" s="120"/>
      <c r="M83" s="120"/>
      <c r="N83" s="120"/>
      <c r="O83" s="120"/>
    </row>
    <row r="84" spans="1:15" ht="16" hidden="1">
      <c r="A84" s="211"/>
      <c r="B84" s="211"/>
      <c r="C84" s="108" t="s">
        <v>731</v>
      </c>
      <c r="D84" s="108" t="s">
        <v>87</v>
      </c>
      <c r="E84" s="114" t="s">
        <v>115</v>
      </c>
      <c r="F84" s="114"/>
      <c r="G84" s="118"/>
      <c r="H84" s="117" t="s">
        <v>678</v>
      </c>
      <c r="I84" s="119"/>
      <c r="J84" s="121" t="s">
        <v>679</v>
      </c>
      <c r="K84" s="112" t="s">
        <v>92</v>
      </c>
      <c r="L84" s="120"/>
      <c r="M84" s="120"/>
      <c r="N84" s="120"/>
      <c r="O84" s="120"/>
    </row>
    <row r="85" spans="1:15" ht="16" hidden="1">
      <c r="A85" s="212"/>
      <c r="B85" s="212"/>
      <c r="C85" s="108" t="s">
        <v>732</v>
      </c>
      <c r="D85" s="108"/>
      <c r="E85" s="114" t="s">
        <v>733</v>
      </c>
      <c r="F85" s="114"/>
      <c r="G85" s="118"/>
      <c r="H85" s="117" t="s">
        <v>678</v>
      </c>
      <c r="I85" s="119"/>
      <c r="J85" s="121" t="s">
        <v>679</v>
      </c>
      <c r="K85" s="112" t="s">
        <v>92</v>
      </c>
      <c r="L85" s="120"/>
      <c r="M85" s="120"/>
      <c r="N85" s="120"/>
      <c r="O85" s="120"/>
    </row>
    <row r="86" spans="1:15" ht="16" hidden="1">
      <c r="A86" s="120" t="s">
        <v>734</v>
      </c>
      <c r="B86" s="120" t="s">
        <v>735</v>
      </c>
      <c r="C86" s="108" t="s">
        <v>736</v>
      </c>
      <c r="D86" s="108"/>
      <c r="E86" s="114" t="s">
        <v>737</v>
      </c>
      <c r="F86" s="114"/>
      <c r="G86" s="116"/>
      <c r="H86" s="117" t="s">
        <v>738</v>
      </c>
      <c r="I86" s="119"/>
      <c r="J86" s="19" t="s">
        <v>679</v>
      </c>
      <c r="K86" s="112" t="s">
        <v>34</v>
      </c>
      <c r="L86" s="120"/>
      <c r="M86" s="120"/>
      <c r="N86" s="120"/>
      <c r="O86" s="120"/>
    </row>
    <row r="87" spans="1:15" ht="32" hidden="1">
      <c r="A87" s="131" t="s">
        <v>739</v>
      </c>
      <c r="B87" s="133"/>
      <c r="C87" s="108" t="s">
        <v>740</v>
      </c>
      <c r="D87" s="134"/>
      <c r="E87" s="109" t="s">
        <v>93</v>
      </c>
      <c r="F87" s="107"/>
      <c r="G87" s="111"/>
      <c r="H87" s="111"/>
      <c r="I87" s="119"/>
      <c r="J87" s="111"/>
      <c r="K87" s="112" t="s">
        <v>112</v>
      </c>
      <c r="L87" s="120"/>
      <c r="M87" s="120"/>
      <c r="N87" s="120"/>
      <c r="O87" s="120"/>
    </row>
    <row r="88" spans="1:15" s="90" customFormat="1">
      <c r="A88" s="89"/>
      <c r="B88" s="89"/>
      <c r="C88" s="89"/>
      <c r="D88" s="89"/>
      <c r="E88" s="91"/>
      <c r="F88" s="91"/>
      <c r="N88" s="136"/>
    </row>
    <row r="89" spans="1:15" s="90" customFormat="1">
      <c r="A89" s="89"/>
      <c r="B89" s="89"/>
      <c r="C89" s="89"/>
      <c r="D89" s="89"/>
      <c r="E89" s="91"/>
      <c r="F89" s="91"/>
      <c r="N89" s="136"/>
    </row>
    <row r="90" spans="1:15" s="90" customFormat="1">
      <c r="A90" s="89"/>
      <c r="B90" s="89"/>
      <c r="C90" s="89"/>
      <c r="D90" s="89"/>
      <c r="E90" s="91"/>
      <c r="F90" s="91"/>
      <c r="N90" s="136"/>
    </row>
    <row r="95" spans="1:15" s="90" customFormat="1">
      <c r="A95" s="89"/>
      <c r="B95" s="89"/>
      <c r="C95" s="89"/>
      <c r="D95" s="89"/>
      <c r="E95" s="91"/>
      <c r="F95" s="91"/>
      <c r="N95" s="136"/>
    </row>
  </sheetData>
  <sheetProtection formatCells="0" insertHyperlinks="0" autoFilter="0"/>
  <autoFilter ref="A1:O87" xr:uid="{00000000-0009-0000-0000-000003000000}">
    <filterColumn colId="10">
      <filters>
        <filter val="Baidu"/>
      </filters>
    </filterColumn>
  </autoFilter>
  <mergeCells count="22">
    <mergeCell ref="A80:A81"/>
    <mergeCell ref="A3:A35"/>
    <mergeCell ref="A36:A54"/>
    <mergeCell ref="A55:A58"/>
    <mergeCell ref="A59:A60"/>
    <mergeCell ref="A61:A63"/>
    <mergeCell ref="A82:A85"/>
    <mergeCell ref="B3:B35"/>
    <mergeCell ref="B36:B54"/>
    <mergeCell ref="B55:B58"/>
    <mergeCell ref="B59:B60"/>
    <mergeCell ref="B61:B63"/>
    <mergeCell ref="B65:B66"/>
    <mergeCell ref="B68:B69"/>
    <mergeCell ref="B70:B72"/>
    <mergeCell ref="B73:B79"/>
    <mergeCell ref="B80:B81"/>
    <mergeCell ref="B82:B85"/>
    <mergeCell ref="A65:A66"/>
    <mergeCell ref="A68:A69"/>
    <mergeCell ref="A70:A72"/>
    <mergeCell ref="A73:A79"/>
  </mergeCells>
  <phoneticPr fontId="50" type="noConversion"/>
  <conditionalFormatting sqref="G55">
    <cfRule type="cellIs" dxfId="28" priority="17" operator="equal">
      <formula>"Fail"</formula>
    </cfRule>
    <cfRule type="cellIs" dxfId="27" priority="18" operator="equal">
      <formula>"Pass"</formula>
    </cfRule>
  </conditionalFormatting>
  <conditionalFormatting sqref="G56">
    <cfRule type="cellIs" dxfId="26" priority="19" operator="equal">
      <formula>"Fail"</formula>
    </cfRule>
    <cfRule type="cellIs" dxfId="25" priority="20" operator="equal">
      <formula>"Pass"</formula>
    </cfRule>
  </conditionalFormatting>
  <conditionalFormatting sqref="G57">
    <cfRule type="cellIs" dxfId="24" priority="15" operator="equal">
      <formula>"Fail"</formula>
    </cfRule>
    <cfRule type="cellIs" dxfId="23" priority="16" operator="equal">
      <formula>"Pass"</formula>
    </cfRule>
  </conditionalFormatting>
  <conditionalFormatting sqref="G58">
    <cfRule type="cellIs" dxfId="22" priority="21" operator="equal">
      <formula>"NA"</formula>
    </cfRule>
    <cfRule type="cellIs" dxfId="21" priority="22" operator="equal">
      <formula>"NT"</formula>
    </cfRule>
    <cfRule type="cellIs" dxfId="20" priority="23" operator="equal">
      <formula>"Fail"</formula>
    </cfRule>
    <cfRule type="cellIs" dxfId="19" priority="24" operator="equal">
      <formula>"Pass"</formula>
    </cfRule>
  </conditionalFormatting>
  <conditionalFormatting sqref="G79">
    <cfRule type="cellIs" dxfId="18" priority="13" operator="equal">
      <formula>"Fail"</formula>
    </cfRule>
    <cfRule type="cellIs" dxfId="17" priority="14" operator="equal">
      <formula>"Pass"</formula>
    </cfRule>
  </conditionalFormatting>
  <conditionalFormatting sqref="G82">
    <cfRule type="cellIs" dxfId="16" priority="5" operator="equal">
      <formula>"NA"</formula>
    </cfRule>
    <cfRule type="cellIs" dxfId="15" priority="6" operator="equal">
      <formula>"NT"</formula>
    </cfRule>
    <cfRule type="cellIs" dxfId="14" priority="7" operator="equal">
      <formula>"Fail"</formula>
    </cfRule>
    <cfRule type="cellIs" dxfId="13" priority="8" operator="equal">
      <formula>"Pass"</formula>
    </cfRule>
  </conditionalFormatting>
  <conditionalFormatting sqref="G83">
    <cfRule type="cellIs" dxfId="12" priority="1" operator="equal">
      <formula>"NA"</formula>
    </cfRule>
    <cfRule type="cellIs" dxfId="11" priority="2" operator="equal">
      <formula>"NT"</formula>
    </cfRule>
    <cfRule type="cellIs" dxfId="10" priority="3" operator="equal">
      <formula>"Fail"</formula>
    </cfRule>
    <cfRule type="cellIs" dxfId="9" priority="4" operator="equal">
      <formula>"Pass"</formula>
    </cfRule>
  </conditionalFormatting>
  <conditionalFormatting sqref="G86">
    <cfRule type="cellIs" dxfId="8" priority="60" operator="equal">
      <formula>"Fail"</formula>
    </cfRule>
    <cfRule type="cellIs" dxfId="7" priority="61" operator="equal">
      <formula>"Pass"</formula>
    </cfRule>
  </conditionalFormatting>
  <conditionalFormatting sqref="G84:G85">
    <cfRule type="cellIs" dxfId="6" priority="9" operator="equal">
      <formula>"NA"</formula>
    </cfRule>
    <cfRule type="cellIs" dxfId="5" priority="10" operator="equal">
      <formula>"NT"</formula>
    </cfRule>
    <cfRule type="cellIs" dxfId="4" priority="11" operator="equal">
      <formula>"Fail"</formula>
    </cfRule>
    <cfRule type="cellIs" dxfId="3" priority="12" operator="equal">
      <formula>"Pass"</formula>
    </cfRule>
  </conditionalFormatting>
  <conditionalFormatting sqref="G73:G78 G80:G81">
    <cfRule type="cellIs" dxfId="2" priority="32" operator="equal">
      <formula>"Fail"</formula>
    </cfRule>
    <cfRule type="cellIs" dxfId="1" priority="33" operator="equal">
      <formula>"Pass"</formula>
    </cfRule>
  </conditionalFormatting>
  <dataValidations count="2">
    <dataValidation type="list" allowBlank="1" showInputMessage="1" showErrorMessage="1" sqref="G86 G55:G57 G73:G81" xr:uid="{00000000-0002-0000-0300-000000000000}">
      <formula1>"Pass,Fail"</formula1>
    </dataValidation>
    <dataValidation type="list" allowBlank="1" showInputMessage="1" showErrorMessage="1" sqref="G58 G82:G85" xr:uid="{00000000-0002-0000-0300-000001000000}">
      <formula1>"Pass,Fail,NT,NA"</formula1>
    </dataValidation>
  </dataValidations>
  <pageMargins left="0.7" right="0.7" top="0.75" bottom="0.75" header="0.3" footer="0.3"/>
  <pageSetup orientation="portrait" horizontalDpi="90" verticalDpi="9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D144"/>
  <sheetViews>
    <sheetView workbookViewId="0">
      <pane xSplit="1" ySplit="2" topLeftCell="D3" activePane="bottomRight" state="frozen"/>
      <selection pane="topRight"/>
      <selection pane="bottomLeft"/>
      <selection pane="bottomRight" activeCell="U52" sqref="U52:V57"/>
    </sheetView>
  </sheetViews>
  <sheetFormatPr baseColWidth="10" defaultColWidth="9" defaultRowHeight="15"/>
  <cols>
    <col min="1" max="1" width="16.6640625" style="28" customWidth="1"/>
    <col min="2" max="2" width="38.1640625" style="28" customWidth="1"/>
    <col min="3" max="3" width="11.5" style="28" customWidth="1"/>
    <col min="4" max="4" width="45.33203125" style="28" customWidth="1"/>
    <col min="5" max="5" width="9" style="28"/>
    <col min="6" max="6" width="27.5" style="24" hidden="1" customWidth="1"/>
    <col min="7" max="7" width="24.83203125" style="24" hidden="1" customWidth="1"/>
    <col min="8" max="8" width="27.5" style="24" hidden="1" customWidth="1"/>
    <col min="9" max="9" width="14" style="24" hidden="1" customWidth="1"/>
    <col min="10" max="10" width="18" style="29" hidden="1" customWidth="1"/>
    <col min="11" max="11" width="18.33203125" style="29" hidden="1" customWidth="1"/>
    <col min="12" max="12" width="19.6640625" style="29" hidden="1" customWidth="1"/>
    <col min="13" max="13" width="17.5" style="29" hidden="1" customWidth="1"/>
    <col min="14" max="14" width="13" style="29" hidden="1" customWidth="1"/>
    <col min="15" max="15" width="12.33203125" style="29" hidden="1" customWidth="1"/>
    <col min="16" max="16" width="16.5" style="29" hidden="1" customWidth="1"/>
    <col min="17" max="17" width="15.5" style="30" customWidth="1"/>
    <col min="18" max="18" width="15.83203125" style="30" customWidth="1"/>
    <col min="19" max="19" width="13.33203125" style="30" customWidth="1"/>
    <col min="20" max="20" width="13.83203125" style="30" customWidth="1"/>
    <col min="21" max="22" width="11.1640625" style="30" customWidth="1"/>
    <col min="23" max="23" width="14" style="30" customWidth="1"/>
    <col min="24" max="24" width="15.5" style="28" customWidth="1"/>
    <col min="25" max="25" width="15.83203125" style="28" customWidth="1"/>
    <col min="26" max="26" width="13.33203125" style="28" customWidth="1"/>
    <col min="27" max="27" width="13.83203125" style="28" customWidth="1"/>
    <col min="28" max="28" width="9.5" style="28" customWidth="1"/>
    <col min="29" max="29" width="9.83203125" style="28" customWidth="1"/>
    <col min="30" max="30" width="14" style="28" customWidth="1"/>
    <col min="31" max="16384" width="9" style="28"/>
  </cols>
  <sheetData>
    <row r="1" spans="1:30">
      <c r="J1" s="222" t="s">
        <v>608</v>
      </c>
      <c r="K1" s="222"/>
      <c r="L1" s="222"/>
      <c r="M1" s="222"/>
      <c r="N1" s="222"/>
      <c r="O1" s="222"/>
      <c r="P1" s="222"/>
      <c r="Q1" s="223" t="s">
        <v>20</v>
      </c>
      <c r="R1" s="223"/>
      <c r="S1" s="223"/>
      <c r="T1" s="223"/>
      <c r="U1" s="223"/>
      <c r="V1" s="223"/>
      <c r="W1" s="223"/>
      <c r="X1" s="224"/>
      <c r="Y1" s="224"/>
      <c r="Z1" s="224"/>
      <c r="AA1" s="224"/>
      <c r="AB1" s="224"/>
      <c r="AC1" s="224"/>
      <c r="AD1" s="224"/>
    </row>
    <row r="2" spans="1:30">
      <c r="A2" s="31" t="s">
        <v>741</v>
      </c>
      <c r="B2" s="31" t="s">
        <v>24</v>
      </c>
      <c r="C2" s="31" t="s">
        <v>742</v>
      </c>
      <c r="D2" s="31" t="s">
        <v>743</v>
      </c>
      <c r="E2" s="31" t="s">
        <v>25</v>
      </c>
      <c r="F2" s="44" t="s">
        <v>744</v>
      </c>
      <c r="G2" s="44" t="s">
        <v>745</v>
      </c>
      <c r="H2" s="44" t="s">
        <v>746</v>
      </c>
      <c r="I2" s="47" t="s">
        <v>747</v>
      </c>
      <c r="J2" s="48" t="s">
        <v>748</v>
      </c>
      <c r="K2" s="48" t="s">
        <v>749</v>
      </c>
      <c r="L2" s="49" t="s">
        <v>750</v>
      </c>
      <c r="M2" s="49" t="s">
        <v>751</v>
      </c>
      <c r="N2" s="48" t="s">
        <v>752</v>
      </c>
      <c r="O2" s="48" t="s">
        <v>753</v>
      </c>
      <c r="P2" s="49" t="s">
        <v>754</v>
      </c>
      <c r="Q2" s="55" t="s">
        <v>748</v>
      </c>
      <c r="R2" s="55" t="s">
        <v>749</v>
      </c>
      <c r="S2" s="56" t="s">
        <v>750</v>
      </c>
      <c r="T2" s="56" t="s">
        <v>751</v>
      </c>
      <c r="U2" s="55" t="s">
        <v>752</v>
      </c>
      <c r="V2" s="55" t="s">
        <v>753</v>
      </c>
      <c r="W2" s="56" t="s">
        <v>754</v>
      </c>
      <c r="X2" s="48" t="s">
        <v>748</v>
      </c>
      <c r="Y2" s="48" t="s">
        <v>749</v>
      </c>
      <c r="Z2" s="49" t="s">
        <v>750</v>
      </c>
      <c r="AA2" s="49" t="s">
        <v>751</v>
      </c>
      <c r="AB2" s="48" t="s">
        <v>752</v>
      </c>
      <c r="AC2" s="48" t="s">
        <v>753</v>
      </c>
      <c r="AD2" s="49" t="s">
        <v>754</v>
      </c>
    </row>
    <row r="3" spans="1:30" s="24" customFormat="1" hidden="1">
      <c r="A3" s="32" t="s">
        <v>755</v>
      </c>
      <c r="B3" s="32" t="s">
        <v>756</v>
      </c>
      <c r="C3" s="33" t="s">
        <v>757</v>
      </c>
      <c r="D3" s="32" t="s">
        <v>758</v>
      </c>
      <c r="E3" s="33" t="s">
        <v>92</v>
      </c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30" s="24" customFormat="1" hidden="1">
      <c r="A4" s="34" t="s">
        <v>759</v>
      </c>
      <c r="B4" s="34" t="s">
        <v>760</v>
      </c>
      <c r="C4" s="33" t="s">
        <v>757</v>
      </c>
      <c r="D4" s="34" t="s">
        <v>761</v>
      </c>
      <c r="E4" s="33" t="s">
        <v>92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</row>
    <row r="5" spans="1:30" s="24" customFormat="1" hidden="1">
      <c r="A5" s="34"/>
      <c r="B5" s="34" t="s">
        <v>762</v>
      </c>
      <c r="C5" s="33" t="s">
        <v>763</v>
      </c>
      <c r="D5" s="34" t="s">
        <v>761</v>
      </c>
      <c r="E5" s="33" t="s">
        <v>92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30" s="24" customFormat="1" hidden="1">
      <c r="A6" s="35" t="s">
        <v>764</v>
      </c>
      <c r="B6" s="35" t="s">
        <v>765</v>
      </c>
      <c r="C6" s="33" t="s">
        <v>757</v>
      </c>
      <c r="D6" s="35" t="s">
        <v>766</v>
      </c>
      <c r="E6" s="33" t="s">
        <v>92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</row>
    <row r="7" spans="1:30" s="24" customFormat="1" hidden="1">
      <c r="A7" s="35"/>
      <c r="B7" s="35" t="s">
        <v>767</v>
      </c>
      <c r="C7" s="33" t="s">
        <v>763</v>
      </c>
      <c r="D7" s="35" t="s">
        <v>766</v>
      </c>
      <c r="E7" s="33" t="s">
        <v>92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</row>
    <row r="8" spans="1:30" s="24" customFormat="1" hidden="1">
      <c r="A8" s="35" t="s">
        <v>768</v>
      </c>
      <c r="B8" s="35" t="s">
        <v>765</v>
      </c>
      <c r="C8" s="33" t="s">
        <v>757</v>
      </c>
      <c r="D8" s="35" t="s">
        <v>769</v>
      </c>
      <c r="E8" s="33" t="s">
        <v>92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</row>
    <row r="9" spans="1:30" s="24" customFormat="1" hidden="1">
      <c r="A9" s="35"/>
      <c r="B9" s="35" t="s">
        <v>767</v>
      </c>
      <c r="C9" s="33" t="s">
        <v>763</v>
      </c>
      <c r="D9" s="35" t="s">
        <v>769</v>
      </c>
      <c r="E9" s="33" t="s">
        <v>92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</row>
    <row r="10" spans="1:30" s="25" customFormat="1" hidden="1">
      <c r="A10" s="36" t="s">
        <v>770</v>
      </c>
      <c r="B10" s="36" t="s">
        <v>771</v>
      </c>
      <c r="C10" s="37" t="s">
        <v>757</v>
      </c>
      <c r="D10" s="36" t="s">
        <v>772</v>
      </c>
      <c r="E10" s="37" t="s">
        <v>92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</row>
    <row r="11" spans="1:30" s="25" customFormat="1" hidden="1">
      <c r="A11" s="36"/>
      <c r="B11" s="36" t="s">
        <v>771</v>
      </c>
      <c r="C11" s="37" t="s">
        <v>763</v>
      </c>
      <c r="D11" s="36" t="s">
        <v>772</v>
      </c>
      <c r="E11" s="37" t="s">
        <v>92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</row>
    <row r="12" spans="1:30" s="24" customFormat="1" hidden="1">
      <c r="A12" s="35" t="s">
        <v>773</v>
      </c>
      <c r="B12" s="35" t="s">
        <v>767</v>
      </c>
      <c r="C12" s="33" t="s">
        <v>763</v>
      </c>
      <c r="D12" s="35" t="s">
        <v>774</v>
      </c>
      <c r="E12" s="33" t="s">
        <v>92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</row>
    <row r="13" spans="1:30" s="24" customFormat="1" hidden="1">
      <c r="A13" s="35" t="s">
        <v>775</v>
      </c>
      <c r="B13" s="35" t="s">
        <v>765</v>
      </c>
      <c r="C13" s="33" t="s">
        <v>757</v>
      </c>
      <c r="D13" s="35" t="s">
        <v>776</v>
      </c>
      <c r="E13" s="33" t="s">
        <v>92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</row>
    <row r="14" spans="1:30" s="24" customFormat="1" hidden="1">
      <c r="A14" s="35"/>
      <c r="B14" s="35" t="s">
        <v>767</v>
      </c>
      <c r="C14" s="33" t="s">
        <v>763</v>
      </c>
      <c r="D14" s="35" t="s">
        <v>776</v>
      </c>
      <c r="E14" s="33" t="s">
        <v>92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</row>
    <row r="15" spans="1:30" s="24" customFormat="1" hidden="1">
      <c r="A15" s="35" t="s">
        <v>777</v>
      </c>
      <c r="B15" s="35" t="s">
        <v>765</v>
      </c>
      <c r="C15" s="33" t="s">
        <v>757</v>
      </c>
      <c r="D15" s="35" t="s">
        <v>778</v>
      </c>
      <c r="E15" s="33" t="s">
        <v>92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</row>
    <row r="16" spans="1:30" s="24" customFormat="1" hidden="1">
      <c r="A16" s="35" t="s">
        <v>779</v>
      </c>
      <c r="B16" s="34" t="s">
        <v>760</v>
      </c>
      <c r="C16" s="33" t="s">
        <v>757</v>
      </c>
      <c r="D16" s="35" t="s">
        <v>780</v>
      </c>
      <c r="E16" s="33" t="s">
        <v>92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</row>
    <row r="17" spans="1:16" s="24" customFormat="1" hidden="1">
      <c r="A17" s="35"/>
      <c r="B17" s="34" t="s">
        <v>762</v>
      </c>
      <c r="C17" s="33" t="s">
        <v>763</v>
      </c>
      <c r="D17" s="35" t="s">
        <v>780</v>
      </c>
      <c r="E17" s="33" t="s">
        <v>92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</row>
    <row r="18" spans="1:16" s="24" customFormat="1" hidden="1">
      <c r="A18" s="35"/>
      <c r="B18" s="35" t="s">
        <v>781</v>
      </c>
      <c r="C18" s="33" t="s">
        <v>763</v>
      </c>
      <c r="D18" s="35" t="s">
        <v>780</v>
      </c>
      <c r="E18" s="33" t="s">
        <v>92</v>
      </c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</row>
    <row r="19" spans="1:16" s="24" customFormat="1" hidden="1">
      <c r="A19" s="35" t="s">
        <v>782</v>
      </c>
      <c r="B19" s="34" t="s">
        <v>760</v>
      </c>
      <c r="C19" s="33" t="s">
        <v>757</v>
      </c>
      <c r="D19" s="33" t="s">
        <v>783</v>
      </c>
      <c r="E19" s="33" t="s">
        <v>92</v>
      </c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</row>
    <row r="20" spans="1:16" s="24" customFormat="1" hidden="1">
      <c r="A20" s="35"/>
      <c r="B20" s="34" t="s">
        <v>762</v>
      </c>
      <c r="C20" s="33" t="s">
        <v>763</v>
      </c>
      <c r="D20" s="33" t="s">
        <v>783</v>
      </c>
      <c r="E20" s="33" t="s">
        <v>92</v>
      </c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</row>
    <row r="21" spans="1:16" s="24" customFormat="1" hidden="1">
      <c r="A21" s="35"/>
      <c r="B21" s="35" t="s">
        <v>781</v>
      </c>
      <c r="C21" s="33" t="s">
        <v>763</v>
      </c>
      <c r="D21" s="33" t="s">
        <v>783</v>
      </c>
      <c r="E21" s="33" t="s">
        <v>92</v>
      </c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</row>
    <row r="22" spans="1:16" s="24" customFormat="1" hidden="1">
      <c r="A22" s="35" t="s">
        <v>784</v>
      </c>
      <c r="B22" s="35" t="s">
        <v>765</v>
      </c>
      <c r="C22" s="33" t="s">
        <v>757</v>
      </c>
      <c r="D22" s="35" t="s">
        <v>785</v>
      </c>
      <c r="E22" s="33" t="s">
        <v>92</v>
      </c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spans="1:16" s="24" customFormat="1" hidden="1">
      <c r="A23" s="35"/>
      <c r="B23" s="35" t="s">
        <v>786</v>
      </c>
      <c r="C23" s="33" t="s">
        <v>757</v>
      </c>
      <c r="D23" s="35" t="s">
        <v>785</v>
      </c>
      <c r="E23" s="33" t="s">
        <v>92</v>
      </c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</row>
    <row r="24" spans="1:16" s="24" customFormat="1" hidden="1">
      <c r="A24" s="35"/>
      <c r="B24" s="35" t="s">
        <v>787</v>
      </c>
      <c r="C24" s="33" t="s">
        <v>757</v>
      </c>
      <c r="D24" s="35" t="s">
        <v>785</v>
      </c>
      <c r="E24" s="33" t="s">
        <v>92</v>
      </c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</row>
    <row r="25" spans="1:16" s="24" customFormat="1" hidden="1">
      <c r="A25" s="35"/>
      <c r="B25" s="35" t="s">
        <v>767</v>
      </c>
      <c r="C25" s="33" t="s">
        <v>763</v>
      </c>
      <c r="D25" s="35" t="s">
        <v>785</v>
      </c>
      <c r="E25" s="33" t="s">
        <v>92</v>
      </c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</row>
    <row r="26" spans="1:16" s="24" customFormat="1" ht="13.5" hidden="1" customHeight="1">
      <c r="A26" s="35" t="s">
        <v>788</v>
      </c>
      <c r="B26" s="35" t="s">
        <v>765</v>
      </c>
      <c r="C26" s="33" t="s">
        <v>757</v>
      </c>
      <c r="D26" s="35" t="s">
        <v>789</v>
      </c>
      <c r="E26" s="33" t="s">
        <v>92</v>
      </c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</row>
    <row r="27" spans="1:16" s="24" customFormat="1" hidden="1">
      <c r="A27" s="35"/>
      <c r="B27" s="35" t="s">
        <v>790</v>
      </c>
      <c r="C27" s="33" t="s">
        <v>763</v>
      </c>
      <c r="D27" s="35" t="s">
        <v>789</v>
      </c>
      <c r="E27" s="33" t="s">
        <v>92</v>
      </c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</row>
    <row r="28" spans="1:16" s="24" customFormat="1" hidden="1">
      <c r="A28" s="35"/>
      <c r="B28" s="35" t="s">
        <v>781</v>
      </c>
      <c r="C28" s="33" t="s">
        <v>763</v>
      </c>
      <c r="D28" s="35" t="s">
        <v>789</v>
      </c>
      <c r="E28" s="33" t="s">
        <v>92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</row>
    <row r="29" spans="1:16" s="24" customFormat="1" hidden="1">
      <c r="A29" s="35" t="s">
        <v>791</v>
      </c>
      <c r="B29" s="35" t="s">
        <v>767</v>
      </c>
      <c r="C29" s="33" t="s">
        <v>763</v>
      </c>
      <c r="D29" s="35" t="s">
        <v>792</v>
      </c>
      <c r="E29" s="33" t="s">
        <v>92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</row>
    <row r="30" spans="1:16" s="24" customFormat="1" hidden="1">
      <c r="A30" s="35" t="s">
        <v>793</v>
      </c>
      <c r="B30" s="35" t="s">
        <v>767</v>
      </c>
      <c r="C30" s="33" t="s">
        <v>763</v>
      </c>
      <c r="D30" s="35" t="s">
        <v>794</v>
      </c>
      <c r="E30" s="33" t="s">
        <v>92</v>
      </c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</row>
    <row r="31" spans="1:16" s="26" customFormat="1" hidden="1">
      <c r="A31" s="34" t="s">
        <v>795</v>
      </c>
      <c r="B31" s="34" t="s">
        <v>765</v>
      </c>
      <c r="C31" s="38" t="s">
        <v>757</v>
      </c>
      <c r="D31" s="34" t="s">
        <v>796</v>
      </c>
      <c r="E31" s="38" t="s">
        <v>92</v>
      </c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</row>
    <row r="32" spans="1:16" s="26" customFormat="1" hidden="1">
      <c r="A32" s="34"/>
      <c r="B32" s="34" t="s">
        <v>767</v>
      </c>
      <c r="C32" s="38" t="s">
        <v>763</v>
      </c>
      <c r="D32" s="34" t="s">
        <v>796</v>
      </c>
      <c r="E32" s="38" t="s">
        <v>92</v>
      </c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</row>
    <row r="33" spans="1:30" s="24" customFormat="1" hidden="1">
      <c r="A33" s="35" t="s">
        <v>797</v>
      </c>
      <c r="B33" s="35" t="s">
        <v>765</v>
      </c>
      <c r="C33" s="33" t="s">
        <v>757</v>
      </c>
      <c r="D33" s="35" t="s">
        <v>798</v>
      </c>
      <c r="E33" s="33" t="s">
        <v>92</v>
      </c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</row>
    <row r="34" spans="1:30" s="24" customFormat="1" hidden="1">
      <c r="A34" s="35"/>
      <c r="B34" s="35" t="s">
        <v>767</v>
      </c>
      <c r="C34" s="33" t="s">
        <v>763</v>
      </c>
      <c r="D34" s="35" t="s">
        <v>798</v>
      </c>
      <c r="E34" s="33" t="s">
        <v>92</v>
      </c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</row>
    <row r="35" spans="1:30" s="24" customFormat="1" hidden="1">
      <c r="A35" s="35" t="s">
        <v>799</v>
      </c>
      <c r="B35" s="35" t="s">
        <v>767</v>
      </c>
      <c r="C35" s="33" t="s">
        <v>763</v>
      </c>
      <c r="D35" s="35" t="s">
        <v>800</v>
      </c>
      <c r="E35" s="33" t="s">
        <v>92</v>
      </c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</row>
    <row r="36" spans="1:30" s="24" customFormat="1" hidden="1">
      <c r="A36" s="35" t="s">
        <v>801</v>
      </c>
      <c r="B36" s="35" t="s">
        <v>765</v>
      </c>
      <c r="C36" s="33" t="s">
        <v>757</v>
      </c>
      <c r="D36" s="35" t="s">
        <v>802</v>
      </c>
      <c r="E36" s="33" t="s">
        <v>92</v>
      </c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</row>
    <row r="37" spans="1:30" s="27" customFormat="1" hidden="1">
      <c r="A37" s="39" t="s">
        <v>801</v>
      </c>
      <c r="B37" s="39" t="s">
        <v>801</v>
      </c>
      <c r="C37" s="40" t="s">
        <v>763</v>
      </c>
      <c r="D37" s="39" t="s">
        <v>802</v>
      </c>
      <c r="E37" s="40" t="s">
        <v>92</v>
      </c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</row>
    <row r="38" spans="1:30" s="24" customFormat="1" hidden="1">
      <c r="A38" s="35" t="s">
        <v>803</v>
      </c>
      <c r="B38" s="35" t="s">
        <v>767</v>
      </c>
      <c r="C38" s="33" t="s">
        <v>763</v>
      </c>
      <c r="D38" s="35" t="s">
        <v>804</v>
      </c>
      <c r="E38" s="33" t="s">
        <v>92</v>
      </c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</row>
    <row r="39" spans="1:30">
      <c r="A39" s="35" t="s">
        <v>649</v>
      </c>
      <c r="B39" s="35" t="s">
        <v>805</v>
      </c>
      <c r="C39" s="41" t="s">
        <v>757</v>
      </c>
      <c r="D39" s="35" t="s">
        <v>806</v>
      </c>
      <c r="E39" s="41" t="s">
        <v>112</v>
      </c>
      <c r="F39" s="33"/>
      <c r="G39" s="33"/>
      <c r="H39" s="33"/>
      <c r="I39" s="33"/>
      <c r="J39" s="50">
        <v>23.03</v>
      </c>
      <c r="K39" s="50">
        <v>48</v>
      </c>
      <c r="L39" s="51">
        <v>366.5</v>
      </c>
      <c r="M39" s="51">
        <v>389.71</v>
      </c>
      <c r="N39" s="50">
        <v>10</v>
      </c>
      <c r="O39" s="50">
        <v>11</v>
      </c>
      <c r="P39" s="52" t="s">
        <v>807</v>
      </c>
      <c r="Q39" s="57">
        <v>15.77</v>
      </c>
      <c r="R39" s="57">
        <v>71.8</v>
      </c>
      <c r="S39" s="57">
        <v>260.68</v>
      </c>
      <c r="T39" s="57">
        <v>272.58999999999997</v>
      </c>
      <c r="U39" s="57">
        <v>15</v>
      </c>
      <c r="V39" s="57">
        <v>29</v>
      </c>
      <c r="W39" s="61" t="s">
        <v>808</v>
      </c>
      <c r="X39" s="62"/>
      <c r="Y39" s="41"/>
      <c r="Z39" s="41"/>
      <c r="AA39" s="41"/>
      <c r="AB39" s="41"/>
      <c r="AC39" s="41"/>
      <c r="AD39" s="73"/>
    </row>
    <row r="40" spans="1:30">
      <c r="A40" s="41"/>
      <c r="B40" s="35" t="s">
        <v>809</v>
      </c>
      <c r="C40" s="41" t="s">
        <v>757</v>
      </c>
      <c r="D40" s="35" t="s">
        <v>806</v>
      </c>
      <c r="E40" s="41" t="s">
        <v>112</v>
      </c>
      <c r="F40" s="33"/>
      <c r="G40" s="33"/>
      <c r="H40" s="33"/>
      <c r="I40" s="33"/>
      <c r="J40" s="50">
        <v>20.95</v>
      </c>
      <c r="K40" s="50">
        <v>50.3</v>
      </c>
      <c r="L40" s="51">
        <v>367.05</v>
      </c>
      <c r="M40" s="51">
        <v>389.71</v>
      </c>
      <c r="N40" s="50">
        <v>6</v>
      </c>
      <c r="O40" s="50">
        <v>6</v>
      </c>
      <c r="P40" s="52" t="s">
        <v>807</v>
      </c>
      <c r="Q40" s="57">
        <v>20.190000000000001</v>
      </c>
      <c r="R40" s="57">
        <v>127</v>
      </c>
      <c r="S40" s="57">
        <v>263.52999999999997</v>
      </c>
      <c r="T40" s="57">
        <v>282.3</v>
      </c>
      <c r="U40" s="57">
        <v>17</v>
      </c>
      <c r="V40" s="57">
        <v>33</v>
      </c>
      <c r="W40" s="61" t="s">
        <v>808</v>
      </c>
      <c r="X40" s="62"/>
      <c r="Y40" s="41"/>
      <c r="Z40" s="41"/>
      <c r="AA40" s="41"/>
      <c r="AB40" s="41"/>
      <c r="AC40" s="41"/>
      <c r="AD40" s="73"/>
    </row>
    <row r="41" spans="1:30">
      <c r="A41" s="41"/>
      <c r="B41" s="35" t="s">
        <v>810</v>
      </c>
      <c r="C41" s="41" t="s">
        <v>757</v>
      </c>
      <c r="D41" s="35" t="s">
        <v>806</v>
      </c>
      <c r="E41" s="41" t="s">
        <v>112</v>
      </c>
      <c r="F41" s="33"/>
      <c r="G41" s="33"/>
      <c r="H41" s="33"/>
      <c r="I41" s="33"/>
      <c r="J41" s="50">
        <v>10.46</v>
      </c>
      <c r="K41" s="50">
        <v>18.5</v>
      </c>
      <c r="L41" s="50">
        <v>363.02</v>
      </c>
      <c r="M41" s="51">
        <v>389.71</v>
      </c>
      <c r="N41" s="50">
        <v>16</v>
      </c>
      <c r="O41" s="50">
        <v>16</v>
      </c>
      <c r="P41" s="52" t="s">
        <v>807</v>
      </c>
      <c r="Q41" s="57">
        <v>21.14</v>
      </c>
      <c r="R41" s="57">
        <v>107</v>
      </c>
      <c r="S41" s="57">
        <v>263.67</v>
      </c>
      <c r="T41" s="57">
        <v>288</v>
      </c>
      <c r="U41" s="57">
        <v>12</v>
      </c>
      <c r="V41" s="57">
        <v>24</v>
      </c>
      <c r="W41" s="61" t="s">
        <v>808</v>
      </c>
      <c r="X41" s="62"/>
      <c r="Y41" s="41"/>
      <c r="Z41" s="41"/>
      <c r="AA41" s="41"/>
      <c r="AB41" s="41"/>
      <c r="AC41" s="41"/>
      <c r="AD41" s="73"/>
    </row>
    <row r="42" spans="1:30">
      <c r="A42" s="41"/>
      <c r="B42" s="35" t="s">
        <v>811</v>
      </c>
      <c r="C42" s="41" t="s">
        <v>757</v>
      </c>
      <c r="D42" s="35" t="s">
        <v>806</v>
      </c>
      <c r="E42" s="41" t="s">
        <v>112</v>
      </c>
      <c r="F42" s="33"/>
      <c r="G42" s="33"/>
      <c r="H42" s="33"/>
      <c r="I42" s="33"/>
      <c r="J42" s="50">
        <v>10.46</v>
      </c>
      <c r="K42" s="50">
        <v>18.5</v>
      </c>
      <c r="L42" s="51">
        <v>363.02</v>
      </c>
      <c r="M42" s="51">
        <v>389.71</v>
      </c>
      <c r="N42" s="50">
        <v>10</v>
      </c>
      <c r="O42" s="50">
        <v>11</v>
      </c>
      <c r="P42" s="52" t="s">
        <v>807</v>
      </c>
      <c r="Q42" s="57">
        <v>8.8000000000000007</v>
      </c>
      <c r="R42" s="57">
        <v>15.6</v>
      </c>
      <c r="S42" s="57">
        <v>257</v>
      </c>
      <c r="T42" s="57">
        <v>258</v>
      </c>
      <c r="U42" s="57">
        <v>15</v>
      </c>
      <c r="V42" s="57">
        <v>25</v>
      </c>
      <c r="W42" s="61" t="s">
        <v>808</v>
      </c>
      <c r="X42" s="62"/>
      <c r="Y42" s="41"/>
      <c r="Z42" s="41"/>
      <c r="AA42" s="41"/>
      <c r="AB42" s="41"/>
      <c r="AC42" s="41"/>
      <c r="AD42" s="73"/>
    </row>
    <row r="43" spans="1:30">
      <c r="A43" s="41"/>
      <c r="B43" s="35" t="s">
        <v>812</v>
      </c>
      <c r="C43" s="41" t="s">
        <v>763</v>
      </c>
      <c r="D43" s="35" t="s">
        <v>806</v>
      </c>
      <c r="E43" s="41" t="s">
        <v>112</v>
      </c>
      <c r="F43" s="33"/>
      <c r="G43" s="33"/>
      <c r="H43" s="33"/>
      <c r="I43" s="33"/>
      <c r="J43" s="50">
        <v>9.9499999999999993</v>
      </c>
      <c r="K43" s="50">
        <v>12</v>
      </c>
      <c r="L43" s="51">
        <v>376.21</v>
      </c>
      <c r="M43" s="51">
        <v>389.71</v>
      </c>
      <c r="N43" s="50">
        <v>14</v>
      </c>
      <c r="O43" s="50">
        <v>12</v>
      </c>
      <c r="P43" s="52" t="s">
        <v>807</v>
      </c>
      <c r="Q43" s="57">
        <v>8.34</v>
      </c>
      <c r="R43" s="57">
        <v>25.8</v>
      </c>
      <c r="S43" s="57">
        <v>258.52</v>
      </c>
      <c r="T43" s="57">
        <v>262.89</v>
      </c>
      <c r="U43" s="57">
        <v>12</v>
      </c>
      <c r="V43" s="57">
        <v>22</v>
      </c>
      <c r="W43" s="61" t="s">
        <v>808</v>
      </c>
      <c r="X43" s="62"/>
      <c r="Y43" s="41"/>
      <c r="Z43" s="41"/>
      <c r="AA43" s="41"/>
      <c r="AB43" s="41"/>
      <c r="AC43" s="41"/>
      <c r="AD43" s="73"/>
    </row>
    <row r="44" spans="1:30" ht="14" customHeight="1">
      <c r="A44" s="41" t="s">
        <v>813</v>
      </c>
      <c r="B44" s="41" t="s">
        <v>814</v>
      </c>
      <c r="C44" s="41" t="s">
        <v>757</v>
      </c>
      <c r="D44" s="41" t="s">
        <v>815</v>
      </c>
      <c r="E44" s="41" t="s">
        <v>112</v>
      </c>
      <c r="F44" s="33"/>
      <c r="G44" s="33"/>
      <c r="H44" s="33"/>
      <c r="I44" s="33"/>
      <c r="J44" s="50">
        <v>0.17</v>
      </c>
      <c r="K44" s="50">
        <v>3.7</v>
      </c>
      <c r="L44" s="51">
        <v>92.51</v>
      </c>
      <c r="M44" s="51">
        <v>92.57</v>
      </c>
      <c r="N44" s="50">
        <v>6</v>
      </c>
      <c r="O44" s="50">
        <v>7</v>
      </c>
      <c r="P44" s="52" t="s">
        <v>807</v>
      </c>
      <c r="Q44" s="57">
        <v>0.03</v>
      </c>
      <c r="R44" s="57">
        <v>3</v>
      </c>
      <c r="S44" s="57">
        <v>61.6</v>
      </c>
      <c r="T44" s="57">
        <v>123.19</v>
      </c>
      <c r="U44" s="57">
        <v>2</v>
      </c>
      <c r="V44" s="57">
        <v>2</v>
      </c>
      <c r="W44" s="61" t="s">
        <v>808</v>
      </c>
      <c r="X44" s="62"/>
      <c r="Y44" s="41"/>
      <c r="Z44" s="41"/>
      <c r="AA44" s="41"/>
      <c r="AB44" s="41"/>
      <c r="AC44" s="41"/>
      <c r="AD44" s="73"/>
    </row>
    <row r="45" spans="1:30">
      <c r="A45" s="41"/>
      <c r="B45" s="41" t="s">
        <v>816</v>
      </c>
      <c r="C45" s="41" t="s">
        <v>757</v>
      </c>
      <c r="D45" s="41" t="s">
        <v>815</v>
      </c>
      <c r="E45" s="41" t="s">
        <v>112</v>
      </c>
      <c r="F45" s="33"/>
      <c r="G45" s="33"/>
      <c r="H45" s="33"/>
      <c r="I45" s="33"/>
      <c r="J45" s="50">
        <v>0.23</v>
      </c>
      <c r="K45" s="50">
        <v>3.5</v>
      </c>
      <c r="L45" s="51">
        <v>72.75</v>
      </c>
      <c r="M45" s="51">
        <v>72.86</v>
      </c>
      <c r="N45" s="50">
        <v>6</v>
      </c>
      <c r="O45" s="50">
        <v>6</v>
      </c>
      <c r="P45" s="52" t="s">
        <v>807</v>
      </c>
      <c r="Q45" s="57">
        <v>0.03</v>
      </c>
      <c r="R45" s="57">
        <v>3.2</v>
      </c>
      <c r="S45" s="57">
        <v>61.6</v>
      </c>
      <c r="T45" s="57">
        <v>123.19</v>
      </c>
      <c r="U45" s="57">
        <v>2</v>
      </c>
      <c r="V45" s="57">
        <v>2</v>
      </c>
      <c r="W45" s="61" t="s">
        <v>808</v>
      </c>
      <c r="X45" s="62"/>
      <c r="Y45" s="41"/>
      <c r="Z45" s="41"/>
      <c r="AA45" s="41"/>
      <c r="AB45" s="41"/>
      <c r="AC45" s="41"/>
      <c r="AD45" s="73"/>
    </row>
    <row r="46" spans="1:30">
      <c r="A46" s="41"/>
      <c r="B46" s="41" t="s">
        <v>817</v>
      </c>
      <c r="C46" s="41" t="s">
        <v>757</v>
      </c>
      <c r="D46" s="41" t="s">
        <v>815</v>
      </c>
      <c r="E46" s="41" t="s">
        <v>112</v>
      </c>
      <c r="F46" s="33"/>
      <c r="G46" s="33"/>
      <c r="H46" s="33"/>
      <c r="I46" s="33"/>
      <c r="J46" s="50">
        <v>5.68</v>
      </c>
      <c r="K46" s="50">
        <v>96.5</v>
      </c>
      <c r="L46" s="51">
        <v>114.47</v>
      </c>
      <c r="M46" s="51">
        <v>166.11</v>
      </c>
      <c r="N46" s="50">
        <v>7</v>
      </c>
      <c r="O46" s="50">
        <v>9</v>
      </c>
      <c r="P46" s="52" t="s">
        <v>807</v>
      </c>
      <c r="Q46" s="57">
        <v>10.51</v>
      </c>
      <c r="R46" s="57">
        <v>27.3</v>
      </c>
      <c r="S46" s="57">
        <v>138.01</v>
      </c>
      <c r="T46" s="57">
        <v>155.80000000000001</v>
      </c>
      <c r="U46" s="57">
        <v>2</v>
      </c>
      <c r="V46" s="57">
        <v>8</v>
      </c>
      <c r="W46" s="61" t="s">
        <v>808</v>
      </c>
      <c r="X46" s="62"/>
      <c r="Y46" s="41"/>
      <c r="Z46" s="41"/>
      <c r="AA46" s="41"/>
      <c r="AB46" s="41"/>
      <c r="AC46" s="41"/>
      <c r="AD46" s="73"/>
    </row>
    <row r="47" spans="1:30">
      <c r="A47" s="41"/>
      <c r="B47" s="41" t="s">
        <v>812</v>
      </c>
      <c r="C47" s="41" t="s">
        <v>763</v>
      </c>
      <c r="D47" s="41" t="s">
        <v>815</v>
      </c>
      <c r="E47" s="41" t="s">
        <v>112</v>
      </c>
      <c r="F47" s="33"/>
      <c r="G47" s="33"/>
      <c r="H47" s="33"/>
      <c r="I47" s="33"/>
      <c r="J47" s="50">
        <v>0</v>
      </c>
      <c r="K47" s="50">
        <v>0</v>
      </c>
      <c r="L47" s="51">
        <v>73.91</v>
      </c>
      <c r="M47" s="51">
        <v>73.91</v>
      </c>
      <c r="N47" s="50">
        <v>7</v>
      </c>
      <c r="O47" s="50">
        <v>7</v>
      </c>
      <c r="P47" s="52" t="s">
        <v>807</v>
      </c>
      <c r="Q47" s="57">
        <v>0.02</v>
      </c>
      <c r="R47" s="57">
        <v>2</v>
      </c>
      <c r="S47" s="57">
        <v>0</v>
      </c>
      <c r="T47" s="57">
        <v>0</v>
      </c>
      <c r="U47" s="57">
        <v>3</v>
      </c>
      <c r="V47" s="57">
        <v>3</v>
      </c>
      <c r="W47" s="61" t="s">
        <v>808</v>
      </c>
      <c r="X47" s="62"/>
      <c r="Y47" s="41"/>
      <c r="Z47" s="41"/>
      <c r="AA47" s="41"/>
      <c r="AB47" s="41"/>
      <c r="AC47" s="41"/>
      <c r="AD47" s="73"/>
    </row>
    <row r="48" spans="1:30">
      <c r="A48" s="41" t="s">
        <v>818</v>
      </c>
      <c r="B48" s="41" t="s">
        <v>817</v>
      </c>
      <c r="C48" s="41" t="s">
        <v>757</v>
      </c>
      <c r="D48" s="42" t="s">
        <v>819</v>
      </c>
      <c r="E48" s="41" t="s">
        <v>112</v>
      </c>
      <c r="F48" s="33"/>
      <c r="G48" s="33"/>
      <c r="H48" s="33"/>
      <c r="I48" s="33"/>
      <c r="J48" s="50" t="s">
        <v>257</v>
      </c>
      <c r="K48" s="50" t="s">
        <v>257</v>
      </c>
      <c r="L48" s="50" t="s">
        <v>257</v>
      </c>
      <c r="M48" s="50" t="s">
        <v>257</v>
      </c>
      <c r="N48" s="50" t="s">
        <v>257</v>
      </c>
      <c r="O48" s="50" t="s">
        <v>257</v>
      </c>
      <c r="P48" s="53" t="s">
        <v>257</v>
      </c>
      <c r="Q48" s="58" t="s">
        <v>257</v>
      </c>
      <c r="R48" s="58" t="s">
        <v>257</v>
      </c>
      <c r="S48" s="58" t="s">
        <v>257</v>
      </c>
      <c r="T48" s="58" t="s">
        <v>257</v>
      </c>
      <c r="U48" s="58" t="s">
        <v>257</v>
      </c>
      <c r="V48" s="58" t="s">
        <v>257</v>
      </c>
      <c r="W48" s="58" t="s">
        <v>257</v>
      </c>
      <c r="X48" s="63"/>
      <c r="Y48" s="54"/>
      <c r="Z48" s="54"/>
      <c r="AA48" s="54"/>
      <c r="AB48" s="51"/>
      <c r="AC48" s="51"/>
      <c r="AD48" s="51"/>
    </row>
    <row r="49" spans="1:30">
      <c r="A49" s="41"/>
      <c r="B49" s="41" t="s">
        <v>812</v>
      </c>
      <c r="C49" s="41" t="s">
        <v>763</v>
      </c>
      <c r="D49" s="42" t="s">
        <v>819</v>
      </c>
      <c r="E49" s="41" t="s">
        <v>112</v>
      </c>
      <c r="F49" s="33"/>
      <c r="G49" s="33"/>
      <c r="H49" s="33"/>
      <c r="I49" s="33"/>
      <c r="J49" s="50" t="s">
        <v>257</v>
      </c>
      <c r="K49" s="50" t="s">
        <v>257</v>
      </c>
      <c r="L49" s="50" t="s">
        <v>257</v>
      </c>
      <c r="M49" s="50" t="s">
        <v>257</v>
      </c>
      <c r="N49" s="50" t="s">
        <v>257</v>
      </c>
      <c r="O49" s="50" t="s">
        <v>257</v>
      </c>
      <c r="P49" s="53" t="s">
        <v>257</v>
      </c>
      <c r="Q49" s="58" t="s">
        <v>257</v>
      </c>
      <c r="R49" s="58" t="s">
        <v>257</v>
      </c>
      <c r="S49" s="58" t="s">
        <v>257</v>
      </c>
      <c r="T49" s="58" t="s">
        <v>257</v>
      </c>
      <c r="U49" s="58" t="s">
        <v>257</v>
      </c>
      <c r="V49" s="58" t="s">
        <v>257</v>
      </c>
      <c r="W49" s="58" t="s">
        <v>257</v>
      </c>
      <c r="X49" s="63"/>
      <c r="Y49" s="54"/>
      <c r="Z49" s="54"/>
      <c r="AA49" s="54"/>
      <c r="AB49" s="51"/>
      <c r="AC49" s="51"/>
      <c r="AD49" s="51"/>
    </row>
    <row r="50" spans="1:30">
      <c r="A50" s="41" t="s">
        <v>820</v>
      </c>
      <c r="B50" s="41" t="s">
        <v>817</v>
      </c>
      <c r="C50" s="41" t="s">
        <v>757</v>
      </c>
      <c r="D50" s="41" t="s">
        <v>821</v>
      </c>
      <c r="E50" s="45" t="s">
        <v>112</v>
      </c>
      <c r="F50" s="46"/>
      <c r="G50" s="33"/>
      <c r="H50" s="33"/>
      <c r="I50" s="33"/>
      <c r="J50" s="50">
        <v>5.15</v>
      </c>
      <c r="K50" s="50">
        <v>19</v>
      </c>
      <c r="L50" s="50">
        <v>190.45</v>
      </c>
      <c r="M50" s="50">
        <v>202.65</v>
      </c>
      <c r="N50" s="50">
        <v>9</v>
      </c>
      <c r="O50" s="50">
        <v>14</v>
      </c>
      <c r="P50" s="53" t="s">
        <v>807</v>
      </c>
      <c r="Q50" s="57">
        <v>12.48</v>
      </c>
      <c r="R50" s="57">
        <v>165</v>
      </c>
      <c r="S50" s="57">
        <v>107</v>
      </c>
      <c r="T50" s="57">
        <v>153.83000000000001</v>
      </c>
      <c r="U50" s="57">
        <v>8</v>
      </c>
      <c r="V50" s="57">
        <v>17</v>
      </c>
      <c r="W50" s="61" t="s">
        <v>808</v>
      </c>
      <c r="X50" s="62"/>
      <c r="Y50" s="41"/>
      <c r="Z50" s="41"/>
      <c r="AA50" s="41"/>
      <c r="AB50" s="41"/>
      <c r="AC50" s="41"/>
      <c r="AD50" s="73"/>
    </row>
    <row r="51" spans="1:30">
      <c r="A51" s="41"/>
      <c r="B51" s="41" t="s">
        <v>812</v>
      </c>
      <c r="C51" s="41" t="s">
        <v>763</v>
      </c>
      <c r="D51" s="41" t="s">
        <v>821</v>
      </c>
      <c r="E51" s="45" t="s">
        <v>112</v>
      </c>
      <c r="F51" s="46"/>
      <c r="G51" s="33"/>
      <c r="H51" s="33"/>
      <c r="I51" s="33"/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3" t="s">
        <v>807</v>
      </c>
      <c r="Q51" s="57">
        <v>0</v>
      </c>
      <c r="R51" s="57">
        <v>0</v>
      </c>
      <c r="S51" s="57">
        <v>31.82</v>
      </c>
      <c r="T51" s="57">
        <v>33.229999999999997</v>
      </c>
      <c r="U51" s="57">
        <v>0</v>
      </c>
      <c r="V51" s="57">
        <v>0</v>
      </c>
      <c r="W51" s="61" t="s">
        <v>808</v>
      </c>
      <c r="X51" s="62"/>
      <c r="Y51" s="41"/>
      <c r="Z51" s="41"/>
      <c r="AA51" s="41"/>
      <c r="AB51" s="41"/>
      <c r="AC51" s="41"/>
      <c r="AD51" s="73"/>
    </row>
    <row r="52" spans="1:30">
      <c r="A52" s="41" t="s">
        <v>822</v>
      </c>
      <c r="B52" s="41" t="s">
        <v>823</v>
      </c>
      <c r="C52" s="41" t="s">
        <v>757</v>
      </c>
      <c r="D52" s="41" t="s">
        <v>824</v>
      </c>
      <c r="E52" s="45" t="s">
        <v>112</v>
      </c>
      <c r="F52" s="46"/>
      <c r="G52" s="33"/>
      <c r="H52" s="33"/>
      <c r="I52" s="33"/>
      <c r="J52" s="50">
        <v>61</v>
      </c>
      <c r="K52" s="50">
        <v>231</v>
      </c>
      <c r="L52" s="50">
        <v>198.9</v>
      </c>
      <c r="M52" s="50">
        <v>216</v>
      </c>
      <c r="N52" s="50">
        <v>8.9791666669999994</v>
      </c>
      <c r="O52" s="50">
        <v>19</v>
      </c>
      <c r="P52" s="53" t="s">
        <v>807</v>
      </c>
      <c r="Q52" s="59">
        <v>4.55</v>
      </c>
      <c r="R52" s="59">
        <v>76.3</v>
      </c>
      <c r="S52" s="59">
        <v>215.7</v>
      </c>
      <c r="T52" s="59">
        <v>225</v>
      </c>
      <c r="U52" s="59">
        <v>6</v>
      </c>
      <c r="V52" s="59">
        <v>14</v>
      </c>
      <c r="W52" s="64" t="s">
        <v>808</v>
      </c>
      <c r="X52" s="65"/>
      <c r="Y52" s="65"/>
      <c r="Z52" s="69"/>
      <c r="AA52" s="69"/>
      <c r="AB52" s="70"/>
      <c r="AC52" s="70"/>
      <c r="AD52" s="74"/>
    </row>
    <row r="53" spans="1:30">
      <c r="A53" s="41"/>
      <c r="B53" s="41" t="s">
        <v>825</v>
      </c>
      <c r="C53" s="41"/>
      <c r="D53" s="41" t="s">
        <v>824</v>
      </c>
      <c r="E53" s="45" t="s">
        <v>112</v>
      </c>
      <c r="F53" s="46"/>
      <c r="G53" s="33"/>
      <c r="H53" s="33"/>
      <c r="I53" s="33"/>
      <c r="J53" s="50">
        <v>13</v>
      </c>
      <c r="K53" s="50">
        <v>29.7</v>
      </c>
      <c r="L53" s="50">
        <v>214</v>
      </c>
      <c r="M53" s="50">
        <v>220</v>
      </c>
      <c r="N53" s="50">
        <v>2.9</v>
      </c>
      <c r="O53" s="50">
        <v>8</v>
      </c>
      <c r="P53" s="53" t="s">
        <v>807</v>
      </c>
      <c r="Q53" s="59">
        <v>15.58</v>
      </c>
      <c r="R53" s="59">
        <v>53.3</v>
      </c>
      <c r="S53" s="59">
        <v>237.13</v>
      </c>
      <c r="T53" s="59">
        <v>240</v>
      </c>
      <c r="U53" s="59">
        <v>6</v>
      </c>
      <c r="V53" s="59">
        <v>6</v>
      </c>
      <c r="W53" s="64" t="s">
        <v>808</v>
      </c>
      <c r="X53" s="66"/>
      <c r="Y53" s="66"/>
      <c r="Z53" s="71"/>
      <c r="AA53" s="71"/>
      <c r="AB53" s="72"/>
      <c r="AC53" s="72"/>
      <c r="AD53" s="74"/>
    </row>
    <row r="54" spans="1:30">
      <c r="A54" s="41"/>
      <c r="B54" s="41" t="s">
        <v>826</v>
      </c>
      <c r="C54" s="41" t="s">
        <v>757</v>
      </c>
      <c r="D54" s="41" t="s">
        <v>824</v>
      </c>
      <c r="E54" s="45" t="s">
        <v>112</v>
      </c>
      <c r="F54" s="46"/>
      <c r="G54" s="33"/>
      <c r="H54" s="33"/>
      <c r="I54" s="33"/>
      <c r="J54" s="50">
        <v>42.4</v>
      </c>
      <c r="K54" s="50">
        <v>200</v>
      </c>
      <c r="L54" s="50">
        <v>297.60000000000002</v>
      </c>
      <c r="M54" s="50">
        <v>306</v>
      </c>
      <c r="N54" s="50">
        <v>12.43333333</v>
      </c>
      <c r="O54" s="50">
        <v>20</v>
      </c>
      <c r="P54" s="53" t="s">
        <v>807</v>
      </c>
      <c r="Q54" s="59">
        <v>18.52</v>
      </c>
      <c r="R54" s="59">
        <v>46</v>
      </c>
      <c r="S54" s="59">
        <v>250.05</v>
      </c>
      <c r="T54" s="59">
        <v>262</v>
      </c>
      <c r="U54" s="59">
        <v>8</v>
      </c>
      <c r="V54" s="59">
        <v>12</v>
      </c>
      <c r="W54" s="64" t="s">
        <v>808</v>
      </c>
      <c r="X54" s="66"/>
      <c r="Y54" s="72"/>
      <c r="Z54" s="71"/>
      <c r="AA54" s="71"/>
      <c r="AB54" s="72"/>
      <c r="AC54" s="72"/>
      <c r="AD54" s="74"/>
    </row>
    <row r="55" spans="1:30">
      <c r="A55" s="41"/>
      <c r="B55" s="41" t="s">
        <v>827</v>
      </c>
      <c r="C55" s="41" t="s">
        <v>757</v>
      </c>
      <c r="D55" s="41" t="s">
        <v>824</v>
      </c>
      <c r="E55" s="45" t="s">
        <v>112</v>
      </c>
      <c r="F55" s="46"/>
      <c r="G55" s="33"/>
      <c r="H55" s="33"/>
      <c r="I55" s="33"/>
      <c r="J55" s="50">
        <v>16</v>
      </c>
      <c r="K55" s="50">
        <v>107</v>
      </c>
      <c r="L55" s="50">
        <v>277.3</v>
      </c>
      <c r="M55" s="50">
        <v>322</v>
      </c>
      <c r="N55" s="50">
        <v>10.08333333</v>
      </c>
      <c r="O55" s="50">
        <v>25</v>
      </c>
      <c r="P55" s="53" t="s">
        <v>807</v>
      </c>
      <c r="Q55" s="59">
        <v>25.2</v>
      </c>
      <c r="R55" s="59">
        <v>79</v>
      </c>
      <c r="S55" s="59">
        <v>301.04000000000002</v>
      </c>
      <c r="T55" s="59">
        <v>421</v>
      </c>
      <c r="U55" s="59">
        <v>6</v>
      </c>
      <c r="V55" s="59">
        <v>11</v>
      </c>
      <c r="W55" s="64" t="s">
        <v>808</v>
      </c>
      <c r="X55" s="66"/>
      <c r="Y55" s="72"/>
      <c r="Z55" s="71"/>
      <c r="AA55" s="71"/>
      <c r="AB55" s="72"/>
      <c r="AC55" s="72"/>
      <c r="AD55" s="74"/>
    </row>
    <row r="56" spans="1:30">
      <c r="A56" s="41"/>
      <c r="B56" s="41" t="s">
        <v>828</v>
      </c>
      <c r="C56" s="41" t="s">
        <v>757</v>
      </c>
      <c r="D56" s="41" t="s">
        <v>824</v>
      </c>
      <c r="E56" s="45" t="s">
        <v>112</v>
      </c>
      <c r="F56" s="46"/>
      <c r="G56" s="33"/>
      <c r="H56" s="33"/>
      <c r="I56" s="33"/>
      <c r="J56" s="50">
        <v>19.399999999999999</v>
      </c>
      <c r="K56" s="50">
        <v>48.1</v>
      </c>
      <c r="L56" s="50">
        <v>311.2</v>
      </c>
      <c r="M56" s="50">
        <v>319</v>
      </c>
      <c r="N56" s="50">
        <v>9.2666666670000009</v>
      </c>
      <c r="O56" s="50">
        <v>12</v>
      </c>
      <c r="P56" s="53" t="s">
        <v>807</v>
      </c>
      <c r="Q56" s="59">
        <v>14.76</v>
      </c>
      <c r="R56" s="59">
        <v>29.6</v>
      </c>
      <c r="S56" s="59">
        <v>208.3</v>
      </c>
      <c r="T56" s="59">
        <v>255</v>
      </c>
      <c r="U56" s="59">
        <v>4</v>
      </c>
      <c r="V56" s="59">
        <v>5</v>
      </c>
      <c r="W56" s="64" t="s">
        <v>808</v>
      </c>
      <c r="X56" s="66"/>
      <c r="Y56" s="66"/>
      <c r="Z56" s="71"/>
      <c r="AA56" s="71"/>
      <c r="AB56" s="72"/>
      <c r="AC56" s="72"/>
      <c r="AD56" s="74"/>
    </row>
    <row r="57" spans="1:30">
      <c r="A57" s="41"/>
      <c r="B57" s="41" t="s">
        <v>812</v>
      </c>
      <c r="C57" s="41" t="s">
        <v>763</v>
      </c>
      <c r="D57" s="41" t="s">
        <v>824</v>
      </c>
      <c r="E57" s="45" t="s">
        <v>112</v>
      </c>
      <c r="F57" s="46"/>
      <c r="G57" s="33"/>
      <c r="H57" s="33"/>
      <c r="I57" s="33"/>
      <c r="J57" s="50">
        <v>2</v>
      </c>
      <c r="K57" s="50">
        <v>6.8</v>
      </c>
      <c r="L57" s="50">
        <v>229</v>
      </c>
      <c r="M57" s="50">
        <v>230</v>
      </c>
      <c r="N57" s="50">
        <v>6.9791666670000003</v>
      </c>
      <c r="O57" s="50">
        <v>7</v>
      </c>
      <c r="P57" s="53" t="s">
        <v>807</v>
      </c>
      <c r="Q57" s="59">
        <v>48.4</v>
      </c>
      <c r="R57" s="59">
        <v>60</v>
      </c>
      <c r="S57" s="59">
        <v>180.25</v>
      </c>
      <c r="T57" s="59">
        <v>183</v>
      </c>
      <c r="U57" s="59">
        <v>13</v>
      </c>
      <c r="V57" s="59">
        <v>14</v>
      </c>
      <c r="W57" s="64" t="s">
        <v>808</v>
      </c>
      <c r="X57" s="66"/>
      <c r="Y57" s="72"/>
      <c r="Z57" s="71"/>
      <c r="AA57" s="71"/>
      <c r="AB57" s="72"/>
      <c r="AC57" s="72"/>
      <c r="AD57" s="74"/>
    </row>
    <row r="58" spans="1:30">
      <c r="A58" s="41" t="s">
        <v>829</v>
      </c>
      <c r="B58" s="41" t="s">
        <v>830</v>
      </c>
      <c r="C58" s="41" t="s">
        <v>757</v>
      </c>
      <c r="D58" s="41" t="s">
        <v>831</v>
      </c>
      <c r="E58" s="41" t="s">
        <v>112</v>
      </c>
      <c r="F58" s="33"/>
      <c r="G58" s="33"/>
      <c r="H58" s="33"/>
      <c r="I58" s="33"/>
      <c r="J58" s="50">
        <v>4.49</v>
      </c>
      <c r="K58" s="50">
        <v>7</v>
      </c>
      <c r="L58" s="50">
        <v>261.47000000000003</v>
      </c>
      <c r="M58" s="50">
        <v>270</v>
      </c>
      <c r="N58" s="50">
        <v>15</v>
      </c>
      <c r="O58" s="50">
        <v>17</v>
      </c>
      <c r="P58" s="53" t="s">
        <v>832</v>
      </c>
      <c r="Q58" s="59">
        <v>69.209999999999994</v>
      </c>
      <c r="R58" s="59">
        <v>108</v>
      </c>
      <c r="S58" s="59">
        <v>263.25</v>
      </c>
      <c r="T58" s="59">
        <v>282</v>
      </c>
      <c r="U58" s="59">
        <v>6</v>
      </c>
      <c r="V58" s="59">
        <v>13</v>
      </c>
      <c r="W58" s="64" t="s">
        <v>808</v>
      </c>
      <c r="X58" s="67"/>
      <c r="Y58" s="67"/>
      <c r="Z58" s="67"/>
      <c r="AA58" s="67"/>
      <c r="AB58" s="67"/>
      <c r="AC58" s="67"/>
      <c r="AD58" s="75"/>
    </row>
    <row r="59" spans="1:30">
      <c r="A59" s="41"/>
      <c r="B59" s="43" t="s">
        <v>816</v>
      </c>
      <c r="C59" s="41" t="s">
        <v>757</v>
      </c>
      <c r="D59" s="41" t="s">
        <v>831</v>
      </c>
      <c r="E59" s="41" t="s">
        <v>112</v>
      </c>
      <c r="F59" s="33"/>
      <c r="G59" s="33"/>
      <c r="H59" s="33"/>
      <c r="I59" s="33"/>
      <c r="J59" s="50">
        <v>8.24</v>
      </c>
      <c r="K59" s="50">
        <v>37</v>
      </c>
      <c r="L59" s="50">
        <v>302.44</v>
      </c>
      <c r="M59" s="50">
        <v>346</v>
      </c>
      <c r="N59" s="50">
        <v>16</v>
      </c>
      <c r="O59" s="50">
        <v>17</v>
      </c>
      <c r="P59" s="53" t="s">
        <v>832</v>
      </c>
      <c r="Q59" s="59">
        <v>22.18</v>
      </c>
      <c r="R59" s="59">
        <v>26.3</v>
      </c>
      <c r="S59" s="59">
        <v>269.3</v>
      </c>
      <c r="T59" s="59">
        <v>273</v>
      </c>
      <c r="U59" s="59">
        <v>26</v>
      </c>
      <c r="V59" s="59">
        <v>27</v>
      </c>
      <c r="W59" s="64" t="s">
        <v>808</v>
      </c>
      <c r="X59" s="68"/>
      <c r="Y59" s="68"/>
      <c r="Z59" s="68"/>
      <c r="AA59" s="68"/>
      <c r="AB59" s="68"/>
      <c r="AC59" s="68"/>
      <c r="AD59" s="76"/>
    </row>
    <row r="60" spans="1:30">
      <c r="A60" s="41"/>
      <c r="B60" s="41" t="s">
        <v>812</v>
      </c>
      <c r="C60" s="41" t="s">
        <v>763</v>
      </c>
      <c r="D60" s="41" t="s">
        <v>831</v>
      </c>
      <c r="E60" s="41" t="s">
        <v>112</v>
      </c>
      <c r="F60" s="33"/>
      <c r="G60" s="33"/>
      <c r="H60" s="33"/>
      <c r="I60" s="33"/>
      <c r="J60" s="50">
        <v>3.56</v>
      </c>
      <c r="K60" s="50">
        <v>9.6</v>
      </c>
      <c r="L60" s="50">
        <v>276.79000000000002</v>
      </c>
      <c r="M60" s="50">
        <v>314</v>
      </c>
      <c r="N60" s="50">
        <v>31</v>
      </c>
      <c r="O60" s="50">
        <v>32</v>
      </c>
      <c r="P60" s="53" t="s">
        <v>832</v>
      </c>
      <c r="Q60" s="59">
        <v>23</v>
      </c>
      <c r="R60" s="59">
        <v>27</v>
      </c>
      <c r="S60" s="59">
        <v>241.39</v>
      </c>
      <c r="T60" s="59">
        <v>267</v>
      </c>
      <c r="U60" s="59">
        <v>5</v>
      </c>
      <c r="V60" s="59">
        <v>6</v>
      </c>
      <c r="W60" s="64" t="s">
        <v>808</v>
      </c>
      <c r="X60" s="68"/>
      <c r="Y60" s="68"/>
      <c r="Z60" s="68"/>
      <c r="AA60" s="68"/>
      <c r="AB60" s="68"/>
      <c r="AC60" s="68"/>
      <c r="AD60" s="76"/>
    </row>
    <row r="61" spans="1:30">
      <c r="A61" s="41" t="s">
        <v>833</v>
      </c>
      <c r="B61" s="41" t="s">
        <v>827</v>
      </c>
      <c r="C61" s="41" t="s">
        <v>757</v>
      </c>
      <c r="D61" s="41" t="s">
        <v>834</v>
      </c>
      <c r="E61" s="41" t="s">
        <v>112</v>
      </c>
      <c r="F61" s="33"/>
      <c r="G61" s="33"/>
      <c r="H61" s="33"/>
      <c r="I61" s="33"/>
      <c r="J61" s="50">
        <v>4.45</v>
      </c>
      <c r="K61" s="50">
        <v>15.3</v>
      </c>
      <c r="L61" s="50">
        <v>170.14</v>
      </c>
      <c r="M61" s="50">
        <v>181</v>
      </c>
      <c r="N61" s="50">
        <v>6</v>
      </c>
      <c r="O61" s="50">
        <v>7</v>
      </c>
      <c r="P61" s="54" t="s">
        <v>808</v>
      </c>
      <c r="Q61" s="59">
        <v>4.82</v>
      </c>
      <c r="R61" s="59">
        <v>23</v>
      </c>
      <c r="S61" s="59">
        <v>99.6</v>
      </c>
      <c r="T61" s="59">
        <v>102</v>
      </c>
      <c r="U61" s="59">
        <v>4.8</v>
      </c>
      <c r="V61" s="59">
        <v>11</v>
      </c>
      <c r="W61" s="64" t="s">
        <v>808</v>
      </c>
      <c r="X61" s="62"/>
      <c r="Y61" s="41"/>
      <c r="Z61" s="41"/>
      <c r="AA61" s="41"/>
      <c r="AB61" s="41"/>
      <c r="AC61" s="41"/>
      <c r="AD61" s="77"/>
    </row>
    <row r="62" spans="1:30">
      <c r="A62" s="41"/>
      <c r="B62" s="41" t="s">
        <v>835</v>
      </c>
      <c r="C62" s="41" t="s">
        <v>757</v>
      </c>
      <c r="D62" s="41" t="s">
        <v>834</v>
      </c>
      <c r="E62" s="41" t="s">
        <v>112</v>
      </c>
      <c r="F62" s="33"/>
      <c r="G62" s="33"/>
      <c r="H62" s="33"/>
      <c r="I62" s="33"/>
      <c r="J62" s="50">
        <v>0</v>
      </c>
      <c r="K62" s="50">
        <v>0</v>
      </c>
      <c r="L62" s="50">
        <v>0</v>
      </c>
      <c r="M62" s="50">
        <v>0</v>
      </c>
      <c r="N62" s="50">
        <v>6</v>
      </c>
      <c r="O62" s="50">
        <v>6</v>
      </c>
      <c r="P62" s="54" t="s">
        <v>808</v>
      </c>
      <c r="Q62" s="59">
        <v>0</v>
      </c>
      <c r="R62" s="59">
        <v>0</v>
      </c>
      <c r="S62" s="59">
        <v>0</v>
      </c>
      <c r="T62" s="59">
        <v>0</v>
      </c>
      <c r="U62" s="59">
        <v>2</v>
      </c>
      <c r="V62" s="59">
        <v>2</v>
      </c>
      <c r="W62" s="61" t="s">
        <v>808</v>
      </c>
      <c r="X62" s="62"/>
      <c r="Y62" s="41"/>
      <c r="Z62" s="41"/>
      <c r="AA62" s="41"/>
      <c r="AB62" s="41"/>
      <c r="AC62" s="41"/>
      <c r="AD62" s="77"/>
    </row>
    <row r="63" spans="1:30">
      <c r="A63" s="41"/>
      <c r="B63" s="41" t="s">
        <v>812</v>
      </c>
      <c r="C63" s="41" t="s">
        <v>763</v>
      </c>
      <c r="D63" s="41" t="s">
        <v>834</v>
      </c>
      <c r="E63" s="41" t="s">
        <v>112</v>
      </c>
      <c r="F63" s="33"/>
      <c r="G63" s="33"/>
      <c r="H63" s="33"/>
      <c r="I63" s="33"/>
      <c r="J63" s="50">
        <v>0</v>
      </c>
      <c r="K63" s="50">
        <v>0</v>
      </c>
      <c r="L63" s="50">
        <v>0</v>
      </c>
      <c r="M63" s="50">
        <v>0</v>
      </c>
      <c r="N63" s="50">
        <v>6</v>
      </c>
      <c r="O63" s="50">
        <v>6</v>
      </c>
      <c r="P63" s="54" t="s">
        <v>808</v>
      </c>
      <c r="Q63" s="59">
        <v>0</v>
      </c>
      <c r="R63" s="59">
        <v>0</v>
      </c>
      <c r="S63" s="59">
        <v>0</v>
      </c>
      <c r="T63" s="59">
        <v>0</v>
      </c>
      <c r="U63" s="59">
        <v>2.8</v>
      </c>
      <c r="V63" s="59">
        <v>3</v>
      </c>
      <c r="W63" s="61" t="s">
        <v>808</v>
      </c>
      <c r="X63" s="62"/>
      <c r="Y63" s="41"/>
      <c r="Z63" s="41"/>
      <c r="AA63" s="41"/>
      <c r="AB63" s="41"/>
      <c r="AC63" s="41"/>
      <c r="AD63" s="77"/>
    </row>
    <row r="64" spans="1:30">
      <c r="A64" s="41" t="s">
        <v>702</v>
      </c>
      <c r="B64" s="41" t="s">
        <v>817</v>
      </c>
      <c r="C64" s="41" t="s">
        <v>757</v>
      </c>
      <c r="D64" s="42" t="s">
        <v>836</v>
      </c>
      <c r="E64" s="41" t="s">
        <v>112</v>
      </c>
      <c r="F64" s="33"/>
      <c r="G64" s="33"/>
      <c r="H64" s="33"/>
      <c r="I64" s="33"/>
      <c r="J64" s="50" t="s">
        <v>257</v>
      </c>
      <c r="K64" s="50" t="s">
        <v>257</v>
      </c>
      <c r="L64" s="50" t="s">
        <v>257</v>
      </c>
      <c r="M64" s="50" t="s">
        <v>257</v>
      </c>
      <c r="N64" s="50" t="s">
        <v>257</v>
      </c>
      <c r="O64" s="50" t="s">
        <v>257</v>
      </c>
      <c r="P64" s="53" t="s">
        <v>257</v>
      </c>
      <c r="Q64" s="60" t="s">
        <v>207</v>
      </c>
      <c r="R64" s="60" t="s">
        <v>207</v>
      </c>
      <c r="S64" s="60" t="s">
        <v>207</v>
      </c>
      <c r="T64" s="60" t="s">
        <v>207</v>
      </c>
      <c r="U64" s="60" t="s">
        <v>207</v>
      </c>
      <c r="V64" s="60" t="s">
        <v>207</v>
      </c>
      <c r="W64" s="60" t="s">
        <v>207</v>
      </c>
      <c r="X64" s="63"/>
      <c r="Y64" s="54"/>
      <c r="Z64" s="54"/>
      <c r="AA64" s="54"/>
      <c r="AB64" s="51"/>
      <c r="AC64" s="51"/>
      <c r="AD64" s="51"/>
    </row>
    <row r="65" spans="1:30">
      <c r="A65" s="41"/>
      <c r="B65" s="41" t="s">
        <v>812</v>
      </c>
      <c r="C65" s="41" t="s">
        <v>763</v>
      </c>
      <c r="D65" s="42" t="s">
        <v>836</v>
      </c>
      <c r="E65" s="41" t="s">
        <v>112</v>
      </c>
      <c r="F65" s="33"/>
      <c r="G65" s="33"/>
      <c r="H65" s="33"/>
      <c r="I65" s="33"/>
      <c r="J65" s="50" t="s">
        <v>257</v>
      </c>
      <c r="K65" s="50" t="s">
        <v>257</v>
      </c>
      <c r="L65" s="50" t="s">
        <v>257</v>
      </c>
      <c r="M65" s="50" t="s">
        <v>257</v>
      </c>
      <c r="N65" s="50" t="s">
        <v>257</v>
      </c>
      <c r="O65" s="50" t="s">
        <v>257</v>
      </c>
      <c r="P65" s="53" t="s">
        <v>257</v>
      </c>
      <c r="Q65" s="60" t="s">
        <v>207</v>
      </c>
      <c r="R65" s="60" t="s">
        <v>207</v>
      </c>
      <c r="S65" s="60" t="s">
        <v>207</v>
      </c>
      <c r="T65" s="60" t="s">
        <v>207</v>
      </c>
      <c r="U65" s="60" t="s">
        <v>207</v>
      </c>
      <c r="V65" s="60" t="s">
        <v>207</v>
      </c>
      <c r="W65" s="60" t="s">
        <v>207</v>
      </c>
      <c r="X65" s="63"/>
      <c r="Y65" s="54"/>
      <c r="Z65" s="54"/>
      <c r="AA65" s="54"/>
      <c r="AB65" s="51"/>
      <c r="AC65" s="51"/>
      <c r="AD65" s="51"/>
    </row>
    <row r="66" spans="1:30">
      <c r="A66" s="41" t="s">
        <v>837</v>
      </c>
      <c r="B66" s="41" t="s">
        <v>823</v>
      </c>
      <c r="C66" s="41" t="s">
        <v>757</v>
      </c>
      <c r="D66" s="41" t="s">
        <v>838</v>
      </c>
      <c r="E66" s="41" t="s">
        <v>112</v>
      </c>
      <c r="F66" s="33"/>
      <c r="G66" s="33"/>
      <c r="H66" s="33"/>
      <c r="I66" s="33"/>
      <c r="J66" s="50">
        <v>13.63</v>
      </c>
      <c r="K66" s="50">
        <v>68</v>
      </c>
      <c r="L66" s="50">
        <v>153.12</v>
      </c>
      <c r="M66" s="50">
        <v>196</v>
      </c>
      <c r="N66" s="50">
        <v>6</v>
      </c>
      <c r="O66" s="50">
        <v>6</v>
      </c>
      <c r="P66" s="54" t="s">
        <v>807</v>
      </c>
      <c r="Q66" s="57">
        <v>6.06</v>
      </c>
      <c r="R66" s="57">
        <v>127</v>
      </c>
      <c r="S66" s="57">
        <v>122.14</v>
      </c>
      <c r="T66" s="57">
        <v>130</v>
      </c>
      <c r="U66" s="57">
        <v>8</v>
      </c>
      <c r="V66" s="57">
        <v>9</v>
      </c>
      <c r="W66" s="59" t="s">
        <v>808</v>
      </c>
      <c r="X66" s="62"/>
      <c r="Y66" s="41"/>
      <c r="Z66" s="41"/>
      <c r="AA66" s="41"/>
      <c r="AB66" s="41"/>
      <c r="AC66" s="41"/>
      <c r="AD66" s="86"/>
    </row>
    <row r="67" spans="1:30">
      <c r="A67" s="41"/>
      <c r="B67" s="41" t="s">
        <v>839</v>
      </c>
      <c r="C67" s="41" t="s">
        <v>757</v>
      </c>
      <c r="D67" s="41" t="s">
        <v>838</v>
      </c>
      <c r="E67" s="41" t="s">
        <v>112</v>
      </c>
      <c r="F67" s="33"/>
      <c r="G67" s="33"/>
      <c r="H67" s="33"/>
      <c r="I67" s="33"/>
      <c r="J67" s="50">
        <v>11.6</v>
      </c>
      <c r="K67" s="50">
        <v>75.599999999999994</v>
      </c>
      <c r="L67" s="50">
        <v>211.38</v>
      </c>
      <c r="M67" s="50">
        <v>220</v>
      </c>
      <c r="N67" s="50">
        <v>7</v>
      </c>
      <c r="O67" s="50">
        <v>7</v>
      </c>
      <c r="P67" s="54" t="s">
        <v>807</v>
      </c>
      <c r="Q67" s="57">
        <v>6.97</v>
      </c>
      <c r="R67" s="57">
        <v>9.6</v>
      </c>
      <c r="S67" s="57">
        <v>173</v>
      </c>
      <c r="T67" s="57">
        <v>175</v>
      </c>
      <c r="U67" s="57">
        <v>5</v>
      </c>
      <c r="V67" s="57">
        <v>8</v>
      </c>
      <c r="W67" s="59" t="s">
        <v>808</v>
      </c>
      <c r="X67" s="62"/>
      <c r="Y67" s="41"/>
      <c r="Z67" s="41"/>
      <c r="AA67" s="41"/>
      <c r="AB67" s="41"/>
      <c r="AC67" s="41"/>
      <c r="AD67" s="86"/>
    </row>
    <row r="68" spans="1:30">
      <c r="A68" s="41"/>
      <c r="B68" s="41" t="s">
        <v>840</v>
      </c>
      <c r="C68" s="41" t="s">
        <v>763</v>
      </c>
      <c r="D68" s="41" t="s">
        <v>838</v>
      </c>
      <c r="E68" s="41" t="s">
        <v>112</v>
      </c>
      <c r="F68" s="33"/>
      <c r="G68" s="33"/>
      <c r="H68" s="33"/>
      <c r="I68" s="33"/>
      <c r="J68" s="50">
        <v>7.4</v>
      </c>
      <c r="K68" s="50">
        <v>19.3</v>
      </c>
      <c r="L68" s="50">
        <v>210.58</v>
      </c>
      <c r="M68" s="50">
        <v>221</v>
      </c>
      <c r="N68" s="50">
        <v>6</v>
      </c>
      <c r="O68" s="50">
        <v>6</v>
      </c>
      <c r="P68" s="54" t="s">
        <v>807</v>
      </c>
      <c r="Q68" s="57">
        <v>6.01</v>
      </c>
      <c r="R68" s="57">
        <v>26.3</v>
      </c>
      <c r="S68" s="57">
        <v>165.42</v>
      </c>
      <c r="T68" s="57">
        <v>169</v>
      </c>
      <c r="U68" s="57">
        <v>7</v>
      </c>
      <c r="V68" s="57">
        <v>8</v>
      </c>
      <c r="W68" s="59" t="s">
        <v>808</v>
      </c>
      <c r="X68" s="62"/>
      <c r="Y68" s="41"/>
      <c r="Z68" s="41"/>
      <c r="AA68" s="41"/>
      <c r="AB68" s="41"/>
      <c r="AC68" s="41"/>
      <c r="AD68" s="86"/>
    </row>
    <row r="69" spans="1:30">
      <c r="A69" s="41"/>
      <c r="B69" s="41" t="s">
        <v>841</v>
      </c>
      <c r="C69" s="41" t="s">
        <v>757</v>
      </c>
      <c r="D69" s="41" t="s">
        <v>838</v>
      </c>
      <c r="E69" s="41" t="s">
        <v>112</v>
      </c>
      <c r="F69" s="33"/>
      <c r="G69" s="33"/>
      <c r="H69" s="33"/>
      <c r="I69" s="33"/>
      <c r="J69" s="50">
        <v>23.46</v>
      </c>
      <c r="K69" s="50">
        <v>75.599999999999994</v>
      </c>
      <c r="L69" s="50">
        <v>224.94</v>
      </c>
      <c r="M69" s="50">
        <v>238</v>
      </c>
      <c r="N69" s="50">
        <v>7</v>
      </c>
      <c r="O69" s="50">
        <v>14</v>
      </c>
      <c r="P69" s="54" t="s">
        <v>807</v>
      </c>
      <c r="Q69" s="57">
        <v>23.45</v>
      </c>
      <c r="R69" s="57">
        <v>36.299999999999997</v>
      </c>
      <c r="S69" s="57">
        <v>166.38</v>
      </c>
      <c r="T69" s="57">
        <v>170</v>
      </c>
      <c r="U69" s="57">
        <v>12</v>
      </c>
      <c r="V69" s="57">
        <v>14</v>
      </c>
      <c r="W69" s="59" t="s">
        <v>808</v>
      </c>
      <c r="X69" s="62"/>
      <c r="Y69" s="41"/>
      <c r="Z69" s="41"/>
      <c r="AA69" s="41"/>
      <c r="AB69" s="41"/>
      <c r="AC69" s="41"/>
      <c r="AD69" s="86"/>
    </row>
    <row r="70" spans="1:30">
      <c r="A70" s="41"/>
      <c r="B70" s="41" t="s">
        <v>842</v>
      </c>
      <c r="C70" s="41" t="s">
        <v>757</v>
      </c>
      <c r="D70" s="41" t="s">
        <v>838</v>
      </c>
      <c r="E70" s="41" t="s">
        <v>112</v>
      </c>
      <c r="F70" s="33"/>
      <c r="G70" s="33"/>
      <c r="H70" s="33"/>
      <c r="I70" s="33"/>
      <c r="J70" s="50">
        <v>0</v>
      </c>
      <c r="K70" s="50">
        <v>0</v>
      </c>
      <c r="L70" s="50">
        <v>0</v>
      </c>
      <c r="M70" s="50">
        <v>0</v>
      </c>
      <c r="N70" s="50">
        <v>6</v>
      </c>
      <c r="O70" s="50">
        <v>6</v>
      </c>
      <c r="P70" s="54" t="s">
        <v>807</v>
      </c>
      <c r="Q70" s="57">
        <v>0.08</v>
      </c>
      <c r="R70" s="57">
        <v>2.2999999999999998</v>
      </c>
      <c r="S70" s="57">
        <v>164</v>
      </c>
      <c r="T70" s="57">
        <v>164</v>
      </c>
      <c r="U70" s="57">
        <v>4</v>
      </c>
      <c r="V70" s="57">
        <v>5</v>
      </c>
      <c r="W70" s="59" t="s">
        <v>808</v>
      </c>
      <c r="X70" s="62"/>
      <c r="Y70" s="41"/>
      <c r="Z70" s="41"/>
      <c r="AA70" s="41"/>
      <c r="AB70" s="41"/>
      <c r="AC70" s="41"/>
      <c r="AD70" s="86"/>
    </row>
    <row r="71" spans="1:30">
      <c r="A71" s="41"/>
      <c r="B71" s="41" t="s">
        <v>843</v>
      </c>
      <c r="C71" s="41" t="s">
        <v>757</v>
      </c>
      <c r="D71" s="41" t="s">
        <v>838</v>
      </c>
      <c r="E71" s="41" t="s">
        <v>112</v>
      </c>
      <c r="F71" s="33"/>
      <c r="G71" s="33"/>
      <c r="H71" s="33"/>
      <c r="I71" s="33"/>
      <c r="J71" s="50">
        <v>0.12</v>
      </c>
      <c r="K71" s="50">
        <v>6.6</v>
      </c>
      <c r="L71" s="50">
        <v>232</v>
      </c>
      <c r="M71" s="50">
        <v>232</v>
      </c>
      <c r="N71" s="50">
        <v>6</v>
      </c>
      <c r="O71" s="50">
        <v>6</v>
      </c>
      <c r="P71" s="54" t="s">
        <v>807</v>
      </c>
      <c r="Q71" s="57">
        <v>0.15</v>
      </c>
      <c r="R71" s="57">
        <v>4.3</v>
      </c>
      <c r="S71" s="57">
        <v>172</v>
      </c>
      <c r="T71" s="57">
        <v>172</v>
      </c>
      <c r="U71" s="57">
        <v>3</v>
      </c>
      <c r="V71" s="57">
        <v>3</v>
      </c>
      <c r="W71" s="59" t="s">
        <v>808</v>
      </c>
      <c r="X71" s="62"/>
      <c r="Y71" s="41"/>
      <c r="Z71" s="41"/>
      <c r="AA71" s="41"/>
      <c r="AB71" s="41"/>
      <c r="AC71" s="41"/>
      <c r="AD71" s="86"/>
    </row>
    <row r="72" spans="1:30">
      <c r="A72" s="41"/>
      <c r="B72" s="41" t="s">
        <v>812</v>
      </c>
      <c r="C72" s="41" t="s">
        <v>763</v>
      </c>
      <c r="D72" s="41" t="s">
        <v>838</v>
      </c>
      <c r="E72" s="41" t="s">
        <v>112</v>
      </c>
      <c r="F72" s="33"/>
      <c r="G72" s="33"/>
      <c r="H72" s="33"/>
      <c r="I72" s="33"/>
      <c r="J72" s="50">
        <v>0</v>
      </c>
      <c r="K72" s="50">
        <v>0</v>
      </c>
      <c r="L72" s="50">
        <v>0</v>
      </c>
      <c r="M72" s="50">
        <v>0</v>
      </c>
      <c r="N72" s="50">
        <v>5</v>
      </c>
      <c r="O72" s="50">
        <v>6</v>
      </c>
      <c r="P72" s="54" t="s">
        <v>807</v>
      </c>
      <c r="Q72" s="59">
        <v>0</v>
      </c>
      <c r="R72" s="59">
        <v>0</v>
      </c>
      <c r="S72" s="59">
        <v>0</v>
      </c>
      <c r="T72" s="59">
        <v>0</v>
      </c>
      <c r="U72" s="57">
        <v>3</v>
      </c>
      <c r="V72" s="57">
        <v>3</v>
      </c>
      <c r="W72" s="59" t="s">
        <v>808</v>
      </c>
      <c r="X72" s="62"/>
      <c r="Y72" s="41"/>
      <c r="Z72" s="41"/>
      <c r="AA72" s="41"/>
      <c r="AB72" s="41"/>
      <c r="AC72" s="41"/>
      <c r="AD72" s="86"/>
    </row>
    <row r="73" spans="1:30" ht="14" customHeight="1">
      <c r="A73" s="41" t="s">
        <v>844</v>
      </c>
      <c r="B73" s="41" t="s">
        <v>845</v>
      </c>
      <c r="C73" s="41" t="s">
        <v>757</v>
      </c>
      <c r="D73" s="41" t="s">
        <v>846</v>
      </c>
      <c r="E73" s="41" t="s">
        <v>112</v>
      </c>
      <c r="F73" s="33"/>
      <c r="G73" s="33"/>
      <c r="H73" s="33"/>
      <c r="I73" s="33"/>
      <c r="J73" s="50">
        <v>36.79</v>
      </c>
      <c r="K73" s="50">
        <v>48</v>
      </c>
      <c r="L73" s="50">
        <v>151.32</v>
      </c>
      <c r="M73" s="50">
        <v>209.07</v>
      </c>
      <c r="N73" s="78">
        <v>0.06</v>
      </c>
      <c r="O73" s="78">
        <v>7.0000000000000007E-2</v>
      </c>
      <c r="P73" s="53" t="s">
        <v>808</v>
      </c>
      <c r="Q73" s="58" t="s">
        <v>257</v>
      </c>
      <c r="R73" s="58" t="s">
        <v>257</v>
      </c>
      <c r="S73" s="58" t="s">
        <v>257</v>
      </c>
      <c r="T73" s="58" t="s">
        <v>257</v>
      </c>
      <c r="U73" s="58" t="s">
        <v>257</v>
      </c>
      <c r="V73" s="58" t="s">
        <v>257</v>
      </c>
      <c r="W73" s="58" t="s">
        <v>257</v>
      </c>
      <c r="X73" s="62"/>
      <c r="Y73" s="41"/>
      <c r="Z73" s="41"/>
      <c r="AA73" s="41"/>
      <c r="AB73" s="41"/>
      <c r="AC73" s="41"/>
      <c r="AD73" s="86"/>
    </row>
    <row r="74" spans="1:30">
      <c r="A74" s="41"/>
      <c r="B74" s="41" t="s">
        <v>847</v>
      </c>
      <c r="C74" s="41" t="s">
        <v>757</v>
      </c>
      <c r="D74" s="41" t="s">
        <v>846</v>
      </c>
      <c r="E74" s="41" t="s">
        <v>112</v>
      </c>
      <c r="F74" s="33"/>
      <c r="G74" s="33"/>
      <c r="H74" s="33"/>
      <c r="I74" s="33"/>
      <c r="J74" s="51" t="s">
        <v>257</v>
      </c>
      <c r="K74" s="51" t="s">
        <v>257</v>
      </c>
      <c r="L74" s="51" t="s">
        <v>257</v>
      </c>
      <c r="M74" s="51" t="s">
        <v>257</v>
      </c>
      <c r="N74" s="51" t="s">
        <v>257</v>
      </c>
      <c r="O74" s="51" t="s">
        <v>257</v>
      </c>
      <c r="P74" s="54" t="s">
        <v>257</v>
      </c>
      <c r="Q74" s="58" t="s">
        <v>257</v>
      </c>
      <c r="R74" s="58" t="s">
        <v>257</v>
      </c>
      <c r="S74" s="58" t="s">
        <v>257</v>
      </c>
      <c r="T74" s="58" t="s">
        <v>257</v>
      </c>
      <c r="U74" s="58" t="s">
        <v>257</v>
      </c>
      <c r="V74" s="58" t="s">
        <v>257</v>
      </c>
      <c r="W74" s="58" t="s">
        <v>257</v>
      </c>
      <c r="X74" s="63"/>
      <c r="Y74" s="54"/>
      <c r="Z74" s="54"/>
      <c r="AA74" s="54"/>
      <c r="AB74" s="51"/>
      <c r="AC74" s="51"/>
      <c r="AD74" s="51"/>
    </row>
    <row r="75" spans="1:30">
      <c r="A75" s="41"/>
      <c r="B75" s="41" t="s">
        <v>848</v>
      </c>
      <c r="C75" s="41" t="s">
        <v>757</v>
      </c>
      <c r="D75" s="41" t="s">
        <v>846</v>
      </c>
      <c r="E75" s="41" t="s">
        <v>112</v>
      </c>
      <c r="F75" s="33"/>
      <c r="G75" s="33"/>
      <c r="H75" s="33"/>
      <c r="I75" s="33"/>
      <c r="J75" s="51" t="s">
        <v>257</v>
      </c>
      <c r="K75" s="51" t="s">
        <v>257</v>
      </c>
      <c r="L75" s="51" t="s">
        <v>257</v>
      </c>
      <c r="M75" s="51" t="s">
        <v>257</v>
      </c>
      <c r="N75" s="51" t="s">
        <v>257</v>
      </c>
      <c r="O75" s="51" t="s">
        <v>257</v>
      </c>
      <c r="P75" s="54" t="s">
        <v>257</v>
      </c>
      <c r="Q75" s="58" t="s">
        <v>257</v>
      </c>
      <c r="R75" s="58" t="s">
        <v>257</v>
      </c>
      <c r="S75" s="58" t="s">
        <v>257</v>
      </c>
      <c r="T75" s="58" t="s">
        <v>257</v>
      </c>
      <c r="U75" s="58" t="s">
        <v>257</v>
      </c>
      <c r="V75" s="58" t="s">
        <v>257</v>
      </c>
      <c r="W75" s="58" t="s">
        <v>257</v>
      </c>
      <c r="X75" s="63"/>
      <c r="Y75" s="54"/>
      <c r="Z75" s="54"/>
      <c r="AA75" s="54"/>
      <c r="AB75" s="51"/>
      <c r="AC75" s="51"/>
      <c r="AD75" s="51"/>
    </row>
    <row r="76" spans="1:30">
      <c r="A76" s="41"/>
      <c r="B76" s="41" t="s">
        <v>849</v>
      </c>
      <c r="C76" s="41" t="s">
        <v>757</v>
      </c>
      <c r="D76" s="41" t="s">
        <v>846</v>
      </c>
      <c r="E76" s="41" t="s">
        <v>112</v>
      </c>
      <c r="F76" s="33"/>
      <c r="G76" s="33"/>
      <c r="H76" s="33"/>
      <c r="I76" s="33"/>
      <c r="J76" s="51" t="s">
        <v>257</v>
      </c>
      <c r="K76" s="51" t="s">
        <v>257</v>
      </c>
      <c r="L76" s="51" t="s">
        <v>257</v>
      </c>
      <c r="M76" s="51" t="s">
        <v>257</v>
      </c>
      <c r="N76" s="51" t="s">
        <v>257</v>
      </c>
      <c r="O76" s="51" t="s">
        <v>257</v>
      </c>
      <c r="P76" s="54" t="s">
        <v>257</v>
      </c>
      <c r="Q76" s="58" t="s">
        <v>257</v>
      </c>
      <c r="R76" s="58" t="s">
        <v>257</v>
      </c>
      <c r="S76" s="58" t="s">
        <v>257</v>
      </c>
      <c r="T76" s="58" t="s">
        <v>257</v>
      </c>
      <c r="U76" s="58" t="s">
        <v>257</v>
      </c>
      <c r="V76" s="58" t="s">
        <v>257</v>
      </c>
      <c r="W76" s="58" t="s">
        <v>257</v>
      </c>
      <c r="X76" s="63"/>
      <c r="Y76" s="54"/>
      <c r="Z76" s="54"/>
      <c r="AA76" s="54"/>
      <c r="AB76" s="51"/>
      <c r="AC76" s="51"/>
      <c r="AD76" s="51"/>
    </row>
    <row r="77" spans="1:30">
      <c r="A77" s="41" t="s">
        <v>850</v>
      </c>
      <c r="B77" s="41" t="s">
        <v>851</v>
      </c>
      <c r="C77" s="41" t="s">
        <v>763</v>
      </c>
      <c r="D77" s="41" t="s">
        <v>852</v>
      </c>
      <c r="E77" s="41" t="s">
        <v>112</v>
      </c>
      <c r="F77" s="33"/>
      <c r="G77" s="33"/>
      <c r="H77" s="33"/>
      <c r="I77" s="33"/>
      <c r="J77" s="50">
        <v>0</v>
      </c>
      <c r="K77" s="50">
        <v>0</v>
      </c>
      <c r="L77" s="50">
        <v>0</v>
      </c>
      <c r="M77" s="50">
        <v>0</v>
      </c>
      <c r="N77" s="50">
        <v>56.333333330000002</v>
      </c>
      <c r="O77" s="50">
        <v>58</v>
      </c>
      <c r="P77" s="53" t="s">
        <v>808</v>
      </c>
      <c r="Q77" s="58">
        <v>0</v>
      </c>
      <c r="R77" s="58">
        <v>0</v>
      </c>
      <c r="S77" s="58">
        <v>0</v>
      </c>
      <c r="T77" s="58">
        <v>0</v>
      </c>
      <c r="U77" s="58">
        <v>2</v>
      </c>
      <c r="V77" s="58">
        <v>2</v>
      </c>
      <c r="W77" s="59" t="s">
        <v>808</v>
      </c>
      <c r="X77" s="69"/>
      <c r="Y77" s="69"/>
      <c r="Z77" s="69"/>
      <c r="AA77" s="69"/>
      <c r="AB77" s="41"/>
      <c r="AC77" s="41"/>
      <c r="AD77" s="69"/>
    </row>
    <row r="78" spans="1:30">
      <c r="A78" s="41"/>
      <c r="B78" s="41" t="s">
        <v>853</v>
      </c>
      <c r="C78" s="41" t="s">
        <v>757</v>
      </c>
      <c r="D78" s="41" t="s">
        <v>852</v>
      </c>
      <c r="E78" s="41" t="s">
        <v>112</v>
      </c>
      <c r="F78" s="33"/>
      <c r="G78" s="33"/>
      <c r="H78" s="33"/>
      <c r="I78" s="33"/>
      <c r="J78" s="50">
        <v>0</v>
      </c>
      <c r="K78" s="50">
        <v>0</v>
      </c>
      <c r="L78" s="50">
        <v>0</v>
      </c>
      <c r="M78" s="50">
        <v>0</v>
      </c>
      <c r="N78" s="50">
        <v>63.666666669999998</v>
      </c>
      <c r="O78" s="50">
        <v>63</v>
      </c>
      <c r="P78" s="53" t="s">
        <v>808</v>
      </c>
      <c r="Q78" s="58">
        <v>0</v>
      </c>
      <c r="R78" s="58">
        <v>0</v>
      </c>
      <c r="S78" s="58">
        <v>0</v>
      </c>
      <c r="T78" s="58">
        <v>0</v>
      </c>
      <c r="U78" s="58">
        <v>13.6</v>
      </c>
      <c r="V78" s="58">
        <v>20</v>
      </c>
      <c r="W78" s="59" t="s">
        <v>808</v>
      </c>
      <c r="X78" s="71"/>
      <c r="Y78" s="71"/>
      <c r="Z78" s="71"/>
      <c r="AA78" s="71"/>
      <c r="AB78" s="41"/>
      <c r="AC78" s="41"/>
      <c r="AD78" s="71"/>
    </row>
    <row r="79" spans="1:30">
      <c r="A79" s="41"/>
      <c r="B79" s="41" t="s">
        <v>854</v>
      </c>
      <c r="C79" s="41" t="s">
        <v>757</v>
      </c>
      <c r="D79" s="41" t="s">
        <v>852</v>
      </c>
      <c r="E79" s="41" t="s">
        <v>112</v>
      </c>
      <c r="F79" s="33"/>
      <c r="G79" s="33"/>
      <c r="H79" s="33"/>
      <c r="I79" s="33"/>
      <c r="J79" s="50">
        <v>1.73</v>
      </c>
      <c r="K79" s="50">
        <v>16.3</v>
      </c>
      <c r="L79" s="50">
        <v>227</v>
      </c>
      <c r="M79" s="50">
        <v>243</v>
      </c>
      <c r="N79" s="50">
        <v>130.66666670000001</v>
      </c>
      <c r="O79" s="50">
        <v>143</v>
      </c>
      <c r="P79" s="53" t="s">
        <v>808</v>
      </c>
      <c r="Q79" s="58">
        <v>1.78</v>
      </c>
      <c r="R79" s="58">
        <v>22</v>
      </c>
      <c r="S79" s="58">
        <v>131.19999999999999</v>
      </c>
      <c r="T79" s="58">
        <v>160</v>
      </c>
      <c r="U79" s="58">
        <v>10</v>
      </c>
      <c r="V79" s="58">
        <v>11</v>
      </c>
      <c r="W79" s="59" t="s">
        <v>808</v>
      </c>
      <c r="X79" s="71"/>
      <c r="Y79" s="71"/>
      <c r="Z79" s="71"/>
      <c r="AA79" s="71"/>
      <c r="AB79" s="41"/>
      <c r="AC79" s="41"/>
      <c r="AD79" s="71"/>
    </row>
    <row r="80" spans="1:30">
      <c r="A80" s="41" t="s">
        <v>855</v>
      </c>
      <c r="B80" s="41" t="s">
        <v>856</v>
      </c>
      <c r="C80" s="41" t="s">
        <v>757</v>
      </c>
      <c r="D80" s="41" t="s">
        <v>857</v>
      </c>
      <c r="E80" s="41" t="s">
        <v>112</v>
      </c>
      <c r="F80" s="33"/>
      <c r="G80" s="33"/>
      <c r="H80" s="33"/>
      <c r="I80" s="33"/>
      <c r="J80" s="50">
        <v>11.56</v>
      </c>
      <c r="K80" s="50">
        <v>17.8</v>
      </c>
      <c r="L80" s="50">
        <v>548</v>
      </c>
      <c r="M80" s="50">
        <v>558</v>
      </c>
      <c r="N80" s="50">
        <v>5</v>
      </c>
      <c r="O80" s="50">
        <v>8</v>
      </c>
      <c r="P80" s="53" t="s">
        <v>807</v>
      </c>
      <c r="Q80" s="58">
        <v>11</v>
      </c>
      <c r="R80" s="58">
        <v>52</v>
      </c>
      <c r="S80" s="58">
        <v>146.12</v>
      </c>
      <c r="T80" s="58">
        <v>260.76</v>
      </c>
      <c r="U80" s="79">
        <v>1</v>
      </c>
      <c r="V80" s="79">
        <v>2</v>
      </c>
      <c r="W80" s="61" t="s">
        <v>808</v>
      </c>
      <c r="X80" s="62"/>
      <c r="Y80" s="41"/>
      <c r="Z80" s="41"/>
      <c r="AA80" s="41"/>
      <c r="AB80" s="41"/>
      <c r="AC80" s="41"/>
      <c r="AD80" s="86"/>
    </row>
    <row r="81" spans="1:30">
      <c r="A81" s="41"/>
      <c r="B81" s="41" t="s">
        <v>858</v>
      </c>
      <c r="C81" s="41" t="s">
        <v>763</v>
      </c>
      <c r="D81" s="41" t="s">
        <v>857</v>
      </c>
      <c r="E81" s="41" t="s">
        <v>112</v>
      </c>
      <c r="F81" s="33"/>
      <c r="G81" s="33"/>
      <c r="H81" s="33"/>
      <c r="I81" s="33"/>
      <c r="J81" s="50">
        <v>10.6</v>
      </c>
      <c r="K81" s="50">
        <v>14.8</v>
      </c>
      <c r="L81" s="50">
        <v>548</v>
      </c>
      <c r="M81" s="50">
        <v>556</v>
      </c>
      <c r="N81" s="50">
        <v>4</v>
      </c>
      <c r="O81" s="50">
        <v>11</v>
      </c>
      <c r="P81" s="53" t="s">
        <v>807</v>
      </c>
      <c r="Q81" s="58">
        <v>11.14</v>
      </c>
      <c r="R81" s="58">
        <v>31</v>
      </c>
      <c r="S81" s="58">
        <v>146.06</v>
      </c>
      <c r="T81" s="58">
        <v>224.54</v>
      </c>
      <c r="U81" s="79">
        <v>2</v>
      </c>
      <c r="V81" s="79">
        <v>2</v>
      </c>
      <c r="W81" s="61" t="s">
        <v>808</v>
      </c>
      <c r="X81" s="62"/>
      <c r="Y81" s="41"/>
      <c r="Z81" s="83"/>
      <c r="AA81" s="41"/>
      <c r="AB81" s="41"/>
      <c r="AC81" s="41"/>
      <c r="AD81" s="86"/>
    </row>
    <row r="82" spans="1:30">
      <c r="A82" s="41"/>
      <c r="B82" s="41" t="s">
        <v>859</v>
      </c>
      <c r="C82" s="41" t="s">
        <v>757</v>
      </c>
      <c r="D82" s="41" t="s">
        <v>857</v>
      </c>
      <c r="E82" s="41" t="s">
        <v>112</v>
      </c>
      <c r="F82" s="33"/>
      <c r="G82" s="33"/>
      <c r="H82" s="33"/>
      <c r="I82" s="33"/>
      <c r="J82" s="50">
        <v>44.7</v>
      </c>
      <c r="K82" s="50">
        <v>55.1</v>
      </c>
      <c r="L82" s="50">
        <v>543</v>
      </c>
      <c r="M82" s="50">
        <v>545</v>
      </c>
      <c r="N82" s="50">
        <v>18</v>
      </c>
      <c r="O82" s="50">
        <v>27</v>
      </c>
      <c r="P82" s="53" t="s">
        <v>807</v>
      </c>
      <c r="Q82" s="58">
        <v>15.49</v>
      </c>
      <c r="R82" s="58">
        <v>96.8</v>
      </c>
      <c r="S82" s="58">
        <v>146.52000000000001</v>
      </c>
      <c r="T82" s="58">
        <v>231.79</v>
      </c>
      <c r="U82" s="79">
        <v>1</v>
      </c>
      <c r="V82" s="79">
        <v>3</v>
      </c>
      <c r="W82" s="61" t="s">
        <v>808</v>
      </c>
      <c r="X82" s="62"/>
      <c r="Y82" s="41"/>
      <c r="Z82" s="83"/>
      <c r="AA82" s="41"/>
      <c r="AB82" s="41"/>
      <c r="AC82" s="41"/>
      <c r="AD82" s="86"/>
    </row>
    <row r="83" spans="1:30">
      <c r="A83" s="41"/>
      <c r="B83" s="41" t="s">
        <v>860</v>
      </c>
      <c r="C83" s="41" t="s">
        <v>757</v>
      </c>
      <c r="D83" s="41" t="s">
        <v>857</v>
      </c>
      <c r="E83" s="41" t="s">
        <v>112</v>
      </c>
      <c r="F83" s="33"/>
      <c r="G83" s="33"/>
      <c r="H83" s="33"/>
      <c r="I83" s="33"/>
      <c r="J83" s="50">
        <v>14.71</v>
      </c>
      <c r="K83" s="50">
        <v>25.9</v>
      </c>
      <c r="L83" s="50">
        <v>543</v>
      </c>
      <c r="M83" s="50">
        <v>545</v>
      </c>
      <c r="N83" s="50">
        <v>11</v>
      </c>
      <c r="O83" s="50">
        <v>18</v>
      </c>
      <c r="P83" s="53" t="s">
        <v>807</v>
      </c>
      <c r="Q83" s="58">
        <v>59.26</v>
      </c>
      <c r="R83" s="58">
        <v>0.69</v>
      </c>
      <c r="S83" s="58">
        <v>149.32</v>
      </c>
      <c r="T83" s="58">
        <v>235.4</v>
      </c>
      <c r="U83" s="79">
        <v>3</v>
      </c>
      <c r="V83" s="79">
        <v>4</v>
      </c>
      <c r="W83" s="61" t="s">
        <v>808</v>
      </c>
      <c r="X83" s="62"/>
      <c r="Y83" s="41"/>
      <c r="Z83" s="41"/>
      <c r="AA83" s="41"/>
      <c r="AB83" s="41"/>
      <c r="AC83" s="41"/>
      <c r="AD83" s="86"/>
    </row>
    <row r="84" spans="1:30">
      <c r="A84" s="41"/>
      <c r="B84" s="41" t="s">
        <v>861</v>
      </c>
      <c r="C84" s="41" t="s">
        <v>757</v>
      </c>
      <c r="D84" s="41" t="s">
        <v>857</v>
      </c>
      <c r="E84" s="41" t="s">
        <v>112</v>
      </c>
      <c r="F84" s="33"/>
      <c r="G84" s="33"/>
      <c r="H84" s="33"/>
      <c r="I84" s="33"/>
      <c r="J84" s="50" t="s">
        <v>862</v>
      </c>
      <c r="K84" s="50" t="s">
        <v>863</v>
      </c>
      <c r="L84" s="50" t="s">
        <v>864</v>
      </c>
      <c r="M84" s="50">
        <v>605</v>
      </c>
      <c r="N84" s="50">
        <v>23</v>
      </c>
      <c r="O84" s="50">
        <v>38</v>
      </c>
      <c r="P84" s="53" t="s">
        <v>807</v>
      </c>
      <c r="Q84" s="58">
        <v>70.02</v>
      </c>
      <c r="R84" s="58">
        <v>98</v>
      </c>
      <c r="S84" s="58">
        <v>305.13</v>
      </c>
      <c r="T84" s="79">
        <v>446</v>
      </c>
      <c r="U84" s="79">
        <v>4</v>
      </c>
      <c r="V84" s="79">
        <v>6</v>
      </c>
      <c r="W84" s="61" t="s">
        <v>808</v>
      </c>
      <c r="X84" s="80"/>
      <c r="Y84" s="83"/>
      <c r="Z84" s="83"/>
      <c r="AA84" s="83"/>
      <c r="AB84" s="41"/>
      <c r="AC84" s="41"/>
      <c r="AD84" s="86"/>
    </row>
    <row r="85" spans="1:30">
      <c r="A85" s="41"/>
      <c r="B85" s="41" t="s">
        <v>865</v>
      </c>
      <c r="C85" s="41" t="s">
        <v>757</v>
      </c>
      <c r="D85" s="41" t="s">
        <v>857</v>
      </c>
      <c r="E85" s="41" t="s">
        <v>112</v>
      </c>
      <c r="F85" s="33"/>
      <c r="G85" s="33"/>
      <c r="H85" s="33"/>
      <c r="I85" s="33"/>
      <c r="J85" s="50" t="s">
        <v>866</v>
      </c>
      <c r="K85" s="50" t="s">
        <v>867</v>
      </c>
      <c r="L85" s="50" t="s">
        <v>868</v>
      </c>
      <c r="M85" s="50">
        <v>574</v>
      </c>
      <c r="N85" s="50">
        <v>21</v>
      </c>
      <c r="O85" s="50">
        <v>39</v>
      </c>
      <c r="P85" s="53" t="s">
        <v>807</v>
      </c>
      <c r="Q85" s="58">
        <v>50.71</v>
      </c>
      <c r="R85" s="58">
        <v>77</v>
      </c>
      <c r="S85" s="58">
        <v>300.86</v>
      </c>
      <c r="T85" s="79">
        <v>436</v>
      </c>
      <c r="U85" s="79">
        <v>2</v>
      </c>
      <c r="V85" s="79">
        <v>3</v>
      </c>
      <c r="W85" s="61" t="s">
        <v>808</v>
      </c>
      <c r="X85" s="80"/>
      <c r="Y85" s="83"/>
      <c r="Z85" s="83"/>
      <c r="AA85" s="83"/>
      <c r="AB85" s="41"/>
      <c r="AC85" s="41"/>
      <c r="AD85" s="86"/>
    </row>
    <row r="86" spans="1:30">
      <c r="A86" s="41"/>
      <c r="B86" s="41" t="s">
        <v>869</v>
      </c>
      <c r="C86" s="41" t="s">
        <v>757</v>
      </c>
      <c r="D86" s="41" t="s">
        <v>857</v>
      </c>
      <c r="E86" s="41" t="s">
        <v>112</v>
      </c>
      <c r="F86" s="33"/>
      <c r="G86" s="33"/>
      <c r="H86" s="33"/>
      <c r="I86" s="33"/>
      <c r="J86" s="50" t="s">
        <v>870</v>
      </c>
      <c r="K86" s="50" t="s">
        <v>871</v>
      </c>
      <c r="L86" s="50" t="s">
        <v>872</v>
      </c>
      <c r="M86" s="50">
        <v>634</v>
      </c>
      <c r="N86" s="50">
        <v>15</v>
      </c>
      <c r="O86" s="50">
        <v>24</v>
      </c>
      <c r="P86" s="53" t="s">
        <v>807</v>
      </c>
      <c r="Q86" s="61">
        <v>67.709999999999994</v>
      </c>
      <c r="R86" s="61">
        <v>127</v>
      </c>
      <c r="S86" s="61">
        <v>441.89</v>
      </c>
      <c r="T86" s="79">
        <v>603</v>
      </c>
      <c r="U86" s="79">
        <v>3</v>
      </c>
      <c r="V86" s="79">
        <v>4</v>
      </c>
      <c r="W86" s="61" t="s">
        <v>808</v>
      </c>
      <c r="X86" s="81"/>
      <c r="Y86" s="84"/>
      <c r="Z86" s="84"/>
      <c r="AA86" s="83"/>
      <c r="AB86" s="41"/>
      <c r="AC86" s="41"/>
      <c r="AD86" s="86"/>
    </row>
    <row r="87" spans="1:30">
      <c r="A87" s="41"/>
      <c r="B87" s="41" t="s">
        <v>873</v>
      </c>
      <c r="C87" s="41" t="s">
        <v>757</v>
      </c>
      <c r="D87" s="41" t="s">
        <v>857</v>
      </c>
      <c r="E87" s="41" t="s">
        <v>112</v>
      </c>
      <c r="F87" s="33"/>
      <c r="G87" s="33"/>
      <c r="H87" s="33"/>
      <c r="I87" s="33"/>
      <c r="J87" s="50" t="s">
        <v>874</v>
      </c>
      <c r="K87" s="50" t="s">
        <v>875</v>
      </c>
      <c r="L87" s="50" t="s">
        <v>876</v>
      </c>
      <c r="M87" s="50">
        <v>641</v>
      </c>
      <c r="N87" s="50">
        <v>22</v>
      </c>
      <c r="O87" s="50">
        <v>33</v>
      </c>
      <c r="P87" s="53" t="s">
        <v>807</v>
      </c>
      <c r="Q87" s="79">
        <v>22.79</v>
      </c>
      <c r="R87" s="61">
        <v>53</v>
      </c>
      <c r="S87" s="79">
        <v>263.44</v>
      </c>
      <c r="T87" s="79">
        <v>409</v>
      </c>
      <c r="U87" s="79">
        <v>2</v>
      </c>
      <c r="V87" s="79">
        <v>3</v>
      </c>
      <c r="W87" s="61" t="s">
        <v>808</v>
      </c>
      <c r="X87" s="80"/>
      <c r="Y87" s="84"/>
      <c r="Z87" s="83"/>
      <c r="AA87" s="83"/>
      <c r="AB87" s="41"/>
      <c r="AC87" s="41"/>
      <c r="AD87" s="86"/>
    </row>
    <row r="88" spans="1:30">
      <c r="A88" s="41"/>
      <c r="B88" s="41" t="s">
        <v>877</v>
      </c>
      <c r="C88" s="41" t="s">
        <v>757</v>
      </c>
      <c r="D88" s="41" t="s">
        <v>857</v>
      </c>
      <c r="E88" s="41" t="s">
        <v>112</v>
      </c>
      <c r="F88" s="33"/>
      <c r="G88" s="33"/>
      <c r="H88" s="33"/>
      <c r="I88" s="33"/>
      <c r="J88" s="50" t="s">
        <v>878</v>
      </c>
      <c r="K88" s="50" t="s">
        <v>879</v>
      </c>
      <c r="L88" s="50" t="s">
        <v>880</v>
      </c>
      <c r="M88" s="50">
        <v>659</v>
      </c>
      <c r="N88" s="50">
        <v>26</v>
      </c>
      <c r="O88" s="50">
        <v>33</v>
      </c>
      <c r="P88" s="53" t="s">
        <v>807</v>
      </c>
      <c r="Q88" s="61">
        <v>50.13</v>
      </c>
      <c r="R88" s="61">
        <v>97</v>
      </c>
      <c r="S88" s="61">
        <v>315.08999999999997</v>
      </c>
      <c r="T88" s="79">
        <v>480</v>
      </c>
      <c r="U88" s="79">
        <v>1</v>
      </c>
      <c r="V88" s="79">
        <v>2</v>
      </c>
      <c r="W88" s="61" t="s">
        <v>808</v>
      </c>
      <c r="X88" s="81"/>
      <c r="Y88" s="84"/>
      <c r="Z88" s="84"/>
      <c r="AA88" s="83"/>
      <c r="AB88" s="41"/>
      <c r="AC88" s="41"/>
      <c r="AD88" s="86"/>
    </row>
    <row r="89" spans="1:30">
      <c r="A89" s="41"/>
      <c r="B89" s="41" t="s">
        <v>881</v>
      </c>
      <c r="C89" s="41" t="s">
        <v>757</v>
      </c>
      <c r="D89" s="41" t="s">
        <v>857</v>
      </c>
      <c r="E89" s="41" t="s">
        <v>112</v>
      </c>
      <c r="F89" s="33"/>
      <c r="G89" s="33"/>
      <c r="H89" s="33"/>
      <c r="I89" s="33"/>
      <c r="J89" s="50" t="s">
        <v>882</v>
      </c>
      <c r="K89" s="50" t="s">
        <v>883</v>
      </c>
      <c r="L89" s="50" t="s">
        <v>884</v>
      </c>
      <c r="M89" s="50">
        <v>573</v>
      </c>
      <c r="N89" s="50">
        <v>25</v>
      </c>
      <c r="O89" s="50">
        <v>28</v>
      </c>
      <c r="P89" s="53" t="s">
        <v>807</v>
      </c>
      <c r="Q89" s="61">
        <v>46.7</v>
      </c>
      <c r="R89" s="79">
        <v>119</v>
      </c>
      <c r="S89" s="61">
        <v>282.22000000000003</v>
      </c>
      <c r="T89" s="79">
        <v>447</v>
      </c>
      <c r="U89" s="79">
        <v>3</v>
      </c>
      <c r="V89" s="79">
        <v>4</v>
      </c>
      <c r="W89" s="61" t="s">
        <v>808</v>
      </c>
      <c r="X89" s="81"/>
      <c r="Y89" s="83"/>
      <c r="Z89" s="84"/>
      <c r="AA89" s="83"/>
      <c r="AB89" s="41"/>
      <c r="AC89" s="41"/>
      <c r="AD89" s="86"/>
    </row>
    <row r="90" spans="1:30">
      <c r="A90" s="41" t="s">
        <v>885</v>
      </c>
      <c r="B90" s="41" t="s">
        <v>856</v>
      </c>
      <c r="C90" s="41" t="s">
        <v>757</v>
      </c>
      <c r="D90" s="41" t="s">
        <v>857</v>
      </c>
      <c r="E90" s="41" t="s">
        <v>112</v>
      </c>
      <c r="F90" s="33"/>
      <c r="G90" s="33"/>
      <c r="H90" s="33"/>
      <c r="I90" s="33"/>
      <c r="J90" s="51" t="s">
        <v>257</v>
      </c>
      <c r="K90" s="51" t="s">
        <v>257</v>
      </c>
      <c r="L90" s="51" t="s">
        <v>257</v>
      </c>
      <c r="M90" s="51" t="s">
        <v>257</v>
      </c>
      <c r="N90" s="51" t="s">
        <v>257</v>
      </c>
      <c r="O90" s="51" t="s">
        <v>257</v>
      </c>
      <c r="P90" s="54" t="s">
        <v>257</v>
      </c>
      <c r="Q90" s="60" t="s">
        <v>257</v>
      </c>
      <c r="R90" s="60" t="s">
        <v>257</v>
      </c>
      <c r="S90" s="60" t="s">
        <v>257</v>
      </c>
      <c r="T90" s="60" t="s">
        <v>257</v>
      </c>
      <c r="U90" s="60" t="s">
        <v>257</v>
      </c>
      <c r="V90" s="60" t="s">
        <v>257</v>
      </c>
      <c r="W90" s="60" t="s">
        <v>257</v>
      </c>
      <c r="X90" s="63"/>
      <c r="Y90" s="54"/>
      <c r="Z90" s="54"/>
      <c r="AA90" s="54"/>
      <c r="AB90" s="51"/>
      <c r="AC90" s="51"/>
      <c r="AD90" s="51"/>
    </row>
    <row r="91" spans="1:30">
      <c r="A91" s="41"/>
      <c r="B91" s="41" t="s">
        <v>858</v>
      </c>
      <c r="C91" s="41" t="s">
        <v>763</v>
      </c>
      <c r="D91" s="41" t="s">
        <v>857</v>
      </c>
      <c r="E91" s="41" t="s">
        <v>112</v>
      </c>
      <c r="F91" s="33"/>
      <c r="G91" s="33"/>
      <c r="H91" s="33"/>
      <c r="I91" s="33"/>
      <c r="J91" s="51" t="s">
        <v>257</v>
      </c>
      <c r="K91" s="51" t="s">
        <v>257</v>
      </c>
      <c r="L91" s="51" t="s">
        <v>257</v>
      </c>
      <c r="M91" s="51" t="s">
        <v>257</v>
      </c>
      <c r="N91" s="51" t="s">
        <v>257</v>
      </c>
      <c r="O91" s="51" t="s">
        <v>257</v>
      </c>
      <c r="P91" s="54" t="s">
        <v>257</v>
      </c>
      <c r="Q91" s="60" t="s">
        <v>257</v>
      </c>
      <c r="R91" s="60" t="s">
        <v>257</v>
      </c>
      <c r="S91" s="60" t="s">
        <v>257</v>
      </c>
      <c r="T91" s="60" t="s">
        <v>257</v>
      </c>
      <c r="U91" s="60" t="s">
        <v>257</v>
      </c>
      <c r="V91" s="60" t="s">
        <v>257</v>
      </c>
      <c r="W91" s="60" t="s">
        <v>257</v>
      </c>
      <c r="X91" s="63"/>
      <c r="Y91" s="54"/>
      <c r="Z91" s="54"/>
      <c r="AA91" s="54"/>
      <c r="AB91" s="51"/>
      <c r="AC91" s="51"/>
      <c r="AD91" s="51"/>
    </row>
    <row r="92" spans="1:30">
      <c r="A92" s="41"/>
      <c r="B92" s="41" t="s">
        <v>859</v>
      </c>
      <c r="C92" s="41" t="s">
        <v>757</v>
      </c>
      <c r="D92" s="41" t="s">
        <v>857</v>
      </c>
      <c r="E92" s="41" t="s">
        <v>112</v>
      </c>
      <c r="F92" s="33"/>
      <c r="G92" s="33"/>
      <c r="H92" s="33"/>
      <c r="I92" s="33"/>
      <c r="J92" s="51" t="s">
        <v>257</v>
      </c>
      <c r="K92" s="51" t="s">
        <v>257</v>
      </c>
      <c r="L92" s="51" t="s">
        <v>257</v>
      </c>
      <c r="M92" s="51" t="s">
        <v>257</v>
      </c>
      <c r="N92" s="51" t="s">
        <v>257</v>
      </c>
      <c r="O92" s="51" t="s">
        <v>257</v>
      </c>
      <c r="P92" s="54" t="s">
        <v>257</v>
      </c>
      <c r="Q92" s="60" t="s">
        <v>257</v>
      </c>
      <c r="R92" s="60" t="s">
        <v>257</v>
      </c>
      <c r="S92" s="60" t="s">
        <v>257</v>
      </c>
      <c r="T92" s="60" t="s">
        <v>257</v>
      </c>
      <c r="U92" s="60" t="s">
        <v>257</v>
      </c>
      <c r="V92" s="60" t="s">
        <v>257</v>
      </c>
      <c r="W92" s="60" t="s">
        <v>257</v>
      </c>
      <c r="X92" s="63"/>
      <c r="Y92" s="54"/>
      <c r="Z92" s="54"/>
      <c r="AA92" s="54"/>
      <c r="AB92" s="51"/>
      <c r="AC92" s="51"/>
      <c r="AD92" s="51"/>
    </row>
    <row r="93" spans="1:30">
      <c r="A93" s="41"/>
      <c r="B93" s="41" t="s">
        <v>860</v>
      </c>
      <c r="C93" s="41" t="s">
        <v>757</v>
      </c>
      <c r="D93" s="41" t="s">
        <v>857</v>
      </c>
      <c r="E93" s="41" t="s">
        <v>112</v>
      </c>
      <c r="F93" s="33"/>
      <c r="G93" s="33"/>
      <c r="H93" s="33"/>
      <c r="I93" s="33"/>
      <c r="J93" s="51" t="s">
        <v>257</v>
      </c>
      <c r="K93" s="51" t="s">
        <v>257</v>
      </c>
      <c r="L93" s="51" t="s">
        <v>257</v>
      </c>
      <c r="M93" s="51" t="s">
        <v>257</v>
      </c>
      <c r="N93" s="51" t="s">
        <v>257</v>
      </c>
      <c r="O93" s="51" t="s">
        <v>257</v>
      </c>
      <c r="P93" s="54" t="s">
        <v>257</v>
      </c>
      <c r="Q93" s="60" t="s">
        <v>257</v>
      </c>
      <c r="R93" s="60" t="s">
        <v>257</v>
      </c>
      <c r="S93" s="60" t="s">
        <v>257</v>
      </c>
      <c r="T93" s="60" t="s">
        <v>257</v>
      </c>
      <c r="U93" s="60" t="s">
        <v>257</v>
      </c>
      <c r="V93" s="60" t="s">
        <v>257</v>
      </c>
      <c r="W93" s="60" t="s">
        <v>257</v>
      </c>
      <c r="X93" s="63"/>
      <c r="Y93" s="54"/>
      <c r="Z93" s="54"/>
      <c r="AA93" s="54"/>
      <c r="AB93" s="51"/>
      <c r="AC93" s="51"/>
      <c r="AD93" s="51"/>
    </row>
    <row r="94" spans="1:30">
      <c r="A94" s="41"/>
      <c r="B94" s="41" t="s">
        <v>861</v>
      </c>
      <c r="C94" s="41" t="s">
        <v>757</v>
      </c>
      <c r="D94" s="41" t="s">
        <v>857</v>
      </c>
      <c r="E94" s="41" t="s">
        <v>112</v>
      </c>
      <c r="F94" s="33"/>
      <c r="G94" s="33"/>
      <c r="H94" s="33"/>
      <c r="I94" s="33"/>
      <c r="J94" s="51" t="s">
        <v>257</v>
      </c>
      <c r="K94" s="51" t="s">
        <v>257</v>
      </c>
      <c r="L94" s="51" t="s">
        <v>257</v>
      </c>
      <c r="M94" s="51" t="s">
        <v>257</v>
      </c>
      <c r="N94" s="51" t="s">
        <v>257</v>
      </c>
      <c r="O94" s="51" t="s">
        <v>257</v>
      </c>
      <c r="P94" s="54" t="s">
        <v>257</v>
      </c>
      <c r="Q94" s="60" t="s">
        <v>257</v>
      </c>
      <c r="R94" s="60" t="s">
        <v>257</v>
      </c>
      <c r="S94" s="60" t="s">
        <v>257</v>
      </c>
      <c r="T94" s="60" t="s">
        <v>257</v>
      </c>
      <c r="U94" s="60" t="s">
        <v>257</v>
      </c>
      <c r="V94" s="60" t="s">
        <v>257</v>
      </c>
      <c r="W94" s="60" t="s">
        <v>257</v>
      </c>
      <c r="X94" s="63"/>
      <c r="Y94" s="54"/>
      <c r="Z94" s="54"/>
      <c r="AA94" s="54"/>
      <c r="AB94" s="51"/>
      <c r="AC94" s="51"/>
      <c r="AD94" s="51"/>
    </row>
    <row r="95" spans="1:30">
      <c r="A95" s="41"/>
      <c r="B95" s="41" t="s">
        <v>865</v>
      </c>
      <c r="C95" s="41" t="s">
        <v>757</v>
      </c>
      <c r="D95" s="41" t="s">
        <v>857</v>
      </c>
      <c r="E95" s="41" t="s">
        <v>112</v>
      </c>
      <c r="F95" s="33"/>
      <c r="G95" s="33"/>
      <c r="H95" s="33"/>
      <c r="I95" s="33"/>
      <c r="J95" s="51" t="s">
        <v>257</v>
      </c>
      <c r="K95" s="51" t="s">
        <v>257</v>
      </c>
      <c r="L95" s="51" t="s">
        <v>257</v>
      </c>
      <c r="M95" s="51" t="s">
        <v>257</v>
      </c>
      <c r="N95" s="51" t="s">
        <v>257</v>
      </c>
      <c r="O95" s="51" t="s">
        <v>257</v>
      </c>
      <c r="P95" s="54" t="s">
        <v>257</v>
      </c>
      <c r="Q95" s="60" t="s">
        <v>257</v>
      </c>
      <c r="R95" s="60" t="s">
        <v>257</v>
      </c>
      <c r="S95" s="60" t="s">
        <v>257</v>
      </c>
      <c r="T95" s="60" t="s">
        <v>257</v>
      </c>
      <c r="U95" s="60" t="s">
        <v>257</v>
      </c>
      <c r="V95" s="60" t="s">
        <v>257</v>
      </c>
      <c r="W95" s="60" t="s">
        <v>257</v>
      </c>
      <c r="X95" s="63"/>
      <c r="Y95" s="54"/>
      <c r="Z95" s="54"/>
      <c r="AA95" s="54"/>
      <c r="AB95" s="51"/>
      <c r="AC95" s="51"/>
      <c r="AD95" s="51"/>
    </row>
    <row r="96" spans="1:30">
      <c r="A96" s="41"/>
      <c r="B96" s="41" t="s">
        <v>869</v>
      </c>
      <c r="C96" s="41" t="s">
        <v>757</v>
      </c>
      <c r="D96" s="41" t="s">
        <v>857</v>
      </c>
      <c r="E96" s="41" t="s">
        <v>112</v>
      </c>
      <c r="F96" s="33"/>
      <c r="G96" s="33"/>
      <c r="H96" s="33"/>
      <c r="I96" s="33"/>
      <c r="J96" s="51" t="s">
        <v>257</v>
      </c>
      <c r="K96" s="51" t="s">
        <v>257</v>
      </c>
      <c r="L96" s="51" t="s">
        <v>257</v>
      </c>
      <c r="M96" s="51" t="s">
        <v>257</v>
      </c>
      <c r="N96" s="51" t="s">
        <v>257</v>
      </c>
      <c r="O96" s="51" t="s">
        <v>257</v>
      </c>
      <c r="P96" s="54" t="s">
        <v>257</v>
      </c>
      <c r="Q96" s="60" t="s">
        <v>257</v>
      </c>
      <c r="R96" s="60" t="s">
        <v>257</v>
      </c>
      <c r="S96" s="60" t="s">
        <v>257</v>
      </c>
      <c r="T96" s="60" t="s">
        <v>257</v>
      </c>
      <c r="U96" s="60" t="s">
        <v>257</v>
      </c>
      <c r="V96" s="60" t="s">
        <v>257</v>
      </c>
      <c r="W96" s="60" t="s">
        <v>257</v>
      </c>
      <c r="X96" s="63"/>
      <c r="Y96" s="54"/>
      <c r="Z96" s="54"/>
      <c r="AA96" s="54"/>
      <c r="AB96" s="51"/>
      <c r="AC96" s="51"/>
      <c r="AD96" s="51"/>
    </row>
    <row r="97" spans="1:30">
      <c r="A97" s="41"/>
      <c r="B97" s="41" t="s">
        <v>886</v>
      </c>
      <c r="C97" s="41" t="s">
        <v>763</v>
      </c>
      <c r="D97" s="41" t="s">
        <v>857</v>
      </c>
      <c r="E97" s="41" t="s">
        <v>112</v>
      </c>
      <c r="F97" s="33"/>
      <c r="G97" s="33"/>
      <c r="H97" s="33"/>
      <c r="I97" s="33"/>
      <c r="J97" s="51" t="s">
        <v>257</v>
      </c>
      <c r="K97" s="51" t="s">
        <v>257</v>
      </c>
      <c r="L97" s="51" t="s">
        <v>257</v>
      </c>
      <c r="M97" s="51" t="s">
        <v>257</v>
      </c>
      <c r="N97" s="51" t="s">
        <v>257</v>
      </c>
      <c r="O97" s="51" t="s">
        <v>257</v>
      </c>
      <c r="P97" s="54" t="s">
        <v>257</v>
      </c>
      <c r="Q97" s="60" t="s">
        <v>257</v>
      </c>
      <c r="R97" s="60" t="s">
        <v>257</v>
      </c>
      <c r="S97" s="60" t="s">
        <v>257</v>
      </c>
      <c r="T97" s="60" t="s">
        <v>257</v>
      </c>
      <c r="U97" s="60" t="s">
        <v>257</v>
      </c>
      <c r="V97" s="60" t="s">
        <v>257</v>
      </c>
      <c r="W97" s="60" t="s">
        <v>257</v>
      </c>
      <c r="X97" s="63"/>
      <c r="Y97" s="54"/>
      <c r="Z97" s="54"/>
      <c r="AA97" s="54"/>
      <c r="AB97" s="51"/>
      <c r="AC97" s="51"/>
      <c r="AD97" s="51"/>
    </row>
    <row r="98" spans="1:30">
      <c r="A98" s="41"/>
      <c r="B98" s="41" t="s">
        <v>873</v>
      </c>
      <c r="C98" s="41" t="s">
        <v>757</v>
      </c>
      <c r="D98" s="41" t="s">
        <v>857</v>
      </c>
      <c r="E98" s="41" t="s">
        <v>112</v>
      </c>
      <c r="F98" s="33"/>
      <c r="G98" s="33"/>
      <c r="H98" s="33"/>
      <c r="I98" s="33"/>
      <c r="J98" s="51" t="s">
        <v>257</v>
      </c>
      <c r="K98" s="51" t="s">
        <v>257</v>
      </c>
      <c r="L98" s="51" t="s">
        <v>257</v>
      </c>
      <c r="M98" s="51" t="s">
        <v>257</v>
      </c>
      <c r="N98" s="51" t="s">
        <v>257</v>
      </c>
      <c r="O98" s="51" t="s">
        <v>257</v>
      </c>
      <c r="P98" s="54" t="s">
        <v>257</v>
      </c>
      <c r="Q98" s="60" t="s">
        <v>257</v>
      </c>
      <c r="R98" s="60" t="s">
        <v>257</v>
      </c>
      <c r="S98" s="60" t="s">
        <v>257</v>
      </c>
      <c r="T98" s="60" t="s">
        <v>257</v>
      </c>
      <c r="U98" s="60" t="s">
        <v>257</v>
      </c>
      <c r="V98" s="60" t="s">
        <v>257</v>
      </c>
      <c r="W98" s="60" t="s">
        <v>257</v>
      </c>
      <c r="X98" s="63"/>
      <c r="Y98" s="54"/>
      <c r="Z98" s="54"/>
      <c r="AA98" s="54"/>
      <c r="AB98" s="51"/>
      <c r="AC98" s="51"/>
      <c r="AD98" s="51"/>
    </row>
    <row r="99" spans="1:30">
      <c r="A99" s="41"/>
      <c r="B99" s="41" t="s">
        <v>877</v>
      </c>
      <c r="C99" s="41" t="s">
        <v>757</v>
      </c>
      <c r="D99" s="41" t="s">
        <v>857</v>
      </c>
      <c r="E99" s="41" t="s">
        <v>112</v>
      </c>
      <c r="F99" s="33"/>
      <c r="G99" s="33"/>
      <c r="H99" s="33"/>
      <c r="I99" s="33"/>
      <c r="J99" s="51" t="s">
        <v>257</v>
      </c>
      <c r="K99" s="51" t="s">
        <v>257</v>
      </c>
      <c r="L99" s="51" t="s">
        <v>257</v>
      </c>
      <c r="M99" s="51" t="s">
        <v>257</v>
      </c>
      <c r="N99" s="51" t="s">
        <v>257</v>
      </c>
      <c r="O99" s="51" t="s">
        <v>257</v>
      </c>
      <c r="P99" s="54" t="s">
        <v>257</v>
      </c>
      <c r="Q99" s="60" t="s">
        <v>257</v>
      </c>
      <c r="R99" s="60" t="s">
        <v>257</v>
      </c>
      <c r="S99" s="60" t="s">
        <v>257</v>
      </c>
      <c r="T99" s="60" t="s">
        <v>257</v>
      </c>
      <c r="U99" s="60" t="s">
        <v>257</v>
      </c>
      <c r="V99" s="60" t="s">
        <v>257</v>
      </c>
      <c r="W99" s="60" t="s">
        <v>257</v>
      </c>
      <c r="X99" s="63"/>
      <c r="Y99" s="54"/>
      <c r="Z99" s="54"/>
      <c r="AA99" s="54"/>
      <c r="AB99" s="51"/>
      <c r="AC99" s="51"/>
      <c r="AD99" s="51"/>
    </row>
    <row r="100" spans="1:30">
      <c r="A100" s="41"/>
      <c r="B100" s="41" t="s">
        <v>881</v>
      </c>
      <c r="C100" s="41" t="s">
        <v>757</v>
      </c>
      <c r="D100" s="41" t="s">
        <v>857</v>
      </c>
      <c r="E100" s="41" t="s">
        <v>112</v>
      </c>
      <c r="F100" s="33"/>
      <c r="G100" s="33"/>
      <c r="H100" s="33"/>
      <c r="I100" s="33"/>
      <c r="J100" s="51" t="s">
        <v>257</v>
      </c>
      <c r="K100" s="51" t="s">
        <v>257</v>
      </c>
      <c r="L100" s="51" t="s">
        <v>257</v>
      </c>
      <c r="M100" s="51" t="s">
        <v>257</v>
      </c>
      <c r="N100" s="51" t="s">
        <v>257</v>
      </c>
      <c r="O100" s="51" t="s">
        <v>257</v>
      </c>
      <c r="P100" s="54" t="s">
        <v>257</v>
      </c>
      <c r="Q100" s="60" t="s">
        <v>257</v>
      </c>
      <c r="R100" s="60" t="s">
        <v>257</v>
      </c>
      <c r="S100" s="60" t="s">
        <v>257</v>
      </c>
      <c r="T100" s="60" t="s">
        <v>257</v>
      </c>
      <c r="U100" s="60" t="s">
        <v>257</v>
      </c>
      <c r="V100" s="60" t="s">
        <v>257</v>
      </c>
      <c r="W100" s="60" t="s">
        <v>257</v>
      </c>
      <c r="X100" s="63"/>
      <c r="Y100" s="54"/>
      <c r="Z100" s="54"/>
      <c r="AA100" s="54"/>
      <c r="AB100" s="51"/>
      <c r="AC100" s="51"/>
      <c r="AD100" s="51"/>
    </row>
    <row r="101" spans="1:30">
      <c r="A101" s="41" t="s">
        <v>887</v>
      </c>
      <c r="B101" s="41" t="s">
        <v>888</v>
      </c>
      <c r="C101" s="41" t="s">
        <v>757</v>
      </c>
      <c r="D101" s="41" t="s">
        <v>857</v>
      </c>
      <c r="E101" s="41" t="s">
        <v>112</v>
      </c>
      <c r="F101" s="33"/>
      <c r="G101" s="33"/>
      <c r="H101" s="33"/>
      <c r="I101" s="33"/>
      <c r="J101" s="51" t="s">
        <v>257</v>
      </c>
      <c r="K101" s="51" t="s">
        <v>257</v>
      </c>
      <c r="L101" s="51" t="s">
        <v>257</v>
      </c>
      <c r="M101" s="51" t="s">
        <v>257</v>
      </c>
      <c r="N101" s="51" t="s">
        <v>257</v>
      </c>
      <c r="O101" s="51" t="s">
        <v>257</v>
      </c>
      <c r="P101" s="54" t="s">
        <v>257</v>
      </c>
      <c r="Q101" s="60" t="s">
        <v>257</v>
      </c>
      <c r="R101" s="60" t="s">
        <v>257</v>
      </c>
      <c r="S101" s="60" t="s">
        <v>257</v>
      </c>
      <c r="T101" s="60" t="s">
        <v>257</v>
      </c>
      <c r="U101" s="60" t="s">
        <v>257</v>
      </c>
      <c r="V101" s="60" t="s">
        <v>257</v>
      </c>
      <c r="W101" s="60" t="s">
        <v>257</v>
      </c>
      <c r="X101" s="63"/>
      <c r="Y101" s="54"/>
      <c r="Z101" s="54"/>
      <c r="AA101" s="54"/>
      <c r="AB101" s="51"/>
      <c r="AC101" s="51"/>
      <c r="AD101" s="51"/>
    </row>
    <row r="102" spans="1:30">
      <c r="A102" s="41"/>
      <c r="B102" s="41" t="s">
        <v>889</v>
      </c>
      <c r="C102" s="41" t="s">
        <v>757</v>
      </c>
      <c r="D102" s="41" t="s">
        <v>857</v>
      </c>
      <c r="E102" s="41" t="s">
        <v>112</v>
      </c>
      <c r="F102" s="33"/>
      <c r="G102" s="33"/>
      <c r="H102" s="33"/>
      <c r="I102" s="33"/>
      <c r="J102" s="51" t="s">
        <v>257</v>
      </c>
      <c r="K102" s="51" t="s">
        <v>257</v>
      </c>
      <c r="L102" s="51" t="s">
        <v>257</v>
      </c>
      <c r="M102" s="51" t="s">
        <v>257</v>
      </c>
      <c r="N102" s="51" t="s">
        <v>257</v>
      </c>
      <c r="O102" s="51" t="s">
        <v>257</v>
      </c>
      <c r="P102" s="54" t="s">
        <v>257</v>
      </c>
      <c r="Q102" s="60" t="s">
        <v>257</v>
      </c>
      <c r="R102" s="60" t="s">
        <v>257</v>
      </c>
      <c r="S102" s="60" t="s">
        <v>257</v>
      </c>
      <c r="T102" s="60" t="s">
        <v>257</v>
      </c>
      <c r="U102" s="60" t="s">
        <v>257</v>
      </c>
      <c r="V102" s="60" t="s">
        <v>257</v>
      </c>
      <c r="W102" s="60" t="s">
        <v>257</v>
      </c>
      <c r="X102" s="63"/>
      <c r="Y102" s="54"/>
      <c r="Z102" s="54"/>
      <c r="AA102" s="54"/>
      <c r="AB102" s="51"/>
      <c r="AC102" s="51"/>
      <c r="AD102" s="51"/>
    </row>
    <row r="103" spans="1:30">
      <c r="A103" s="41"/>
      <c r="B103" s="41" t="s">
        <v>890</v>
      </c>
      <c r="C103" s="41" t="s">
        <v>757</v>
      </c>
      <c r="D103" s="41" t="s">
        <v>857</v>
      </c>
      <c r="E103" s="41" t="s">
        <v>112</v>
      </c>
      <c r="F103" s="33"/>
      <c r="G103" s="33"/>
      <c r="H103" s="33"/>
      <c r="I103" s="33"/>
      <c r="J103" s="51" t="s">
        <v>257</v>
      </c>
      <c r="K103" s="51" t="s">
        <v>257</v>
      </c>
      <c r="L103" s="51" t="s">
        <v>257</v>
      </c>
      <c r="M103" s="51" t="s">
        <v>257</v>
      </c>
      <c r="N103" s="51" t="s">
        <v>257</v>
      </c>
      <c r="O103" s="51" t="s">
        <v>257</v>
      </c>
      <c r="P103" s="54" t="s">
        <v>257</v>
      </c>
      <c r="Q103" s="60" t="s">
        <v>257</v>
      </c>
      <c r="R103" s="60" t="s">
        <v>257</v>
      </c>
      <c r="S103" s="60" t="s">
        <v>257</v>
      </c>
      <c r="T103" s="60" t="s">
        <v>257</v>
      </c>
      <c r="U103" s="60" t="s">
        <v>257</v>
      </c>
      <c r="V103" s="60" t="s">
        <v>257</v>
      </c>
      <c r="W103" s="60" t="s">
        <v>257</v>
      </c>
      <c r="X103" s="63"/>
      <c r="Y103" s="54"/>
      <c r="Z103" s="54"/>
      <c r="AA103" s="54"/>
      <c r="AB103" s="51"/>
      <c r="AC103" s="51"/>
      <c r="AD103" s="51"/>
    </row>
    <row r="104" spans="1:30">
      <c r="A104" s="41"/>
      <c r="B104" s="41" t="s">
        <v>891</v>
      </c>
      <c r="C104" s="41" t="s">
        <v>757</v>
      </c>
      <c r="D104" s="41" t="s">
        <v>857</v>
      </c>
      <c r="E104" s="41" t="s">
        <v>112</v>
      </c>
      <c r="F104" s="33"/>
      <c r="G104" s="33"/>
      <c r="H104" s="33"/>
      <c r="I104" s="33"/>
      <c r="J104" s="51" t="s">
        <v>257</v>
      </c>
      <c r="K104" s="51" t="s">
        <v>257</v>
      </c>
      <c r="L104" s="51" t="s">
        <v>257</v>
      </c>
      <c r="M104" s="51" t="s">
        <v>257</v>
      </c>
      <c r="N104" s="51" t="s">
        <v>257</v>
      </c>
      <c r="O104" s="51" t="s">
        <v>257</v>
      </c>
      <c r="P104" s="54" t="s">
        <v>257</v>
      </c>
      <c r="Q104" s="60" t="s">
        <v>257</v>
      </c>
      <c r="R104" s="60" t="s">
        <v>257</v>
      </c>
      <c r="S104" s="60" t="s">
        <v>257</v>
      </c>
      <c r="T104" s="60" t="s">
        <v>257</v>
      </c>
      <c r="U104" s="60" t="s">
        <v>257</v>
      </c>
      <c r="V104" s="60" t="s">
        <v>257</v>
      </c>
      <c r="W104" s="60" t="s">
        <v>257</v>
      </c>
      <c r="X104" s="63"/>
      <c r="Y104" s="54"/>
      <c r="Z104" s="54"/>
      <c r="AA104" s="54"/>
      <c r="AB104" s="51"/>
      <c r="AC104" s="51"/>
      <c r="AD104" s="51"/>
    </row>
    <row r="105" spans="1:30">
      <c r="A105" s="41" t="s">
        <v>892</v>
      </c>
      <c r="B105" s="41" t="s">
        <v>888</v>
      </c>
      <c r="C105" s="41" t="s">
        <v>757</v>
      </c>
      <c r="D105" s="41" t="s">
        <v>857</v>
      </c>
      <c r="E105" s="41" t="s">
        <v>112</v>
      </c>
      <c r="F105" s="33"/>
      <c r="G105" s="33"/>
      <c r="H105" s="33"/>
      <c r="I105" s="33"/>
      <c r="J105" s="51" t="s">
        <v>257</v>
      </c>
      <c r="K105" s="51" t="s">
        <v>257</v>
      </c>
      <c r="L105" s="51" t="s">
        <v>257</v>
      </c>
      <c r="M105" s="51" t="s">
        <v>257</v>
      </c>
      <c r="N105" s="51" t="s">
        <v>257</v>
      </c>
      <c r="O105" s="51" t="s">
        <v>257</v>
      </c>
      <c r="P105" s="54" t="s">
        <v>257</v>
      </c>
      <c r="Q105" s="60" t="s">
        <v>257</v>
      </c>
      <c r="R105" s="60" t="s">
        <v>257</v>
      </c>
      <c r="S105" s="60" t="s">
        <v>257</v>
      </c>
      <c r="T105" s="60" t="s">
        <v>257</v>
      </c>
      <c r="U105" s="60" t="s">
        <v>257</v>
      </c>
      <c r="V105" s="60" t="s">
        <v>257</v>
      </c>
      <c r="W105" s="60" t="s">
        <v>257</v>
      </c>
      <c r="X105" s="63"/>
      <c r="Y105" s="54"/>
      <c r="Z105" s="54"/>
      <c r="AA105" s="54"/>
      <c r="AB105" s="51"/>
      <c r="AC105" s="51"/>
      <c r="AD105" s="51"/>
    </row>
    <row r="106" spans="1:30">
      <c r="A106" s="41"/>
      <c r="B106" s="41" t="s">
        <v>893</v>
      </c>
      <c r="C106" s="41" t="s">
        <v>763</v>
      </c>
      <c r="D106" s="41" t="s">
        <v>857</v>
      </c>
      <c r="E106" s="41" t="s">
        <v>112</v>
      </c>
      <c r="F106" s="33"/>
      <c r="G106" s="33"/>
      <c r="H106" s="33"/>
      <c r="I106" s="33"/>
      <c r="J106" s="51" t="s">
        <v>257</v>
      </c>
      <c r="K106" s="51" t="s">
        <v>257</v>
      </c>
      <c r="L106" s="51" t="s">
        <v>257</v>
      </c>
      <c r="M106" s="51" t="s">
        <v>257</v>
      </c>
      <c r="N106" s="51" t="s">
        <v>257</v>
      </c>
      <c r="O106" s="51" t="s">
        <v>257</v>
      </c>
      <c r="P106" s="54" t="s">
        <v>257</v>
      </c>
      <c r="Q106" s="60" t="s">
        <v>257</v>
      </c>
      <c r="R106" s="60" t="s">
        <v>257</v>
      </c>
      <c r="S106" s="60" t="s">
        <v>257</v>
      </c>
      <c r="T106" s="60" t="s">
        <v>257</v>
      </c>
      <c r="U106" s="60" t="s">
        <v>257</v>
      </c>
      <c r="V106" s="60" t="s">
        <v>257</v>
      </c>
      <c r="W106" s="60" t="s">
        <v>257</v>
      </c>
      <c r="X106" s="63"/>
      <c r="Y106" s="54"/>
      <c r="Z106" s="54"/>
      <c r="AA106" s="54"/>
      <c r="AB106" s="51"/>
      <c r="AC106" s="51"/>
      <c r="AD106" s="51"/>
    </row>
    <row r="107" spans="1:30">
      <c r="A107" s="41"/>
      <c r="B107" s="41" t="s">
        <v>889</v>
      </c>
      <c r="C107" s="41" t="s">
        <v>757</v>
      </c>
      <c r="D107" s="41" t="s">
        <v>857</v>
      </c>
      <c r="E107" s="41" t="s">
        <v>112</v>
      </c>
      <c r="F107" s="33"/>
      <c r="G107" s="33"/>
      <c r="H107" s="33"/>
      <c r="I107" s="33"/>
      <c r="J107" s="51" t="s">
        <v>257</v>
      </c>
      <c r="K107" s="51" t="s">
        <v>257</v>
      </c>
      <c r="L107" s="51" t="s">
        <v>257</v>
      </c>
      <c r="M107" s="51" t="s">
        <v>257</v>
      </c>
      <c r="N107" s="51" t="s">
        <v>257</v>
      </c>
      <c r="O107" s="51" t="s">
        <v>257</v>
      </c>
      <c r="P107" s="54" t="s">
        <v>257</v>
      </c>
      <c r="Q107" s="60" t="s">
        <v>257</v>
      </c>
      <c r="R107" s="60" t="s">
        <v>257</v>
      </c>
      <c r="S107" s="60" t="s">
        <v>257</v>
      </c>
      <c r="T107" s="60" t="s">
        <v>257</v>
      </c>
      <c r="U107" s="60" t="s">
        <v>257</v>
      </c>
      <c r="V107" s="60" t="s">
        <v>257</v>
      </c>
      <c r="W107" s="60" t="s">
        <v>257</v>
      </c>
      <c r="X107" s="63"/>
      <c r="Y107" s="54"/>
      <c r="Z107" s="54"/>
      <c r="AA107" s="54"/>
      <c r="AB107" s="51"/>
      <c r="AC107" s="51"/>
      <c r="AD107" s="51"/>
    </row>
    <row r="108" spans="1:30">
      <c r="A108" s="41"/>
      <c r="B108" s="41" t="s">
        <v>890</v>
      </c>
      <c r="C108" s="41" t="s">
        <v>757</v>
      </c>
      <c r="D108" s="41" t="s">
        <v>857</v>
      </c>
      <c r="E108" s="41" t="s">
        <v>112</v>
      </c>
      <c r="F108" s="33"/>
      <c r="G108" s="33"/>
      <c r="H108" s="33"/>
      <c r="I108" s="33"/>
      <c r="J108" s="51" t="s">
        <v>257</v>
      </c>
      <c r="K108" s="51" t="s">
        <v>257</v>
      </c>
      <c r="L108" s="51" t="s">
        <v>257</v>
      </c>
      <c r="M108" s="51" t="s">
        <v>257</v>
      </c>
      <c r="N108" s="51" t="s">
        <v>257</v>
      </c>
      <c r="O108" s="51" t="s">
        <v>257</v>
      </c>
      <c r="P108" s="54" t="s">
        <v>257</v>
      </c>
      <c r="Q108" s="60" t="s">
        <v>257</v>
      </c>
      <c r="R108" s="60" t="s">
        <v>257</v>
      </c>
      <c r="S108" s="60" t="s">
        <v>257</v>
      </c>
      <c r="T108" s="60" t="s">
        <v>257</v>
      </c>
      <c r="U108" s="60" t="s">
        <v>257</v>
      </c>
      <c r="V108" s="60" t="s">
        <v>257</v>
      </c>
      <c r="W108" s="60" t="s">
        <v>257</v>
      </c>
      <c r="X108" s="63"/>
      <c r="Y108" s="54"/>
      <c r="Z108" s="54"/>
      <c r="AA108" s="54"/>
      <c r="AB108" s="51"/>
      <c r="AC108" s="51"/>
      <c r="AD108" s="51"/>
    </row>
    <row r="109" spans="1:30">
      <c r="A109" s="41"/>
      <c r="B109" s="41" t="s">
        <v>891</v>
      </c>
      <c r="C109" s="41" t="s">
        <v>757</v>
      </c>
      <c r="D109" s="41" t="s">
        <v>857</v>
      </c>
      <c r="E109" s="41" t="s">
        <v>112</v>
      </c>
      <c r="F109" s="33"/>
      <c r="G109" s="33"/>
      <c r="H109" s="33"/>
      <c r="I109" s="33"/>
      <c r="J109" s="51" t="s">
        <v>257</v>
      </c>
      <c r="K109" s="51" t="s">
        <v>257</v>
      </c>
      <c r="L109" s="51" t="s">
        <v>257</v>
      </c>
      <c r="M109" s="51" t="s">
        <v>257</v>
      </c>
      <c r="N109" s="51" t="s">
        <v>257</v>
      </c>
      <c r="O109" s="51" t="s">
        <v>257</v>
      </c>
      <c r="P109" s="54" t="s">
        <v>257</v>
      </c>
      <c r="Q109" s="60" t="s">
        <v>257</v>
      </c>
      <c r="R109" s="60" t="s">
        <v>257</v>
      </c>
      <c r="S109" s="60" t="s">
        <v>257</v>
      </c>
      <c r="T109" s="60" t="s">
        <v>257</v>
      </c>
      <c r="U109" s="60" t="s">
        <v>257</v>
      </c>
      <c r="V109" s="60" t="s">
        <v>257</v>
      </c>
      <c r="W109" s="60" t="s">
        <v>257</v>
      </c>
      <c r="X109" s="63"/>
      <c r="Y109" s="54"/>
      <c r="Z109" s="54"/>
      <c r="AA109" s="54"/>
      <c r="AB109" s="51"/>
      <c r="AC109" s="51"/>
      <c r="AD109" s="51"/>
    </row>
    <row r="110" spans="1:30">
      <c r="A110" s="41" t="s">
        <v>894</v>
      </c>
      <c r="B110" s="41" t="s">
        <v>895</v>
      </c>
      <c r="C110" s="41" t="s">
        <v>757</v>
      </c>
      <c r="D110" s="41" t="s">
        <v>834</v>
      </c>
      <c r="E110" s="41" t="s">
        <v>112</v>
      </c>
      <c r="F110" s="33"/>
      <c r="G110" s="33"/>
      <c r="H110" s="33"/>
      <c r="I110" s="33"/>
      <c r="J110" s="50">
        <v>4.5199999999999996</v>
      </c>
      <c r="K110" s="50">
        <v>36</v>
      </c>
      <c r="L110" s="50">
        <v>169.81</v>
      </c>
      <c r="M110" s="50">
        <v>179</v>
      </c>
      <c r="N110" s="50">
        <v>7</v>
      </c>
      <c r="O110" s="50">
        <v>8</v>
      </c>
      <c r="P110" s="53" t="s">
        <v>808</v>
      </c>
      <c r="Q110" s="59">
        <v>3.16</v>
      </c>
      <c r="R110" s="59">
        <v>20</v>
      </c>
      <c r="S110" s="59">
        <v>89.92</v>
      </c>
      <c r="T110" s="59">
        <v>93</v>
      </c>
      <c r="U110" s="59">
        <v>3.8</v>
      </c>
      <c r="V110" s="59">
        <v>5</v>
      </c>
      <c r="W110" s="61" t="s">
        <v>808</v>
      </c>
      <c r="X110" s="62"/>
      <c r="Y110" s="41"/>
      <c r="Z110" s="85"/>
      <c r="AA110" s="85"/>
      <c r="AB110" s="85"/>
      <c r="AC110" s="85"/>
      <c r="AD110" s="87"/>
    </row>
    <row r="111" spans="1:30">
      <c r="A111" s="41" t="s">
        <v>896</v>
      </c>
      <c r="B111" s="41" t="s">
        <v>817</v>
      </c>
      <c r="C111" s="41" t="s">
        <v>757</v>
      </c>
      <c r="D111" s="41" t="s">
        <v>897</v>
      </c>
      <c r="E111" s="41" t="s">
        <v>112</v>
      </c>
      <c r="F111" s="33"/>
      <c r="G111" s="33"/>
      <c r="H111" s="33"/>
      <c r="I111" s="33"/>
      <c r="J111" s="50">
        <v>6.88</v>
      </c>
      <c r="K111" s="50">
        <v>23</v>
      </c>
      <c r="L111" s="50">
        <v>221.89</v>
      </c>
      <c r="M111" s="50">
        <v>251</v>
      </c>
      <c r="N111" s="50">
        <v>12.8</v>
      </c>
      <c r="O111" s="50">
        <v>20</v>
      </c>
      <c r="P111" s="53" t="s">
        <v>808</v>
      </c>
      <c r="Q111" s="59">
        <v>9.0299999999999994</v>
      </c>
      <c r="R111" s="59">
        <v>38.6</v>
      </c>
      <c r="S111" s="59">
        <v>164.44</v>
      </c>
      <c r="T111" s="59">
        <v>187</v>
      </c>
      <c r="U111" s="59">
        <v>5.2</v>
      </c>
      <c r="V111" s="59">
        <v>6</v>
      </c>
      <c r="W111" s="61" t="s">
        <v>808</v>
      </c>
      <c r="X111" s="62"/>
      <c r="Y111" s="41"/>
      <c r="Z111" s="41"/>
      <c r="AA111" s="41"/>
      <c r="AB111" s="41"/>
      <c r="AC111" s="41"/>
      <c r="AD111" s="43"/>
    </row>
    <row r="112" spans="1:30">
      <c r="A112" s="41" t="s">
        <v>898</v>
      </c>
      <c r="B112" s="41" t="s">
        <v>851</v>
      </c>
      <c r="C112" s="41" t="s">
        <v>763</v>
      </c>
      <c r="D112" s="42" t="s">
        <v>899</v>
      </c>
      <c r="E112" s="41" t="s">
        <v>112</v>
      </c>
      <c r="F112" s="33"/>
      <c r="G112" s="33"/>
      <c r="H112" s="33"/>
      <c r="I112" s="33"/>
      <c r="J112" s="51" t="s">
        <v>257</v>
      </c>
      <c r="K112" s="51" t="s">
        <v>257</v>
      </c>
      <c r="L112" s="51" t="s">
        <v>257</v>
      </c>
      <c r="M112" s="51" t="s">
        <v>257</v>
      </c>
      <c r="N112" s="51" t="s">
        <v>257</v>
      </c>
      <c r="O112" s="51" t="s">
        <v>257</v>
      </c>
      <c r="P112" s="54" t="s">
        <v>257</v>
      </c>
      <c r="Q112" s="60" t="s">
        <v>207</v>
      </c>
      <c r="R112" s="60" t="s">
        <v>207</v>
      </c>
      <c r="S112" s="60" t="s">
        <v>207</v>
      </c>
      <c r="T112" s="60" t="s">
        <v>207</v>
      </c>
      <c r="U112" s="60" t="s">
        <v>207</v>
      </c>
      <c r="V112" s="60" t="s">
        <v>207</v>
      </c>
      <c r="W112" s="60" t="s">
        <v>207</v>
      </c>
      <c r="X112" s="82"/>
      <c r="Y112" s="51"/>
      <c r="Z112" s="51"/>
      <c r="AA112" s="51"/>
      <c r="AB112" s="51"/>
      <c r="AC112" s="51"/>
      <c r="AD112" s="51"/>
    </row>
    <row r="113" spans="1:30">
      <c r="A113" s="41"/>
      <c r="B113" s="41" t="s">
        <v>853</v>
      </c>
      <c r="C113" s="41" t="s">
        <v>757</v>
      </c>
      <c r="D113" s="42" t="s">
        <v>899</v>
      </c>
      <c r="E113" s="41" t="s">
        <v>112</v>
      </c>
      <c r="F113" s="33"/>
      <c r="G113" s="33"/>
      <c r="H113" s="33"/>
      <c r="I113" s="33"/>
      <c r="J113" s="51" t="s">
        <v>257</v>
      </c>
      <c r="K113" s="51" t="s">
        <v>257</v>
      </c>
      <c r="L113" s="51" t="s">
        <v>257</v>
      </c>
      <c r="M113" s="51" t="s">
        <v>257</v>
      </c>
      <c r="N113" s="51" t="s">
        <v>257</v>
      </c>
      <c r="O113" s="51" t="s">
        <v>257</v>
      </c>
      <c r="P113" s="54" t="s">
        <v>257</v>
      </c>
      <c r="Q113" s="60" t="s">
        <v>207</v>
      </c>
      <c r="R113" s="60" t="s">
        <v>207</v>
      </c>
      <c r="S113" s="60" t="s">
        <v>207</v>
      </c>
      <c r="T113" s="60" t="s">
        <v>207</v>
      </c>
      <c r="U113" s="60" t="s">
        <v>207</v>
      </c>
      <c r="V113" s="60" t="s">
        <v>207</v>
      </c>
      <c r="W113" s="60" t="s">
        <v>207</v>
      </c>
      <c r="X113" s="82"/>
      <c r="Y113" s="51"/>
      <c r="Z113" s="51"/>
      <c r="AA113" s="51"/>
      <c r="AB113" s="51"/>
      <c r="AC113" s="51"/>
      <c r="AD113" s="51"/>
    </row>
    <row r="114" spans="1:30">
      <c r="A114" s="41"/>
      <c r="B114" s="41" t="s">
        <v>854</v>
      </c>
      <c r="C114" s="41" t="s">
        <v>757</v>
      </c>
      <c r="D114" s="41" t="s">
        <v>899</v>
      </c>
      <c r="E114" s="41" t="s">
        <v>112</v>
      </c>
      <c r="F114" s="33"/>
      <c r="G114" s="33"/>
      <c r="H114" s="33"/>
      <c r="I114" s="33"/>
      <c r="J114" s="51" t="s">
        <v>257</v>
      </c>
      <c r="K114" s="51" t="s">
        <v>257</v>
      </c>
      <c r="L114" s="51" t="s">
        <v>257</v>
      </c>
      <c r="M114" s="51" t="s">
        <v>257</v>
      </c>
      <c r="N114" s="51" t="s">
        <v>257</v>
      </c>
      <c r="O114" s="51" t="s">
        <v>257</v>
      </c>
      <c r="P114" s="54" t="s">
        <v>257</v>
      </c>
      <c r="Q114" s="60" t="s">
        <v>207</v>
      </c>
      <c r="R114" s="60" t="s">
        <v>207</v>
      </c>
      <c r="S114" s="60" t="s">
        <v>207</v>
      </c>
      <c r="T114" s="60" t="s">
        <v>207</v>
      </c>
      <c r="U114" s="60" t="s">
        <v>207</v>
      </c>
      <c r="V114" s="60" t="s">
        <v>207</v>
      </c>
      <c r="W114" s="60" t="s">
        <v>207</v>
      </c>
      <c r="X114" s="82"/>
      <c r="Y114" s="51"/>
      <c r="Z114" s="51"/>
      <c r="AA114" s="51"/>
      <c r="AB114" s="51"/>
      <c r="AC114" s="51"/>
      <c r="AD114" s="51"/>
    </row>
    <row r="115" spans="1:30">
      <c r="A115" s="41" t="s">
        <v>700</v>
      </c>
      <c r="B115" s="41" t="s">
        <v>851</v>
      </c>
      <c r="C115" s="41" t="s">
        <v>763</v>
      </c>
      <c r="D115" s="42" t="s">
        <v>900</v>
      </c>
      <c r="E115" s="41" t="s">
        <v>112</v>
      </c>
      <c r="F115" s="33"/>
      <c r="G115" s="33"/>
      <c r="H115" s="33"/>
      <c r="I115" s="33"/>
      <c r="J115" s="51" t="s">
        <v>257</v>
      </c>
      <c r="K115" s="51" t="s">
        <v>257</v>
      </c>
      <c r="L115" s="51" t="s">
        <v>257</v>
      </c>
      <c r="M115" s="51" t="s">
        <v>257</v>
      </c>
      <c r="N115" s="51" t="s">
        <v>257</v>
      </c>
      <c r="O115" s="51" t="s">
        <v>257</v>
      </c>
      <c r="P115" s="54" t="s">
        <v>257</v>
      </c>
      <c r="Q115" s="60" t="s">
        <v>207</v>
      </c>
      <c r="R115" s="60" t="s">
        <v>207</v>
      </c>
      <c r="S115" s="60" t="s">
        <v>207</v>
      </c>
      <c r="T115" s="60" t="s">
        <v>207</v>
      </c>
      <c r="U115" s="60" t="s">
        <v>207</v>
      </c>
      <c r="V115" s="60" t="s">
        <v>207</v>
      </c>
      <c r="W115" s="60" t="s">
        <v>207</v>
      </c>
      <c r="X115" s="82"/>
      <c r="Y115" s="51"/>
      <c r="Z115" s="51"/>
      <c r="AA115" s="51"/>
      <c r="AB115" s="51"/>
      <c r="AC115" s="51"/>
      <c r="AD115" s="51"/>
    </row>
    <row r="116" spans="1:30">
      <c r="A116" s="41"/>
      <c r="B116" s="41" t="s">
        <v>853</v>
      </c>
      <c r="C116" s="41" t="s">
        <v>757</v>
      </c>
      <c r="D116" s="42" t="s">
        <v>900</v>
      </c>
      <c r="E116" s="41" t="s">
        <v>112</v>
      </c>
      <c r="F116" s="33"/>
      <c r="G116" s="33"/>
      <c r="H116" s="33"/>
      <c r="I116" s="33"/>
      <c r="J116" s="51" t="s">
        <v>257</v>
      </c>
      <c r="K116" s="51" t="s">
        <v>257</v>
      </c>
      <c r="L116" s="51" t="s">
        <v>257</v>
      </c>
      <c r="M116" s="51" t="s">
        <v>257</v>
      </c>
      <c r="N116" s="51" t="s">
        <v>257</v>
      </c>
      <c r="O116" s="51" t="s">
        <v>257</v>
      </c>
      <c r="P116" s="54" t="s">
        <v>257</v>
      </c>
      <c r="Q116" s="60" t="s">
        <v>207</v>
      </c>
      <c r="R116" s="60" t="s">
        <v>207</v>
      </c>
      <c r="S116" s="60" t="s">
        <v>207</v>
      </c>
      <c r="T116" s="60" t="s">
        <v>207</v>
      </c>
      <c r="U116" s="60" t="s">
        <v>207</v>
      </c>
      <c r="V116" s="60" t="s">
        <v>207</v>
      </c>
      <c r="W116" s="60" t="s">
        <v>207</v>
      </c>
      <c r="X116" s="82"/>
      <c r="Y116" s="51"/>
      <c r="Z116" s="51"/>
      <c r="AA116" s="51"/>
      <c r="AB116" s="51"/>
      <c r="AC116" s="51"/>
      <c r="AD116" s="51"/>
    </row>
    <row r="117" spans="1:30">
      <c r="A117" s="41"/>
      <c r="B117" s="41" t="s">
        <v>854</v>
      </c>
      <c r="C117" s="41" t="s">
        <v>757</v>
      </c>
      <c r="D117" s="42" t="s">
        <v>900</v>
      </c>
      <c r="E117" s="41" t="s">
        <v>112</v>
      </c>
      <c r="F117" s="33"/>
      <c r="G117" s="33"/>
      <c r="H117" s="33"/>
      <c r="I117" s="33"/>
      <c r="J117" s="51" t="s">
        <v>257</v>
      </c>
      <c r="K117" s="51" t="s">
        <v>257</v>
      </c>
      <c r="L117" s="51" t="s">
        <v>257</v>
      </c>
      <c r="M117" s="51" t="s">
        <v>257</v>
      </c>
      <c r="N117" s="51" t="s">
        <v>257</v>
      </c>
      <c r="O117" s="51" t="s">
        <v>257</v>
      </c>
      <c r="P117" s="54" t="s">
        <v>257</v>
      </c>
      <c r="Q117" s="60" t="s">
        <v>207</v>
      </c>
      <c r="R117" s="60" t="s">
        <v>207</v>
      </c>
      <c r="S117" s="60" t="s">
        <v>207</v>
      </c>
      <c r="T117" s="60" t="s">
        <v>207</v>
      </c>
      <c r="U117" s="60" t="s">
        <v>207</v>
      </c>
      <c r="V117" s="60" t="s">
        <v>207</v>
      </c>
      <c r="W117" s="60" t="s">
        <v>207</v>
      </c>
      <c r="X117" s="82"/>
      <c r="Y117" s="51"/>
      <c r="Z117" s="51"/>
      <c r="AA117" s="51"/>
      <c r="AB117" s="51"/>
      <c r="AC117" s="51"/>
      <c r="AD117" s="51"/>
    </row>
    <row r="118" spans="1:30">
      <c r="A118" s="41" t="s">
        <v>697</v>
      </c>
      <c r="B118" s="41" t="s">
        <v>851</v>
      </c>
      <c r="C118" s="41" t="s">
        <v>763</v>
      </c>
      <c r="D118" s="42" t="s">
        <v>901</v>
      </c>
      <c r="E118" s="41" t="s">
        <v>112</v>
      </c>
      <c r="F118" s="33"/>
      <c r="G118" s="33"/>
      <c r="H118" s="33"/>
      <c r="I118" s="33"/>
      <c r="J118" s="51" t="s">
        <v>257</v>
      </c>
      <c r="K118" s="51" t="s">
        <v>257</v>
      </c>
      <c r="L118" s="51" t="s">
        <v>257</v>
      </c>
      <c r="M118" s="51" t="s">
        <v>257</v>
      </c>
      <c r="N118" s="51" t="s">
        <v>257</v>
      </c>
      <c r="O118" s="51" t="s">
        <v>257</v>
      </c>
      <c r="P118" s="54" t="s">
        <v>257</v>
      </c>
      <c r="Q118" s="60" t="s">
        <v>207</v>
      </c>
      <c r="R118" s="60" t="s">
        <v>207</v>
      </c>
      <c r="S118" s="60" t="s">
        <v>207</v>
      </c>
      <c r="T118" s="60" t="s">
        <v>207</v>
      </c>
      <c r="U118" s="60" t="s">
        <v>207</v>
      </c>
      <c r="V118" s="60" t="s">
        <v>207</v>
      </c>
      <c r="W118" s="60" t="s">
        <v>207</v>
      </c>
      <c r="X118" s="82"/>
      <c r="Y118" s="51"/>
      <c r="Z118" s="51"/>
      <c r="AA118" s="51"/>
      <c r="AB118" s="51"/>
      <c r="AC118" s="51"/>
      <c r="AD118" s="51"/>
    </row>
    <row r="119" spans="1:30">
      <c r="A119" s="41"/>
      <c r="B119" s="41" t="s">
        <v>853</v>
      </c>
      <c r="C119" s="41" t="s">
        <v>757</v>
      </c>
      <c r="D119" s="42" t="s">
        <v>901</v>
      </c>
      <c r="E119" s="41" t="s">
        <v>112</v>
      </c>
      <c r="F119" s="33"/>
      <c r="G119" s="33"/>
      <c r="H119" s="33"/>
      <c r="I119" s="33"/>
      <c r="J119" s="51" t="s">
        <v>257</v>
      </c>
      <c r="K119" s="51" t="s">
        <v>257</v>
      </c>
      <c r="L119" s="51" t="s">
        <v>257</v>
      </c>
      <c r="M119" s="51" t="s">
        <v>257</v>
      </c>
      <c r="N119" s="51" t="s">
        <v>257</v>
      </c>
      <c r="O119" s="51" t="s">
        <v>257</v>
      </c>
      <c r="P119" s="54" t="s">
        <v>257</v>
      </c>
      <c r="Q119" s="60" t="s">
        <v>207</v>
      </c>
      <c r="R119" s="60" t="s">
        <v>207</v>
      </c>
      <c r="S119" s="60" t="s">
        <v>207</v>
      </c>
      <c r="T119" s="60" t="s">
        <v>207</v>
      </c>
      <c r="U119" s="60" t="s">
        <v>207</v>
      </c>
      <c r="V119" s="60" t="s">
        <v>207</v>
      </c>
      <c r="W119" s="60" t="s">
        <v>207</v>
      </c>
      <c r="X119" s="82"/>
      <c r="Y119" s="51"/>
      <c r="Z119" s="51"/>
      <c r="AA119" s="51"/>
      <c r="AB119" s="51"/>
      <c r="AC119" s="51"/>
      <c r="AD119" s="51"/>
    </row>
    <row r="120" spans="1:30">
      <c r="A120" s="41"/>
      <c r="B120" s="41" t="s">
        <v>854</v>
      </c>
      <c r="C120" s="41" t="s">
        <v>757</v>
      </c>
      <c r="D120" s="42" t="s">
        <v>901</v>
      </c>
      <c r="E120" s="41" t="s">
        <v>112</v>
      </c>
      <c r="F120" s="33"/>
      <c r="G120" s="33"/>
      <c r="H120" s="33"/>
      <c r="I120" s="33"/>
      <c r="J120" s="51" t="s">
        <v>257</v>
      </c>
      <c r="K120" s="51" t="s">
        <v>257</v>
      </c>
      <c r="L120" s="51" t="s">
        <v>257</v>
      </c>
      <c r="M120" s="51" t="s">
        <v>257</v>
      </c>
      <c r="N120" s="51" t="s">
        <v>257</v>
      </c>
      <c r="O120" s="51" t="s">
        <v>257</v>
      </c>
      <c r="P120" s="54" t="s">
        <v>257</v>
      </c>
      <c r="Q120" s="60" t="s">
        <v>207</v>
      </c>
      <c r="R120" s="60" t="s">
        <v>207</v>
      </c>
      <c r="S120" s="60" t="s">
        <v>207</v>
      </c>
      <c r="T120" s="60" t="s">
        <v>207</v>
      </c>
      <c r="U120" s="60" t="s">
        <v>207</v>
      </c>
      <c r="V120" s="60" t="s">
        <v>207</v>
      </c>
      <c r="W120" s="60" t="s">
        <v>207</v>
      </c>
      <c r="X120" s="82"/>
      <c r="Y120" s="51"/>
      <c r="Z120" s="51"/>
      <c r="AA120" s="51"/>
      <c r="AB120" s="51"/>
      <c r="AC120" s="51"/>
      <c r="AD120" s="51"/>
    </row>
    <row r="121" spans="1:30">
      <c r="A121" s="41" t="s">
        <v>902</v>
      </c>
      <c r="B121" s="41" t="s">
        <v>851</v>
      </c>
      <c r="C121" s="41" t="s">
        <v>763</v>
      </c>
      <c r="D121" s="42" t="s">
        <v>903</v>
      </c>
      <c r="E121" s="41" t="s">
        <v>112</v>
      </c>
      <c r="F121" s="33"/>
      <c r="G121" s="33"/>
      <c r="H121" s="33"/>
      <c r="I121" s="33"/>
      <c r="J121" s="51" t="s">
        <v>257</v>
      </c>
      <c r="K121" s="51" t="s">
        <v>257</v>
      </c>
      <c r="L121" s="51" t="s">
        <v>257</v>
      </c>
      <c r="M121" s="51" t="s">
        <v>257</v>
      </c>
      <c r="N121" s="51" t="s">
        <v>257</v>
      </c>
      <c r="O121" s="51" t="s">
        <v>257</v>
      </c>
      <c r="P121" s="54" t="s">
        <v>257</v>
      </c>
      <c r="Q121" s="60" t="s">
        <v>207</v>
      </c>
      <c r="R121" s="60" t="s">
        <v>207</v>
      </c>
      <c r="S121" s="60" t="s">
        <v>207</v>
      </c>
      <c r="T121" s="60" t="s">
        <v>207</v>
      </c>
      <c r="U121" s="60" t="s">
        <v>207</v>
      </c>
      <c r="V121" s="60" t="s">
        <v>207</v>
      </c>
      <c r="W121" s="60" t="s">
        <v>207</v>
      </c>
      <c r="X121" s="82"/>
      <c r="Y121" s="51"/>
      <c r="Z121" s="51"/>
      <c r="AA121" s="51"/>
      <c r="AB121" s="51"/>
      <c r="AC121" s="51"/>
      <c r="AD121" s="51"/>
    </row>
    <row r="122" spans="1:30">
      <c r="A122" s="41"/>
      <c r="B122" s="41" t="s">
        <v>853</v>
      </c>
      <c r="C122" s="41" t="s">
        <v>757</v>
      </c>
      <c r="D122" s="42" t="s">
        <v>903</v>
      </c>
      <c r="E122" s="41" t="s">
        <v>112</v>
      </c>
      <c r="F122" s="33"/>
      <c r="G122" s="33"/>
      <c r="H122" s="33"/>
      <c r="I122" s="33"/>
      <c r="J122" s="51" t="s">
        <v>257</v>
      </c>
      <c r="K122" s="51" t="s">
        <v>257</v>
      </c>
      <c r="L122" s="51" t="s">
        <v>257</v>
      </c>
      <c r="M122" s="51" t="s">
        <v>257</v>
      </c>
      <c r="N122" s="51" t="s">
        <v>257</v>
      </c>
      <c r="O122" s="51" t="s">
        <v>257</v>
      </c>
      <c r="P122" s="54" t="s">
        <v>257</v>
      </c>
      <c r="Q122" s="60" t="s">
        <v>207</v>
      </c>
      <c r="R122" s="60" t="s">
        <v>207</v>
      </c>
      <c r="S122" s="60" t="s">
        <v>207</v>
      </c>
      <c r="T122" s="60" t="s">
        <v>207</v>
      </c>
      <c r="U122" s="60" t="s">
        <v>207</v>
      </c>
      <c r="V122" s="60" t="s">
        <v>207</v>
      </c>
      <c r="W122" s="60" t="s">
        <v>207</v>
      </c>
      <c r="X122" s="82"/>
      <c r="Y122" s="51"/>
      <c r="Z122" s="51"/>
      <c r="AA122" s="51"/>
      <c r="AB122" s="51"/>
      <c r="AC122" s="51"/>
      <c r="AD122" s="51"/>
    </row>
    <row r="123" spans="1:30">
      <c r="A123" s="41"/>
      <c r="B123" s="41" t="s">
        <v>854</v>
      </c>
      <c r="C123" s="41" t="s">
        <v>757</v>
      </c>
      <c r="D123" s="42" t="s">
        <v>903</v>
      </c>
      <c r="E123" s="41" t="s">
        <v>112</v>
      </c>
      <c r="F123" s="33"/>
      <c r="G123" s="33"/>
      <c r="H123" s="33"/>
      <c r="I123" s="33"/>
      <c r="J123" s="51" t="s">
        <v>257</v>
      </c>
      <c r="K123" s="51" t="s">
        <v>257</v>
      </c>
      <c r="L123" s="51" t="s">
        <v>257</v>
      </c>
      <c r="M123" s="51" t="s">
        <v>257</v>
      </c>
      <c r="N123" s="51" t="s">
        <v>257</v>
      </c>
      <c r="O123" s="51" t="s">
        <v>257</v>
      </c>
      <c r="P123" s="54" t="s">
        <v>257</v>
      </c>
      <c r="Q123" s="60" t="s">
        <v>207</v>
      </c>
      <c r="R123" s="60" t="s">
        <v>207</v>
      </c>
      <c r="S123" s="60" t="s">
        <v>207</v>
      </c>
      <c r="T123" s="60" t="s">
        <v>207</v>
      </c>
      <c r="U123" s="60" t="s">
        <v>207</v>
      </c>
      <c r="V123" s="60" t="s">
        <v>207</v>
      </c>
      <c r="W123" s="60" t="s">
        <v>207</v>
      </c>
      <c r="X123" s="82"/>
      <c r="Y123" s="51"/>
      <c r="Z123" s="51"/>
      <c r="AA123" s="51"/>
      <c r="AB123" s="51"/>
      <c r="AC123" s="51"/>
      <c r="AD123" s="51"/>
    </row>
    <row r="124" spans="1:30" s="24" customFormat="1" hidden="1">
      <c r="A124" s="33" t="s">
        <v>904</v>
      </c>
      <c r="B124" s="33" t="s">
        <v>851</v>
      </c>
      <c r="C124" s="33" t="s">
        <v>763</v>
      </c>
      <c r="D124" s="33"/>
      <c r="E124" s="33" t="s">
        <v>905</v>
      </c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</row>
    <row r="125" spans="1:30" s="24" customFormat="1" hidden="1">
      <c r="A125" s="33"/>
      <c r="B125" s="33" t="s">
        <v>853</v>
      </c>
      <c r="C125" s="33" t="s">
        <v>757</v>
      </c>
      <c r="D125" s="33"/>
      <c r="E125" s="33" t="s">
        <v>905</v>
      </c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</row>
    <row r="126" spans="1:30" s="24" customFormat="1" hidden="1">
      <c r="A126" s="33"/>
      <c r="B126" s="33" t="s">
        <v>854</v>
      </c>
      <c r="C126" s="33" t="s">
        <v>757</v>
      </c>
      <c r="D126" s="33"/>
      <c r="E126" s="33" t="s">
        <v>905</v>
      </c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</row>
    <row r="127" spans="1:30" s="24" customFormat="1" hidden="1">
      <c r="A127" s="33" t="s">
        <v>906</v>
      </c>
      <c r="B127" s="33" t="s">
        <v>851</v>
      </c>
      <c r="C127" s="33" t="s">
        <v>763</v>
      </c>
      <c r="D127" s="33"/>
      <c r="E127" s="33" t="s">
        <v>905</v>
      </c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</row>
    <row r="128" spans="1:30" s="24" customFormat="1" hidden="1">
      <c r="A128" s="33"/>
      <c r="B128" s="33" t="s">
        <v>853</v>
      </c>
      <c r="C128" s="33" t="s">
        <v>757</v>
      </c>
      <c r="D128" s="33"/>
      <c r="E128" s="33" t="s">
        <v>905</v>
      </c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</row>
    <row r="129" spans="1:16" s="24" customFormat="1" hidden="1">
      <c r="A129" s="33"/>
      <c r="B129" s="33" t="s">
        <v>854</v>
      </c>
      <c r="C129" s="33" t="s">
        <v>757</v>
      </c>
      <c r="D129" s="33"/>
      <c r="E129" s="33" t="s">
        <v>905</v>
      </c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</row>
    <row r="130" spans="1:16" s="24" customFormat="1" hidden="1">
      <c r="A130" s="33" t="s">
        <v>907</v>
      </c>
      <c r="B130" s="33" t="s">
        <v>851</v>
      </c>
      <c r="C130" s="33" t="s">
        <v>763</v>
      </c>
      <c r="D130" s="33"/>
      <c r="E130" s="33" t="s">
        <v>905</v>
      </c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</row>
    <row r="131" spans="1:16" s="24" customFormat="1" hidden="1">
      <c r="A131" s="33"/>
      <c r="B131" s="33" t="s">
        <v>853</v>
      </c>
      <c r="C131" s="33" t="s">
        <v>757</v>
      </c>
      <c r="D131" s="33"/>
      <c r="E131" s="33" t="s">
        <v>905</v>
      </c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</row>
    <row r="132" spans="1:16" s="24" customFormat="1" hidden="1">
      <c r="A132" s="33"/>
      <c r="B132" s="33" t="s">
        <v>854</v>
      </c>
      <c r="C132" s="33" t="s">
        <v>757</v>
      </c>
      <c r="D132" s="33"/>
      <c r="E132" s="33" t="s">
        <v>905</v>
      </c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</row>
    <row r="133" spans="1:16" s="24" customFormat="1" hidden="1">
      <c r="A133" s="33" t="s">
        <v>908</v>
      </c>
      <c r="B133" s="33" t="s">
        <v>851</v>
      </c>
      <c r="C133" s="33" t="s">
        <v>763</v>
      </c>
      <c r="D133" s="33"/>
      <c r="E133" s="33" t="s">
        <v>905</v>
      </c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</row>
    <row r="134" spans="1:16" s="24" customFormat="1" hidden="1">
      <c r="A134" s="33"/>
      <c r="B134" s="33" t="s">
        <v>853</v>
      </c>
      <c r="C134" s="33" t="s">
        <v>757</v>
      </c>
      <c r="D134" s="33"/>
      <c r="E134" s="33" t="s">
        <v>905</v>
      </c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</row>
    <row r="135" spans="1:16" s="24" customFormat="1" hidden="1">
      <c r="A135" s="33"/>
      <c r="B135" s="33" t="s">
        <v>854</v>
      </c>
      <c r="C135" s="33" t="s">
        <v>757</v>
      </c>
      <c r="D135" s="33"/>
      <c r="E135" s="33" t="s">
        <v>905</v>
      </c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</row>
    <row r="136" spans="1:16" s="24" customFormat="1" hidden="1">
      <c r="A136" s="33" t="s">
        <v>909</v>
      </c>
      <c r="B136" s="33" t="s">
        <v>851</v>
      </c>
      <c r="C136" s="33" t="s">
        <v>763</v>
      </c>
      <c r="D136" s="33"/>
      <c r="E136" s="33" t="s">
        <v>905</v>
      </c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</row>
    <row r="137" spans="1:16" s="24" customFormat="1" hidden="1">
      <c r="A137" s="33"/>
      <c r="B137" s="33" t="s">
        <v>853</v>
      </c>
      <c r="C137" s="33" t="s">
        <v>757</v>
      </c>
      <c r="D137" s="33"/>
      <c r="E137" s="33" t="s">
        <v>905</v>
      </c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</row>
    <row r="138" spans="1:16" s="24" customFormat="1" hidden="1">
      <c r="A138" s="33"/>
      <c r="B138" s="33" t="s">
        <v>854</v>
      </c>
      <c r="C138" s="33" t="s">
        <v>757</v>
      </c>
      <c r="D138" s="33"/>
      <c r="E138" s="33" t="s">
        <v>905</v>
      </c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</row>
    <row r="139" spans="1:16" s="24" customFormat="1" hidden="1">
      <c r="A139" s="33" t="s">
        <v>910</v>
      </c>
      <c r="B139" s="33" t="s">
        <v>851</v>
      </c>
      <c r="C139" s="33" t="s">
        <v>763</v>
      </c>
      <c r="D139" s="33"/>
      <c r="E139" s="33" t="s">
        <v>905</v>
      </c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</row>
    <row r="140" spans="1:16" s="24" customFormat="1" hidden="1">
      <c r="A140" s="33"/>
      <c r="B140" s="33" t="s">
        <v>853</v>
      </c>
      <c r="C140" s="33" t="s">
        <v>757</v>
      </c>
      <c r="D140" s="33"/>
      <c r="E140" s="33" t="s">
        <v>905</v>
      </c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</row>
    <row r="141" spans="1:16" s="24" customFormat="1" hidden="1">
      <c r="A141" s="33"/>
      <c r="B141" s="33" t="s">
        <v>854</v>
      </c>
      <c r="C141" s="33" t="s">
        <v>757</v>
      </c>
      <c r="D141" s="33"/>
      <c r="E141" s="33" t="s">
        <v>905</v>
      </c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</row>
    <row r="142" spans="1:16" s="24" customFormat="1" hidden="1">
      <c r="A142" s="33" t="s">
        <v>911</v>
      </c>
      <c r="B142" s="46" t="s">
        <v>851</v>
      </c>
      <c r="C142" s="33" t="s">
        <v>763</v>
      </c>
      <c r="D142" s="33" t="s">
        <v>912</v>
      </c>
      <c r="E142" s="33" t="s">
        <v>905</v>
      </c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</row>
    <row r="143" spans="1:16" s="24" customFormat="1" hidden="1">
      <c r="A143" s="33"/>
      <c r="B143" s="46" t="s">
        <v>853</v>
      </c>
      <c r="C143" s="33" t="s">
        <v>757</v>
      </c>
      <c r="D143" s="33" t="s">
        <v>912</v>
      </c>
      <c r="E143" s="33" t="s">
        <v>905</v>
      </c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</row>
    <row r="144" spans="1:16" s="24" customFormat="1" ht="16" hidden="1">
      <c r="A144" s="33"/>
      <c r="B144" s="46" t="s">
        <v>854</v>
      </c>
      <c r="C144" s="33" t="s">
        <v>757</v>
      </c>
      <c r="D144" s="88" t="s">
        <v>912</v>
      </c>
      <c r="E144" s="33" t="s">
        <v>905</v>
      </c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</row>
  </sheetData>
  <sheetProtection formatCells="0" insertHyperlinks="0" autoFilter="0"/>
  <autoFilter ref="A2:P144" xr:uid="{00000000-0009-0000-0000-000004000000}">
    <filterColumn colId="4">
      <filters>
        <filter val="Baidu"/>
      </filters>
    </filterColumn>
  </autoFilter>
  <mergeCells count="3">
    <mergeCell ref="J1:P1"/>
    <mergeCell ref="Q1:W1"/>
    <mergeCell ref="X1:AD1"/>
  </mergeCells>
  <phoneticPr fontId="50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99"/>
  <sheetViews>
    <sheetView workbookViewId="0">
      <selection activeCell="C3" sqref="C3:E499"/>
    </sheetView>
  </sheetViews>
  <sheetFormatPr baseColWidth="10" defaultColWidth="9" defaultRowHeight="15"/>
  <cols>
    <col min="1" max="1" width="11" style="15" customWidth="1"/>
    <col min="2" max="2" width="37" style="15" customWidth="1"/>
    <col min="3" max="11" width="9" style="15"/>
    <col min="12" max="12" width="9.6640625" style="15" customWidth="1"/>
    <col min="13" max="16384" width="9" style="15"/>
  </cols>
  <sheetData>
    <row r="1" spans="1:12">
      <c r="A1" s="227" t="s">
        <v>913</v>
      </c>
      <c r="B1" s="228" t="s">
        <v>914</v>
      </c>
      <c r="C1" s="225" t="s">
        <v>915</v>
      </c>
      <c r="D1" s="226"/>
      <c r="E1" s="226"/>
      <c r="F1" s="226"/>
      <c r="G1" s="226"/>
      <c r="H1" s="226"/>
      <c r="I1" s="226"/>
      <c r="J1" s="226"/>
      <c r="K1" s="226"/>
      <c r="L1" s="230" t="s">
        <v>916</v>
      </c>
    </row>
    <row r="2" spans="1:12">
      <c r="A2" s="227"/>
      <c r="B2" s="229"/>
      <c r="C2" s="16" t="s">
        <v>608</v>
      </c>
      <c r="D2" s="17" t="s">
        <v>19</v>
      </c>
      <c r="E2" s="17" t="s">
        <v>20</v>
      </c>
      <c r="F2" s="17" t="s">
        <v>21</v>
      </c>
      <c r="G2" s="17" t="s">
        <v>917</v>
      </c>
      <c r="H2" s="17" t="s">
        <v>918</v>
      </c>
      <c r="I2" s="17" t="s">
        <v>919</v>
      </c>
      <c r="J2" s="17" t="s">
        <v>920</v>
      </c>
      <c r="K2" s="21" t="s">
        <v>921</v>
      </c>
      <c r="L2" s="231"/>
    </row>
    <row r="3" spans="1:12" ht="14.25" customHeight="1">
      <c r="A3" s="18" t="s">
        <v>922</v>
      </c>
      <c r="B3" s="19" t="s">
        <v>923</v>
      </c>
      <c r="C3" s="20"/>
      <c r="D3" s="20"/>
      <c r="E3" s="20" t="s">
        <v>924</v>
      </c>
      <c r="F3" s="20"/>
      <c r="G3" s="20"/>
      <c r="H3" s="20"/>
      <c r="I3" s="20"/>
      <c r="J3" s="20"/>
      <c r="K3" s="20"/>
      <c r="L3" s="22"/>
    </row>
    <row r="4" spans="1:12">
      <c r="A4" s="18"/>
      <c r="B4" s="19" t="s">
        <v>925</v>
      </c>
      <c r="C4" s="20"/>
      <c r="D4" s="20"/>
      <c r="E4" s="20" t="s">
        <v>926</v>
      </c>
      <c r="F4" s="20"/>
      <c r="G4" s="20"/>
      <c r="H4" s="20"/>
      <c r="I4" s="20"/>
      <c r="J4" s="20"/>
      <c r="K4" s="20"/>
      <c r="L4" s="22"/>
    </row>
    <row r="5" spans="1:12">
      <c r="A5" s="18"/>
      <c r="B5" s="19" t="s">
        <v>927</v>
      </c>
      <c r="C5" s="20"/>
      <c r="D5" s="20"/>
      <c r="E5" s="20" t="s">
        <v>928</v>
      </c>
      <c r="F5" s="20"/>
      <c r="G5" s="20"/>
      <c r="H5" s="20"/>
      <c r="I5" s="20"/>
      <c r="J5" s="20"/>
      <c r="K5" s="20"/>
      <c r="L5" s="22"/>
    </row>
    <row r="6" spans="1:12">
      <c r="A6" s="18"/>
      <c r="B6" s="19" t="s">
        <v>929</v>
      </c>
      <c r="C6" s="20"/>
      <c r="D6" s="20"/>
      <c r="E6" s="20" t="s">
        <v>930</v>
      </c>
      <c r="F6" s="20"/>
      <c r="G6" s="20"/>
      <c r="H6" s="20"/>
      <c r="I6" s="20"/>
      <c r="J6" s="20"/>
      <c r="K6" s="20"/>
      <c r="L6" s="22"/>
    </row>
    <row r="7" spans="1:12">
      <c r="A7" s="18"/>
      <c r="B7" s="19" t="s">
        <v>931</v>
      </c>
      <c r="C7" s="20"/>
      <c r="D7" s="20"/>
      <c r="E7" s="20" t="s">
        <v>932</v>
      </c>
      <c r="F7" s="20"/>
      <c r="G7" s="20"/>
      <c r="H7" s="20"/>
      <c r="I7" s="20"/>
      <c r="J7" s="20"/>
      <c r="K7" s="20"/>
      <c r="L7" s="22"/>
    </row>
    <row r="8" spans="1:12">
      <c r="A8" s="18"/>
      <c r="B8" s="19" t="s">
        <v>933</v>
      </c>
      <c r="C8" s="20"/>
      <c r="D8" s="20"/>
      <c r="E8" s="20" t="s">
        <v>934</v>
      </c>
      <c r="F8" s="20"/>
      <c r="G8" s="20"/>
      <c r="H8" s="20"/>
      <c r="I8" s="20"/>
      <c r="J8" s="20"/>
      <c r="K8" s="20"/>
      <c r="L8" s="22"/>
    </row>
    <row r="9" spans="1:12">
      <c r="A9" s="18"/>
      <c r="B9" s="19" t="s">
        <v>935</v>
      </c>
      <c r="C9" s="20"/>
      <c r="D9" s="20"/>
      <c r="E9" s="20" t="s">
        <v>936</v>
      </c>
      <c r="F9" s="20"/>
      <c r="G9" s="20"/>
      <c r="H9" s="20"/>
      <c r="I9" s="20"/>
      <c r="J9" s="20"/>
      <c r="K9" s="20"/>
      <c r="L9" s="22"/>
    </row>
    <row r="10" spans="1:12">
      <c r="A10" s="18"/>
      <c r="B10" s="19" t="s">
        <v>937</v>
      </c>
      <c r="C10" s="20"/>
      <c r="D10" s="20"/>
      <c r="E10" s="20" t="s">
        <v>938</v>
      </c>
      <c r="F10" s="20"/>
      <c r="G10" s="20"/>
      <c r="H10" s="20"/>
      <c r="I10" s="20"/>
      <c r="J10" s="20"/>
      <c r="K10" s="20"/>
      <c r="L10" s="22"/>
    </row>
    <row r="11" spans="1:12">
      <c r="A11" s="18"/>
      <c r="B11" s="19" t="s">
        <v>939</v>
      </c>
      <c r="C11" s="20"/>
      <c r="D11" s="20"/>
      <c r="E11" s="20" t="s">
        <v>940</v>
      </c>
      <c r="F11" s="20"/>
      <c r="G11" s="20"/>
      <c r="H11" s="20"/>
      <c r="I11" s="20"/>
      <c r="J11" s="20"/>
      <c r="K11" s="20"/>
      <c r="L11" s="22"/>
    </row>
    <row r="12" spans="1:12">
      <c r="A12" s="18"/>
      <c r="B12" s="19" t="s">
        <v>941</v>
      </c>
      <c r="C12" s="20"/>
      <c r="D12" s="20"/>
      <c r="E12" s="20" t="s">
        <v>942</v>
      </c>
      <c r="F12" s="20"/>
      <c r="G12" s="20"/>
      <c r="H12" s="20"/>
      <c r="I12" s="20"/>
      <c r="J12" s="20"/>
      <c r="K12" s="20"/>
      <c r="L12" s="22"/>
    </row>
    <row r="13" spans="1:12">
      <c r="A13" s="18"/>
      <c r="B13" s="19" t="s">
        <v>943</v>
      </c>
      <c r="C13" s="20"/>
      <c r="D13" s="20"/>
      <c r="E13" s="20" t="s">
        <v>944</v>
      </c>
      <c r="F13" s="20"/>
      <c r="G13" s="20"/>
      <c r="H13" s="20"/>
      <c r="I13" s="20"/>
      <c r="J13" s="20"/>
      <c r="K13" s="20"/>
      <c r="L13" s="22"/>
    </row>
    <row r="14" spans="1:12">
      <c r="A14" s="18"/>
      <c r="B14" s="19" t="s">
        <v>945</v>
      </c>
      <c r="C14" s="20"/>
      <c r="D14" s="20"/>
      <c r="E14" s="20" t="s">
        <v>946</v>
      </c>
      <c r="F14" s="20"/>
      <c r="G14" s="20"/>
      <c r="H14" s="20"/>
      <c r="I14" s="20"/>
      <c r="J14" s="20"/>
      <c r="K14" s="20"/>
      <c r="L14" s="22"/>
    </row>
    <row r="15" spans="1:12">
      <c r="A15" s="18"/>
      <c r="B15" s="19" t="s">
        <v>947</v>
      </c>
      <c r="C15" s="20"/>
      <c r="D15" s="20"/>
      <c r="E15" s="20" t="s">
        <v>948</v>
      </c>
      <c r="F15" s="20"/>
      <c r="G15" s="20"/>
      <c r="H15" s="20"/>
      <c r="I15" s="20"/>
      <c r="J15" s="20"/>
      <c r="K15" s="20"/>
      <c r="L15" s="22"/>
    </row>
    <row r="16" spans="1:12">
      <c r="A16" s="18"/>
      <c r="B16" s="19" t="s">
        <v>949</v>
      </c>
      <c r="C16" s="20"/>
      <c r="D16" s="20"/>
      <c r="E16" s="20" t="s">
        <v>950</v>
      </c>
      <c r="F16" s="20"/>
      <c r="G16" s="20"/>
      <c r="H16" s="20"/>
      <c r="I16" s="20"/>
      <c r="J16" s="20"/>
      <c r="K16" s="20"/>
      <c r="L16" s="22"/>
    </row>
    <row r="17" spans="1:12">
      <c r="A17" s="18"/>
      <c r="B17" s="19" t="s">
        <v>951</v>
      </c>
      <c r="C17" s="20"/>
      <c r="D17" s="20"/>
      <c r="E17" s="20" t="s">
        <v>952</v>
      </c>
      <c r="F17" s="20"/>
      <c r="G17" s="20"/>
      <c r="H17" s="20"/>
      <c r="I17" s="20"/>
      <c r="J17" s="20"/>
      <c r="K17" s="20"/>
      <c r="L17" s="22"/>
    </row>
    <row r="18" spans="1:12">
      <c r="A18" s="18"/>
      <c r="B18" s="19" t="s">
        <v>953</v>
      </c>
      <c r="C18" s="20"/>
      <c r="D18" s="20"/>
      <c r="E18" s="20" t="s">
        <v>926</v>
      </c>
      <c r="F18" s="20"/>
      <c r="G18" s="20"/>
      <c r="H18" s="20"/>
      <c r="I18" s="20"/>
      <c r="J18" s="20"/>
      <c r="K18" s="20"/>
      <c r="L18" s="22"/>
    </row>
    <row r="19" spans="1:12">
      <c r="A19" s="18"/>
      <c r="B19" s="19" t="s">
        <v>954</v>
      </c>
      <c r="C19" s="20"/>
      <c r="D19" s="20"/>
      <c r="E19" s="20" t="s">
        <v>955</v>
      </c>
      <c r="F19" s="20"/>
      <c r="G19" s="20"/>
      <c r="H19" s="20"/>
      <c r="I19" s="20"/>
      <c r="J19" s="20"/>
      <c r="K19" s="20"/>
      <c r="L19" s="22"/>
    </row>
    <row r="20" spans="1:12">
      <c r="A20" s="18"/>
      <c r="B20" s="19" t="s">
        <v>956</v>
      </c>
      <c r="C20" s="20"/>
      <c r="D20" s="20"/>
      <c r="E20" s="20" t="s">
        <v>932</v>
      </c>
      <c r="F20" s="20"/>
      <c r="G20" s="20"/>
      <c r="H20" s="20"/>
      <c r="I20" s="20"/>
      <c r="J20" s="20"/>
      <c r="K20" s="20"/>
      <c r="L20" s="22"/>
    </row>
    <row r="21" spans="1:12">
      <c r="A21" s="18"/>
      <c r="B21" s="19" t="s">
        <v>957</v>
      </c>
      <c r="C21" s="20"/>
      <c r="D21" s="20"/>
      <c r="E21" s="20" t="s">
        <v>958</v>
      </c>
      <c r="F21" s="20"/>
      <c r="G21" s="20"/>
      <c r="H21" s="20"/>
      <c r="I21" s="20"/>
      <c r="J21" s="20"/>
      <c r="K21" s="20"/>
      <c r="L21" s="22"/>
    </row>
    <row r="22" spans="1:12">
      <c r="A22" s="18"/>
      <c r="B22" s="19" t="s">
        <v>959</v>
      </c>
      <c r="C22" s="20"/>
      <c r="D22" s="20"/>
      <c r="E22" s="20" t="s">
        <v>958</v>
      </c>
      <c r="F22" s="20"/>
      <c r="G22" s="20"/>
      <c r="H22" s="20"/>
      <c r="I22" s="20"/>
      <c r="J22" s="20"/>
      <c r="K22" s="20"/>
      <c r="L22" s="22"/>
    </row>
    <row r="23" spans="1:12">
      <c r="A23" s="18"/>
      <c r="B23" s="19" t="s">
        <v>960</v>
      </c>
      <c r="C23" s="20"/>
      <c r="D23" s="20"/>
      <c r="E23" s="20" t="s">
        <v>961</v>
      </c>
      <c r="F23" s="20"/>
      <c r="G23" s="20"/>
      <c r="H23" s="20"/>
      <c r="I23" s="20"/>
      <c r="J23" s="20"/>
      <c r="K23" s="20"/>
      <c r="L23" s="22"/>
    </row>
    <row r="24" spans="1:12">
      <c r="A24" s="18"/>
      <c r="B24" s="19" t="s">
        <v>962</v>
      </c>
      <c r="C24" s="20"/>
      <c r="D24" s="20"/>
      <c r="E24" s="20" t="s">
        <v>963</v>
      </c>
      <c r="F24" s="20"/>
      <c r="G24" s="20"/>
      <c r="H24" s="20"/>
      <c r="I24" s="20"/>
      <c r="J24" s="20"/>
      <c r="K24" s="20"/>
      <c r="L24" s="22"/>
    </row>
    <row r="25" spans="1:12">
      <c r="A25" s="18"/>
      <c r="B25" s="19" t="s">
        <v>964</v>
      </c>
      <c r="C25" s="20"/>
      <c r="D25" s="20"/>
      <c r="E25" s="20" t="s">
        <v>924</v>
      </c>
      <c r="F25" s="20"/>
      <c r="G25" s="20"/>
      <c r="H25" s="20"/>
      <c r="I25" s="20"/>
      <c r="J25" s="20"/>
      <c r="K25" s="20"/>
      <c r="L25" s="22"/>
    </row>
    <row r="26" spans="1:12">
      <c r="A26" s="18"/>
      <c r="B26" s="19" t="s">
        <v>965</v>
      </c>
      <c r="C26" s="20"/>
      <c r="D26" s="20"/>
      <c r="E26" s="20" t="s">
        <v>966</v>
      </c>
      <c r="F26" s="20"/>
      <c r="G26" s="20"/>
      <c r="H26" s="20"/>
      <c r="I26" s="20"/>
      <c r="J26" s="20"/>
      <c r="K26" s="20"/>
      <c r="L26" s="22"/>
    </row>
    <row r="27" spans="1:12">
      <c r="A27" s="18"/>
      <c r="B27" s="19" t="s">
        <v>967</v>
      </c>
      <c r="C27" s="20"/>
      <c r="D27" s="20"/>
      <c r="E27" s="20" t="s">
        <v>968</v>
      </c>
      <c r="F27" s="20"/>
      <c r="G27" s="20"/>
      <c r="H27" s="20"/>
      <c r="I27" s="20"/>
      <c r="J27" s="20"/>
      <c r="K27" s="20"/>
      <c r="L27" s="22"/>
    </row>
    <row r="28" spans="1:12">
      <c r="A28" s="18"/>
      <c r="B28" s="19" t="s">
        <v>969</v>
      </c>
      <c r="C28" s="20"/>
      <c r="D28" s="20"/>
      <c r="E28" s="20" t="s">
        <v>968</v>
      </c>
      <c r="F28" s="20"/>
      <c r="G28" s="20"/>
      <c r="H28" s="20"/>
      <c r="I28" s="20"/>
      <c r="J28" s="20"/>
      <c r="K28" s="20"/>
      <c r="L28" s="22"/>
    </row>
    <row r="29" spans="1:12">
      <c r="A29" s="18"/>
      <c r="B29" s="19" t="s">
        <v>970</v>
      </c>
      <c r="C29" s="20"/>
      <c r="D29" s="20"/>
      <c r="E29" s="20" t="s">
        <v>971</v>
      </c>
      <c r="F29" s="20"/>
      <c r="G29" s="20"/>
      <c r="H29" s="20"/>
      <c r="I29" s="20"/>
      <c r="J29" s="20"/>
      <c r="K29" s="20"/>
      <c r="L29" s="22"/>
    </row>
    <row r="30" spans="1:12">
      <c r="A30" s="18"/>
      <c r="B30" s="19" t="s">
        <v>972</v>
      </c>
      <c r="C30" s="20"/>
      <c r="D30" s="20"/>
      <c r="E30" s="20" t="s">
        <v>973</v>
      </c>
      <c r="F30" s="20"/>
      <c r="G30" s="20"/>
      <c r="H30" s="20"/>
      <c r="I30" s="20"/>
      <c r="J30" s="20"/>
      <c r="K30" s="20"/>
      <c r="L30" s="22"/>
    </row>
    <row r="31" spans="1:12">
      <c r="A31" s="18"/>
      <c r="B31" s="19" t="s">
        <v>974</v>
      </c>
      <c r="C31" s="20"/>
      <c r="D31" s="20"/>
      <c r="E31" s="20" t="s">
        <v>973</v>
      </c>
      <c r="F31" s="20"/>
      <c r="G31" s="20"/>
      <c r="H31" s="20"/>
      <c r="I31" s="20"/>
      <c r="J31" s="20"/>
      <c r="K31" s="20"/>
      <c r="L31" s="22"/>
    </row>
    <row r="32" spans="1:12">
      <c r="A32" s="18"/>
      <c r="B32" s="19" t="s">
        <v>975</v>
      </c>
      <c r="C32" s="20"/>
      <c r="D32" s="20"/>
      <c r="E32" s="20" t="s">
        <v>968</v>
      </c>
      <c r="F32" s="20"/>
      <c r="G32" s="20"/>
      <c r="H32" s="20"/>
      <c r="I32" s="20"/>
      <c r="J32" s="20"/>
      <c r="K32" s="20"/>
      <c r="L32" s="22"/>
    </row>
    <row r="33" spans="1:12">
      <c r="A33" s="18"/>
      <c r="B33" s="19" t="s">
        <v>976</v>
      </c>
      <c r="C33" s="20"/>
      <c r="D33" s="20"/>
      <c r="E33" s="20" t="s">
        <v>977</v>
      </c>
      <c r="F33" s="20"/>
      <c r="G33" s="20"/>
      <c r="H33" s="20"/>
      <c r="I33" s="20"/>
      <c r="J33" s="20"/>
      <c r="K33" s="20"/>
      <c r="L33" s="22"/>
    </row>
    <row r="34" spans="1:12">
      <c r="A34" s="18"/>
      <c r="B34" s="19" t="s">
        <v>978</v>
      </c>
      <c r="C34" s="20"/>
      <c r="D34" s="20"/>
      <c r="E34" s="20" t="s">
        <v>979</v>
      </c>
      <c r="F34" s="20"/>
      <c r="G34" s="20"/>
      <c r="H34" s="20"/>
      <c r="I34" s="20"/>
      <c r="J34" s="20"/>
      <c r="K34" s="20"/>
      <c r="L34" s="22"/>
    </row>
    <row r="35" spans="1:12">
      <c r="A35" s="18"/>
      <c r="B35" s="19" t="s">
        <v>980</v>
      </c>
      <c r="C35" s="20"/>
      <c r="D35" s="20"/>
      <c r="E35" s="20" t="s">
        <v>981</v>
      </c>
      <c r="F35" s="20"/>
      <c r="G35" s="20"/>
      <c r="H35" s="20"/>
      <c r="I35" s="20"/>
      <c r="J35" s="20"/>
      <c r="K35" s="20"/>
      <c r="L35" s="22"/>
    </row>
    <row r="36" spans="1:12">
      <c r="A36" s="18"/>
      <c r="B36" s="19" t="s">
        <v>982</v>
      </c>
      <c r="C36" s="20"/>
      <c r="D36" s="20"/>
      <c r="E36" s="20" t="s">
        <v>924</v>
      </c>
      <c r="F36" s="20"/>
      <c r="G36" s="20"/>
      <c r="H36" s="20"/>
      <c r="I36" s="20"/>
      <c r="J36" s="20"/>
      <c r="K36" s="20"/>
      <c r="L36" s="22"/>
    </row>
    <row r="37" spans="1:12">
      <c r="A37" s="18"/>
      <c r="B37" s="19" t="s">
        <v>983</v>
      </c>
      <c r="C37" s="20"/>
      <c r="D37" s="20"/>
      <c r="E37" s="20" t="s">
        <v>926</v>
      </c>
      <c r="F37" s="20"/>
      <c r="G37" s="20"/>
      <c r="H37" s="20"/>
      <c r="I37" s="20"/>
      <c r="J37" s="20"/>
      <c r="K37" s="20"/>
      <c r="L37" s="22"/>
    </row>
    <row r="38" spans="1:12">
      <c r="A38" s="18"/>
      <c r="B38" s="19" t="s">
        <v>984</v>
      </c>
      <c r="C38" s="20"/>
      <c r="D38" s="20"/>
      <c r="E38" s="20" t="s">
        <v>985</v>
      </c>
      <c r="F38" s="20"/>
      <c r="G38" s="20"/>
      <c r="H38" s="20"/>
      <c r="I38" s="20"/>
      <c r="J38" s="20"/>
      <c r="K38" s="20"/>
      <c r="L38" s="22"/>
    </row>
    <row r="39" spans="1:12">
      <c r="A39" s="18"/>
      <c r="B39" s="19" t="s">
        <v>986</v>
      </c>
      <c r="C39" s="20"/>
      <c r="D39" s="20"/>
      <c r="E39" s="20" t="s">
        <v>987</v>
      </c>
      <c r="F39" s="20"/>
      <c r="G39" s="20"/>
      <c r="H39" s="20"/>
      <c r="I39" s="20"/>
      <c r="J39" s="20"/>
      <c r="K39" s="20"/>
      <c r="L39" s="22"/>
    </row>
    <row r="40" spans="1:12">
      <c r="A40" s="18"/>
      <c r="B40" s="19" t="s">
        <v>988</v>
      </c>
      <c r="C40" s="20"/>
      <c r="D40" s="20"/>
      <c r="E40" s="20" t="s">
        <v>989</v>
      </c>
      <c r="F40" s="20"/>
      <c r="G40" s="20"/>
      <c r="H40" s="20"/>
      <c r="I40" s="20"/>
      <c r="J40" s="20"/>
      <c r="K40" s="20"/>
      <c r="L40" s="22"/>
    </row>
    <row r="41" spans="1:12">
      <c r="A41" s="18"/>
      <c r="B41" s="19" t="s">
        <v>990</v>
      </c>
      <c r="C41" s="20"/>
      <c r="D41" s="20"/>
      <c r="E41" s="20" t="s">
        <v>973</v>
      </c>
      <c r="F41" s="20"/>
      <c r="G41" s="20"/>
      <c r="H41" s="20"/>
      <c r="I41" s="20"/>
      <c r="J41" s="20"/>
      <c r="K41" s="20"/>
      <c r="L41" s="22"/>
    </row>
    <row r="42" spans="1:12">
      <c r="A42" s="18"/>
      <c r="B42" s="19" t="s">
        <v>991</v>
      </c>
      <c r="C42" s="20"/>
      <c r="D42" s="20"/>
      <c r="E42" s="20" t="s">
        <v>926</v>
      </c>
      <c r="F42" s="20"/>
      <c r="G42" s="20"/>
      <c r="H42" s="20"/>
      <c r="I42" s="20"/>
      <c r="J42" s="20"/>
      <c r="K42" s="20"/>
      <c r="L42" s="22"/>
    </row>
    <row r="43" spans="1:12">
      <c r="A43" s="18"/>
      <c r="B43" s="19" t="s">
        <v>992</v>
      </c>
      <c r="C43" s="20"/>
      <c r="D43" s="20"/>
      <c r="E43" s="20" t="s">
        <v>955</v>
      </c>
      <c r="F43" s="20"/>
      <c r="G43" s="20"/>
      <c r="H43" s="20"/>
      <c r="I43" s="20"/>
      <c r="J43" s="20"/>
      <c r="K43" s="20"/>
      <c r="L43" s="22"/>
    </row>
    <row r="44" spans="1:12">
      <c r="A44" s="18"/>
      <c r="B44" s="19" t="s">
        <v>993</v>
      </c>
      <c r="C44" s="20"/>
      <c r="D44" s="20"/>
      <c r="E44" s="20" t="s">
        <v>994</v>
      </c>
      <c r="F44" s="20"/>
      <c r="G44" s="20"/>
      <c r="H44" s="20"/>
      <c r="I44" s="20"/>
      <c r="J44" s="20"/>
      <c r="K44" s="20"/>
      <c r="L44" s="22"/>
    </row>
    <row r="45" spans="1:12">
      <c r="A45" s="18"/>
      <c r="B45" s="19" t="s">
        <v>995</v>
      </c>
      <c r="C45" s="20"/>
      <c r="D45" s="20"/>
      <c r="E45" s="20" t="s">
        <v>996</v>
      </c>
      <c r="F45" s="20"/>
      <c r="G45" s="20"/>
      <c r="H45" s="20"/>
      <c r="I45" s="20"/>
      <c r="J45" s="20"/>
      <c r="K45" s="20"/>
      <c r="L45" s="22"/>
    </row>
    <row r="46" spans="1:12">
      <c r="A46" s="18"/>
      <c r="B46" s="19" t="s">
        <v>997</v>
      </c>
      <c r="C46" s="20"/>
      <c r="D46" s="20"/>
      <c r="E46" s="20" t="s">
        <v>998</v>
      </c>
      <c r="F46" s="20"/>
      <c r="G46" s="20"/>
      <c r="H46" s="20"/>
      <c r="I46" s="20"/>
      <c r="J46" s="20"/>
      <c r="K46" s="20"/>
      <c r="L46" s="22"/>
    </row>
    <row r="47" spans="1:12">
      <c r="A47" s="18"/>
      <c r="B47" s="19" t="s">
        <v>999</v>
      </c>
      <c r="C47" s="20"/>
      <c r="D47" s="20"/>
      <c r="E47" s="20" t="s">
        <v>1000</v>
      </c>
      <c r="F47" s="20"/>
      <c r="G47" s="20"/>
      <c r="H47" s="20"/>
      <c r="I47" s="20"/>
      <c r="J47" s="20"/>
      <c r="K47" s="20"/>
      <c r="L47" s="22"/>
    </row>
    <row r="48" spans="1:12">
      <c r="A48" s="18"/>
      <c r="B48" s="19" t="s">
        <v>1001</v>
      </c>
      <c r="C48" s="20"/>
      <c r="D48" s="20"/>
      <c r="E48" s="20" t="s">
        <v>924</v>
      </c>
      <c r="F48" s="20"/>
      <c r="G48" s="20"/>
      <c r="H48" s="20"/>
      <c r="I48" s="20"/>
      <c r="J48" s="20"/>
      <c r="K48" s="20"/>
      <c r="L48" s="22"/>
    </row>
    <row r="49" spans="1:12">
      <c r="A49" s="18"/>
      <c r="B49" s="19" t="s">
        <v>1002</v>
      </c>
      <c r="C49" s="20"/>
      <c r="D49" s="20"/>
      <c r="E49" s="20" t="s">
        <v>926</v>
      </c>
      <c r="F49" s="20"/>
      <c r="G49" s="20"/>
      <c r="H49" s="20"/>
      <c r="I49" s="20"/>
      <c r="J49" s="20"/>
      <c r="K49" s="20"/>
      <c r="L49" s="22"/>
    </row>
    <row r="50" spans="1:12">
      <c r="A50" s="18"/>
      <c r="B50" s="19" t="s">
        <v>1003</v>
      </c>
      <c r="C50" s="20"/>
      <c r="D50" s="20"/>
      <c r="E50" s="20" t="s">
        <v>930</v>
      </c>
      <c r="F50" s="20"/>
      <c r="G50" s="20"/>
      <c r="H50" s="20"/>
      <c r="I50" s="20"/>
      <c r="J50" s="20"/>
      <c r="K50" s="20"/>
      <c r="L50" s="22"/>
    </row>
    <row r="51" spans="1:12">
      <c r="A51" s="18"/>
      <c r="B51" s="19" t="s">
        <v>1004</v>
      </c>
      <c r="C51" s="20"/>
      <c r="D51" s="20"/>
      <c r="E51" s="20" t="s">
        <v>977</v>
      </c>
      <c r="F51" s="20"/>
      <c r="G51" s="20"/>
      <c r="H51" s="20"/>
      <c r="I51" s="20"/>
      <c r="J51" s="20"/>
      <c r="K51" s="20"/>
      <c r="L51" s="22"/>
    </row>
    <row r="52" spans="1:12">
      <c r="A52" s="18"/>
      <c r="B52" s="19" t="s">
        <v>1005</v>
      </c>
      <c r="C52" s="20"/>
      <c r="D52" s="20"/>
      <c r="E52" s="20" t="s">
        <v>963</v>
      </c>
      <c r="F52" s="20"/>
      <c r="G52" s="20"/>
      <c r="H52" s="20"/>
      <c r="I52" s="20"/>
      <c r="J52" s="20"/>
      <c r="K52" s="20"/>
      <c r="L52" s="22"/>
    </row>
    <row r="53" spans="1:12">
      <c r="A53" s="18"/>
      <c r="B53" s="19" t="s">
        <v>1006</v>
      </c>
      <c r="C53" s="20"/>
      <c r="D53" s="20"/>
      <c r="E53" s="20" t="s">
        <v>1007</v>
      </c>
      <c r="F53" s="20"/>
      <c r="G53" s="20"/>
      <c r="H53" s="20"/>
      <c r="I53" s="20"/>
      <c r="J53" s="20"/>
      <c r="K53" s="20"/>
      <c r="L53" s="22"/>
    </row>
    <row r="54" spans="1:12">
      <c r="A54" s="18"/>
      <c r="B54" s="19" t="s">
        <v>1008</v>
      </c>
      <c r="C54" s="20"/>
      <c r="D54" s="20"/>
      <c r="E54" s="20" t="s">
        <v>1009</v>
      </c>
      <c r="F54" s="20"/>
      <c r="G54" s="20"/>
      <c r="H54" s="20"/>
      <c r="I54" s="20"/>
      <c r="J54" s="20"/>
      <c r="K54" s="20"/>
      <c r="L54" s="22"/>
    </row>
    <row r="55" spans="1:12">
      <c r="A55" s="18"/>
      <c r="B55" s="19" t="s">
        <v>1010</v>
      </c>
      <c r="C55" s="20"/>
      <c r="D55" s="20"/>
      <c r="E55" s="20" t="s">
        <v>1011</v>
      </c>
      <c r="F55" s="20"/>
      <c r="G55" s="20"/>
      <c r="H55" s="20"/>
      <c r="I55" s="20"/>
      <c r="J55" s="20"/>
      <c r="K55" s="20"/>
      <c r="L55" s="22"/>
    </row>
    <row r="56" spans="1:12">
      <c r="A56" s="18"/>
      <c r="B56" s="19" t="s">
        <v>1012</v>
      </c>
      <c r="C56" s="20"/>
      <c r="D56" s="20"/>
      <c r="E56" s="20" t="s">
        <v>1013</v>
      </c>
      <c r="F56" s="20"/>
      <c r="G56" s="20"/>
      <c r="H56" s="20"/>
      <c r="I56" s="20"/>
      <c r="J56" s="20"/>
      <c r="K56" s="20"/>
      <c r="L56" s="22"/>
    </row>
    <row r="57" spans="1:12">
      <c r="A57" s="18"/>
      <c r="B57" s="19" t="s">
        <v>1014</v>
      </c>
      <c r="C57" s="20"/>
      <c r="D57" s="20"/>
      <c r="E57" s="20" t="s">
        <v>1015</v>
      </c>
      <c r="F57" s="20"/>
      <c r="G57" s="20"/>
      <c r="H57" s="20"/>
      <c r="I57" s="20"/>
      <c r="J57" s="20"/>
      <c r="K57" s="20"/>
      <c r="L57" s="22"/>
    </row>
    <row r="58" spans="1:12">
      <c r="A58" s="18"/>
      <c r="B58" s="19" t="s">
        <v>1016</v>
      </c>
      <c r="C58" s="20"/>
      <c r="D58" s="20"/>
      <c r="E58" s="20" t="s">
        <v>1000</v>
      </c>
      <c r="F58" s="20"/>
      <c r="G58" s="20"/>
      <c r="H58" s="20"/>
      <c r="I58" s="20"/>
      <c r="J58" s="20"/>
      <c r="K58" s="20"/>
      <c r="L58" s="22"/>
    </row>
    <row r="59" spans="1:12">
      <c r="A59" s="18"/>
      <c r="B59" s="19" t="s">
        <v>1017</v>
      </c>
      <c r="C59" s="20"/>
      <c r="D59" s="20"/>
      <c r="E59" s="20" t="s">
        <v>1018</v>
      </c>
      <c r="F59" s="20"/>
      <c r="G59" s="20"/>
      <c r="H59" s="20"/>
      <c r="I59" s="20"/>
      <c r="J59" s="20"/>
      <c r="K59" s="20"/>
      <c r="L59" s="22"/>
    </row>
    <row r="60" spans="1:12">
      <c r="A60" s="18"/>
      <c r="B60" s="19" t="s">
        <v>1019</v>
      </c>
      <c r="C60" s="20"/>
      <c r="D60" s="20"/>
      <c r="E60" s="20" t="s">
        <v>1018</v>
      </c>
      <c r="F60" s="20"/>
      <c r="G60" s="20"/>
      <c r="H60" s="20"/>
      <c r="I60" s="20"/>
      <c r="J60" s="20"/>
      <c r="K60" s="20"/>
      <c r="L60" s="22"/>
    </row>
    <row r="61" spans="1:12">
      <c r="A61" s="18"/>
      <c r="B61" s="19" t="s">
        <v>1020</v>
      </c>
      <c r="C61" s="20"/>
      <c r="D61" s="20"/>
      <c r="E61" s="20" t="s">
        <v>1018</v>
      </c>
      <c r="F61" s="20"/>
      <c r="G61" s="20"/>
      <c r="H61" s="20"/>
      <c r="I61" s="20"/>
      <c r="J61" s="20"/>
      <c r="K61" s="20"/>
      <c r="L61" s="22"/>
    </row>
    <row r="62" spans="1:12">
      <c r="A62" s="18"/>
      <c r="B62" s="19" t="s">
        <v>1021</v>
      </c>
      <c r="C62" s="20"/>
      <c r="D62" s="20"/>
      <c r="E62" s="20" t="s">
        <v>1018</v>
      </c>
      <c r="F62" s="20"/>
      <c r="G62" s="20"/>
      <c r="H62" s="20"/>
      <c r="I62" s="20"/>
      <c r="J62" s="20"/>
      <c r="K62" s="20"/>
      <c r="L62" s="22"/>
    </row>
    <row r="63" spans="1:12">
      <c r="A63" s="18"/>
      <c r="B63" s="19" t="s">
        <v>1022</v>
      </c>
      <c r="C63" s="20"/>
      <c r="D63" s="20"/>
      <c r="E63" s="20" t="s">
        <v>1018</v>
      </c>
      <c r="F63" s="20"/>
      <c r="G63" s="20"/>
      <c r="H63" s="20"/>
      <c r="I63" s="20"/>
      <c r="J63" s="20"/>
      <c r="K63" s="20"/>
      <c r="L63" s="22"/>
    </row>
    <row r="64" spans="1:12">
      <c r="A64" s="18"/>
      <c r="B64" s="19" t="s">
        <v>1023</v>
      </c>
      <c r="C64" s="20"/>
      <c r="D64" s="20"/>
      <c r="E64" s="20" t="s">
        <v>1018</v>
      </c>
      <c r="F64" s="20"/>
      <c r="G64" s="20"/>
      <c r="H64" s="20"/>
      <c r="I64" s="20"/>
      <c r="J64" s="20"/>
      <c r="K64" s="20"/>
      <c r="L64" s="22"/>
    </row>
    <row r="65" spans="1:12">
      <c r="A65" s="18"/>
      <c r="B65" s="19" t="s">
        <v>1024</v>
      </c>
      <c r="C65" s="20"/>
      <c r="D65" s="20"/>
      <c r="E65" s="20" t="s">
        <v>1018</v>
      </c>
      <c r="F65" s="20"/>
      <c r="G65" s="20"/>
      <c r="H65" s="20"/>
      <c r="I65" s="20"/>
      <c r="J65" s="20"/>
      <c r="K65" s="20"/>
      <c r="L65" s="22"/>
    </row>
    <row r="66" spans="1:12">
      <c r="A66" s="18"/>
      <c r="B66" s="19" t="s">
        <v>1025</v>
      </c>
      <c r="C66" s="20"/>
      <c r="D66" s="20"/>
      <c r="E66" s="20" t="s">
        <v>1026</v>
      </c>
      <c r="F66" s="20"/>
      <c r="G66" s="20"/>
      <c r="H66" s="20"/>
      <c r="I66" s="20"/>
      <c r="J66" s="20"/>
      <c r="K66" s="20"/>
      <c r="L66" s="22"/>
    </row>
    <row r="67" spans="1:12">
      <c r="A67" s="18"/>
      <c r="B67" s="19" t="s">
        <v>1027</v>
      </c>
      <c r="C67" s="20"/>
      <c r="D67" s="20"/>
      <c r="E67" s="20" t="s">
        <v>994</v>
      </c>
      <c r="F67" s="20"/>
      <c r="G67" s="20"/>
      <c r="H67" s="20"/>
      <c r="I67" s="20"/>
      <c r="J67" s="20"/>
      <c r="K67" s="20"/>
      <c r="L67" s="22"/>
    </row>
    <row r="68" spans="1:12">
      <c r="A68" s="18"/>
      <c r="B68" s="19" t="s">
        <v>1028</v>
      </c>
      <c r="C68" s="20"/>
      <c r="D68" s="20"/>
      <c r="E68" s="20" t="s">
        <v>1029</v>
      </c>
      <c r="F68" s="20"/>
      <c r="G68" s="20"/>
      <c r="H68" s="20"/>
      <c r="I68" s="20"/>
      <c r="J68" s="20"/>
      <c r="K68" s="20"/>
      <c r="L68" s="22"/>
    </row>
    <row r="69" spans="1:12">
      <c r="A69" s="18"/>
      <c r="B69" s="19" t="s">
        <v>1030</v>
      </c>
      <c r="C69" s="20"/>
      <c r="D69" s="20"/>
      <c r="E69" s="20" t="s">
        <v>1031</v>
      </c>
      <c r="F69" s="20"/>
      <c r="G69" s="20"/>
      <c r="H69" s="20"/>
      <c r="I69" s="20"/>
      <c r="J69" s="20"/>
      <c r="K69" s="20"/>
      <c r="L69" s="22"/>
    </row>
    <row r="70" spans="1:12">
      <c r="A70" s="18"/>
      <c r="B70" s="19" t="s">
        <v>1032</v>
      </c>
      <c r="C70" s="20"/>
      <c r="D70" s="20"/>
      <c r="E70" s="20" t="s">
        <v>1031</v>
      </c>
      <c r="F70" s="20"/>
      <c r="G70" s="20"/>
      <c r="H70" s="20"/>
      <c r="I70" s="20"/>
      <c r="J70" s="20"/>
      <c r="K70" s="20"/>
      <c r="L70" s="22"/>
    </row>
    <row r="71" spans="1:12">
      <c r="A71" s="18"/>
      <c r="B71" s="19" t="s">
        <v>1033</v>
      </c>
      <c r="C71" s="20"/>
      <c r="D71" s="20"/>
      <c r="E71" s="20" t="s">
        <v>1034</v>
      </c>
      <c r="F71" s="20"/>
      <c r="G71" s="20"/>
      <c r="H71" s="20"/>
      <c r="I71" s="20"/>
      <c r="J71" s="20"/>
      <c r="K71" s="20"/>
      <c r="L71" s="22"/>
    </row>
    <row r="72" spans="1:12">
      <c r="A72" s="18"/>
      <c r="B72" s="19" t="s">
        <v>1035</v>
      </c>
      <c r="C72" s="20"/>
      <c r="D72" s="20"/>
      <c r="E72" s="20" t="s">
        <v>977</v>
      </c>
      <c r="F72" s="20"/>
      <c r="G72" s="20"/>
      <c r="H72" s="20"/>
      <c r="I72" s="20"/>
      <c r="J72" s="20"/>
      <c r="K72" s="20"/>
      <c r="L72" s="22"/>
    </row>
    <row r="73" spans="1:12">
      <c r="A73" s="18"/>
      <c r="B73" s="19" t="s">
        <v>1036</v>
      </c>
      <c r="C73" s="20"/>
      <c r="D73" s="20"/>
      <c r="E73" s="20" t="s">
        <v>963</v>
      </c>
      <c r="F73" s="20"/>
      <c r="G73" s="20"/>
      <c r="H73" s="20"/>
      <c r="I73" s="20"/>
      <c r="J73" s="20"/>
      <c r="K73" s="20"/>
      <c r="L73" s="22"/>
    </row>
    <row r="74" spans="1:12">
      <c r="A74" s="18"/>
      <c r="B74" s="19" t="s">
        <v>1037</v>
      </c>
      <c r="C74" s="20"/>
      <c r="D74" s="20"/>
      <c r="E74" s="20" t="s">
        <v>955</v>
      </c>
      <c r="F74" s="20"/>
      <c r="G74" s="20"/>
      <c r="H74" s="20"/>
      <c r="I74" s="20"/>
      <c r="J74" s="20"/>
      <c r="K74" s="20"/>
      <c r="L74" s="22"/>
    </row>
    <row r="75" spans="1:12">
      <c r="A75" s="18"/>
      <c r="B75" s="19" t="s">
        <v>1038</v>
      </c>
      <c r="C75" s="20"/>
      <c r="D75" s="20"/>
      <c r="E75" s="20" t="s">
        <v>924</v>
      </c>
      <c r="F75" s="20"/>
      <c r="G75" s="20"/>
      <c r="H75" s="20"/>
      <c r="I75" s="20"/>
      <c r="J75" s="20"/>
      <c r="K75" s="20"/>
      <c r="L75" s="22"/>
    </row>
    <row r="76" spans="1:12">
      <c r="A76" s="18"/>
      <c r="B76" s="19" t="s">
        <v>1039</v>
      </c>
      <c r="C76" s="20"/>
      <c r="D76" s="20"/>
      <c r="E76" s="20" t="s">
        <v>926</v>
      </c>
      <c r="F76" s="20"/>
      <c r="G76" s="20"/>
      <c r="H76" s="20"/>
      <c r="I76" s="20"/>
      <c r="J76" s="20"/>
      <c r="K76" s="20"/>
      <c r="L76" s="22"/>
    </row>
    <row r="77" spans="1:12">
      <c r="A77" s="18"/>
      <c r="B77" s="19" t="s">
        <v>1040</v>
      </c>
      <c r="C77" s="20"/>
      <c r="D77" s="20"/>
      <c r="E77" s="20" t="s">
        <v>998</v>
      </c>
      <c r="F77" s="20"/>
      <c r="G77" s="20"/>
      <c r="H77" s="20"/>
      <c r="I77" s="20"/>
      <c r="J77" s="20"/>
      <c r="K77" s="20"/>
      <c r="L77" s="22"/>
    </row>
    <row r="78" spans="1:12">
      <c r="A78" s="18"/>
      <c r="B78" s="19" t="s">
        <v>1041</v>
      </c>
      <c r="C78" s="20"/>
      <c r="D78" s="20"/>
      <c r="E78" s="20" t="s">
        <v>1042</v>
      </c>
      <c r="F78" s="20"/>
      <c r="G78" s="20"/>
      <c r="H78" s="20"/>
      <c r="I78" s="20"/>
      <c r="J78" s="20"/>
      <c r="K78" s="20"/>
      <c r="L78" s="22"/>
    </row>
    <row r="79" spans="1:12">
      <c r="A79" s="18"/>
      <c r="B79" s="19" t="s">
        <v>1043</v>
      </c>
      <c r="C79" s="20"/>
      <c r="D79" s="20"/>
      <c r="E79" s="20" t="s">
        <v>1044</v>
      </c>
      <c r="F79" s="20"/>
      <c r="G79" s="20"/>
      <c r="H79" s="20"/>
      <c r="I79" s="20"/>
      <c r="J79" s="20"/>
      <c r="K79" s="20"/>
      <c r="L79" s="22"/>
    </row>
    <row r="80" spans="1:12">
      <c r="A80" s="18"/>
      <c r="B80" s="19" t="s">
        <v>1045</v>
      </c>
      <c r="C80" s="20"/>
      <c r="D80" s="20"/>
      <c r="E80" s="20" t="s">
        <v>1046</v>
      </c>
      <c r="F80" s="20"/>
      <c r="G80" s="20"/>
      <c r="H80" s="20"/>
      <c r="I80" s="20"/>
      <c r="J80" s="20"/>
      <c r="K80" s="20"/>
      <c r="L80" s="22"/>
    </row>
    <row r="81" spans="1:12">
      <c r="A81" s="18"/>
      <c r="B81" s="19" t="s">
        <v>1047</v>
      </c>
      <c r="C81" s="20"/>
      <c r="D81" s="20"/>
      <c r="E81" s="20" t="s">
        <v>924</v>
      </c>
      <c r="F81" s="20"/>
      <c r="G81" s="20"/>
      <c r="H81" s="20"/>
      <c r="I81" s="20"/>
      <c r="J81" s="20"/>
      <c r="K81" s="20"/>
      <c r="L81" s="22"/>
    </row>
    <row r="82" spans="1:12">
      <c r="A82" s="18"/>
      <c r="B82" s="19" t="s">
        <v>1048</v>
      </c>
      <c r="C82" s="20"/>
      <c r="D82" s="20"/>
      <c r="E82" s="20" t="s">
        <v>926</v>
      </c>
      <c r="F82" s="20"/>
      <c r="G82" s="20"/>
      <c r="H82" s="20"/>
      <c r="I82" s="20"/>
      <c r="J82" s="20"/>
      <c r="K82" s="20"/>
      <c r="L82" s="22"/>
    </row>
    <row r="83" spans="1:12">
      <c r="A83" s="18"/>
      <c r="B83" s="19" t="s">
        <v>1049</v>
      </c>
      <c r="C83" s="20"/>
      <c r="D83" s="20"/>
      <c r="E83" s="20" t="s">
        <v>998</v>
      </c>
      <c r="F83" s="20"/>
      <c r="G83" s="20"/>
      <c r="H83" s="20"/>
      <c r="I83" s="20"/>
      <c r="J83" s="20"/>
      <c r="K83" s="20"/>
      <c r="L83" s="22"/>
    </row>
    <row r="84" spans="1:12">
      <c r="A84" s="18"/>
      <c r="B84" s="19" t="s">
        <v>1050</v>
      </c>
      <c r="C84" s="20"/>
      <c r="D84" s="20"/>
      <c r="E84" s="20" t="s">
        <v>1044</v>
      </c>
      <c r="F84" s="20"/>
      <c r="G84" s="20"/>
      <c r="H84" s="20"/>
      <c r="I84" s="20"/>
      <c r="J84" s="20"/>
      <c r="K84" s="20"/>
      <c r="L84" s="22"/>
    </row>
    <row r="85" spans="1:12">
      <c r="A85" s="18"/>
      <c r="B85" s="19" t="s">
        <v>1051</v>
      </c>
      <c r="C85" s="20"/>
      <c r="D85" s="20"/>
      <c r="E85" s="20" t="s">
        <v>1052</v>
      </c>
      <c r="F85" s="20"/>
      <c r="G85" s="20"/>
      <c r="H85" s="20"/>
      <c r="I85" s="20"/>
      <c r="J85" s="20"/>
      <c r="K85" s="20"/>
      <c r="L85" s="22"/>
    </row>
    <row r="86" spans="1:12">
      <c r="A86" s="18"/>
      <c r="B86" s="19" t="s">
        <v>1053</v>
      </c>
      <c r="C86" s="20"/>
      <c r="D86" s="20"/>
      <c r="E86" s="20" t="s">
        <v>1054</v>
      </c>
      <c r="F86" s="20"/>
      <c r="G86" s="20"/>
      <c r="H86" s="20"/>
      <c r="I86" s="20"/>
      <c r="J86" s="20"/>
      <c r="K86" s="20"/>
      <c r="L86" s="22"/>
    </row>
    <row r="87" spans="1:12">
      <c r="A87" s="18"/>
      <c r="B87" s="19" t="s">
        <v>1055</v>
      </c>
      <c r="C87" s="20"/>
      <c r="D87" s="20"/>
      <c r="E87" s="20" t="s">
        <v>1056</v>
      </c>
      <c r="F87" s="20"/>
      <c r="G87" s="20"/>
      <c r="H87" s="20"/>
      <c r="I87" s="20"/>
      <c r="J87" s="20"/>
      <c r="K87" s="20"/>
      <c r="L87" s="22"/>
    </row>
    <row r="88" spans="1:12">
      <c r="A88" s="18"/>
      <c r="B88" s="19" t="s">
        <v>1057</v>
      </c>
      <c r="C88" s="20"/>
      <c r="D88" s="20"/>
      <c r="E88" s="20" t="s">
        <v>1058</v>
      </c>
      <c r="F88" s="20"/>
      <c r="G88" s="20"/>
      <c r="H88" s="20"/>
      <c r="I88" s="20"/>
      <c r="J88" s="20"/>
      <c r="K88" s="20"/>
      <c r="L88" s="22"/>
    </row>
    <row r="89" spans="1:12">
      <c r="A89" s="18"/>
      <c r="B89" s="19" t="s">
        <v>1059</v>
      </c>
      <c r="C89" s="20"/>
      <c r="D89" s="20"/>
      <c r="E89" s="20" t="s">
        <v>1060</v>
      </c>
      <c r="F89" s="20"/>
      <c r="G89" s="20"/>
      <c r="H89" s="20"/>
      <c r="I89" s="20"/>
      <c r="J89" s="20"/>
      <c r="K89" s="20"/>
      <c r="L89" s="22"/>
    </row>
    <row r="90" spans="1:12">
      <c r="A90" s="18"/>
      <c r="B90" s="19" t="s">
        <v>1061</v>
      </c>
      <c r="C90" s="20"/>
      <c r="D90" s="20"/>
      <c r="E90" s="20" t="s">
        <v>1062</v>
      </c>
      <c r="F90" s="20"/>
      <c r="G90" s="20"/>
      <c r="H90" s="20"/>
      <c r="I90" s="20"/>
      <c r="J90" s="20"/>
      <c r="K90" s="20"/>
      <c r="L90" s="22"/>
    </row>
    <row r="91" spans="1:12">
      <c r="A91" s="18"/>
      <c r="B91" s="19" t="s">
        <v>1063</v>
      </c>
      <c r="C91" s="20"/>
      <c r="D91" s="20"/>
      <c r="E91" s="20" t="s">
        <v>1015</v>
      </c>
      <c r="F91" s="20"/>
      <c r="G91" s="20"/>
      <c r="H91" s="20"/>
      <c r="I91" s="20"/>
      <c r="J91" s="20"/>
      <c r="K91" s="20"/>
      <c r="L91" s="22"/>
    </row>
    <row r="92" spans="1:12">
      <c r="A92" s="18"/>
      <c r="B92" s="19" t="s">
        <v>1064</v>
      </c>
      <c r="C92" s="20"/>
      <c r="D92" s="20"/>
      <c r="E92" s="20" t="s">
        <v>1065</v>
      </c>
      <c r="F92" s="20"/>
      <c r="G92" s="20"/>
      <c r="H92" s="20"/>
      <c r="I92" s="20"/>
      <c r="J92" s="20"/>
      <c r="K92" s="20"/>
      <c r="L92" s="22"/>
    </row>
    <row r="93" spans="1:12">
      <c r="A93" s="18"/>
      <c r="B93" s="19" t="s">
        <v>1066</v>
      </c>
      <c r="C93" s="20"/>
      <c r="D93" s="20"/>
      <c r="E93" s="20" t="s">
        <v>1067</v>
      </c>
      <c r="F93" s="20"/>
      <c r="G93" s="20"/>
      <c r="H93" s="20"/>
      <c r="I93" s="20"/>
      <c r="J93" s="20"/>
      <c r="K93" s="20"/>
      <c r="L93" s="22"/>
    </row>
    <row r="94" spans="1:12">
      <c r="A94" s="18"/>
      <c r="B94" s="19" t="s">
        <v>1068</v>
      </c>
      <c r="C94" s="20"/>
      <c r="D94" s="20"/>
      <c r="E94" s="20" t="s">
        <v>1067</v>
      </c>
      <c r="F94" s="20"/>
      <c r="G94" s="20"/>
      <c r="H94" s="20"/>
      <c r="I94" s="20"/>
      <c r="J94" s="20"/>
      <c r="K94" s="20"/>
      <c r="L94" s="22"/>
    </row>
    <row r="95" spans="1:12">
      <c r="A95" s="18"/>
      <c r="B95" s="19" t="s">
        <v>1069</v>
      </c>
      <c r="C95" s="20"/>
      <c r="D95" s="20"/>
      <c r="E95" s="20" t="s">
        <v>1070</v>
      </c>
      <c r="F95" s="20"/>
      <c r="G95" s="20"/>
      <c r="H95" s="20"/>
      <c r="I95" s="20"/>
      <c r="J95" s="20"/>
      <c r="K95" s="20"/>
      <c r="L95" s="22"/>
    </row>
    <row r="96" spans="1:12">
      <c r="A96" s="18"/>
      <c r="B96" s="19" t="s">
        <v>1071</v>
      </c>
      <c r="C96" s="20"/>
      <c r="D96" s="20"/>
      <c r="E96" s="20" t="s">
        <v>1072</v>
      </c>
      <c r="F96" s="20"/>
      <c r="G96" s="20"/>
      <c r="H96" s="20"/>
      <c r="I96" s="20"/>
      <c r="J96" s="20"/>
      <c r="K96" s="20"/>
      <c r="L96" s="22"/>
    </row>
    <row r="97" spans="1:12">
      <c r="A97" s="18"/>
      <c r="B97" s="19" t="s">
        <v>1073</v>
      </c>
      <c r="C97" s="20"/>
      <c r="D97" s="20"/>
      <c r="E97" s="20" t="s">
        <v>1072</v>
      </c>
      <c r="F97" s="20"/>
      <c r="G97" s="20"/>
      <c r="H97" s="20"/>
      <c r="I97" s="20"/>
      <c r="J97" s="20"/>
      <c r="K97" s="20"/>
      <c r="L97" s="22"/>
    </row>
    <row r="98" spans="1:12">
      <c r="A98" s="18"/>
      <c r="B98" s="19" t="s">
        <v>1074</v>
      </c>
      <c r="C98" s="20"/>
      <c r="D98" s="20"/>
      <c r="E98" s="20" t="s">
        <v>1075</v>
      </c>
      <c r="F98" s="20"/>
      <c r="G98" s="20"/>
      <c r="H98" s="20"/>
      <c r="I98" s="20"/>
      <c r="J98" s="20"/>
      <c r="K98" s="20"/>
      <c r="L98" s="22"/>
    </row>
    <row r="99" spans="1:12">
      <c r="A99" s="18"/>
      <c r="B99" s="19" t="s">
        <v>1076</v>
      </c>
      <c r="C99" s="20"/>
      <c r="D99" s="20"/>
      <c r="E99" s="20" t="s">
        <v>928</v>
      </c>
      <c r="F99" s="20"/>
      <c r="G99" s="20"/>
      <c r="H99" s="20"/>
      <c r="I99" s="20"/>
      <c r="J99" s="20"/>
      <c r="K99" s="20"/>
      <c r="L99" s="22"/>
    </row>
    <row r="100" spans="1:12">
      <c r="A100" s="18"/>
      <c r="B100" s="19" t="s">
        <v>1077</v>
      </c>
      <c r="C100" s="20"/>
      <c r="D100" s="20"/>
      <c r="E100" s="20" t="s">
        <v>1078</v>
      </c>
      <c r="F100" s="20"/>
      <c r="G100" s="20"/>
      <c r="H100" s="20"/>
      <c r="I100" s="20"/>
      <c r="J100" s="20"/>
      <c r="K100" s="20"/>
      <c r="L100" s="22"/>
    </row>
    <row r="101" spans="1:12">
      <c r="A101" s="18"/>
      <c r="B101" s="19" t="s">
        <v>1079</v>
      </c>
      <c r="C101" s="20"/>
      <c r="D101" s="20"/>
      <c r="E101" s="20" t="s">
        <v>1080</v>
      </c>
      <c r="F101" s="20"/>
      <c r="G101" s="20"/>
      <c r="H101" s="20"/>
      <c r="I101" s="20"/>
      <c r="J101" s="20"/>
      <c r="K101" s="20"/>
      <c r="L101" s="22"/>
    </row>
    <row r="102" spans="1:12">
      <c r="A102" s="18"/>
      <c r="B102" s="19" t="s">
        <v>1081</v>
      </c>
      <c r="C102" s="20"/>
      <c r="D102" s="20"/>
      <c r="E102" s="20" t="s">
        <v>924</v>
      </c>
      <c r="F102" s="20"/>
      <c r="G102" s="20"/>
      <c r="H102" s="20"/>
      <c r="I102" s="20"/>
      <c r="J102" s="20"/>
      <c r="K102" s="20"/>
      <c r="L102" s="22"/>
    </row>
    <row r="103" spans="1:12">
      <c r="A103" s="18"/>
      <c r="B103" s="19" t="s">
        <v>1082</v>
      </c>
      <c r="C103" s="20"/>
      <c r="D103" s="20"/>
      <c r="E103" s="20" t="s">
        <v>926</v>
      </c>
      <c r="F103" s="20"/>
      <c r="G103" s="20"/>
      <c r="H103" s="20"/>
      <c r="I103" s="20"/>
      <c r="J103" s="20"/>
      <c r="K103" s="20"/>
      <c r="L103" s="22"/>
    </row>
    <row r="104" spans="1:12">
      <c r="A104" s="18"/>
      <c r="B104" s="19" t="s">
        <v>1083</v>
      </c>
      <c r="C104" s="20"/>
      <c r="D104" s="20"/>
      <c r="E104" s="20" t="s">
        <v>1084</v>
      </c>
      <c r="F104" s="20"/>
      <c r="G104" s="20"/>
      <c r="H104" s="20"/>
      <c r="I104" s="20"/>
      <c r="J104" s="20"/>
      <c r="K104" s="20"/>
      <c r="L104" s="22"/>
    </row>
    <row r="105" spans="1:12">
      <c r="A105" s="18"/>
      <c r="B105" s="19" t="s">
        <v>1085</v>
      </c>
      <c r="C105" s="20"/>
      <c r="D105" s="20"/>
      <c r="E105" s="20" t="s">
        <v>1018</v>
      </c>
      <c r="F105" s="20"/>
      <c r="G105" s="20"/>
      <c r="H105" s="20"/>
      <c r="I105" s="20"/>
      <c r="J105" s="20"/>
      <c r="K105" s="20"/>
      <c r="L105" s="22"/>
    </row>
    <row r="106" spans="1:12">
      <c r="A106" s="18"/>
      <c r="B106" s="19" t="s">
        <v>1086</v>
      </c>
      <c r="C106" s="20"/>
      <c r="D106" s="20"/>
      <c r="E106" s="20" t="s">
        <v>1087</v>
      </c>
      <c r="F106" s="20"/>
      <c r="G106" s="20"/>
      <c r="H106" s="20"/>
      <c r="I106" s="20"/>
      <c r="J106" s="20"/>
      <c r="K106" s="20"/>
      <c r="L106" s="22"/>
    </row>
    <row r="107" spans="1:12">
      <c r="A107" s="18"/>
      <c r="B107" s="19" t="s">
        <v>1088</v>
      </c>
      <c r="C107" s="20"/>
      <c r="D107" s="20"/>
      <c r="E107" s="20" t="s">
        <v>1089</v>
      </c>
      <c r="F107" s="20"/>
      <c r="G107" s="20"/>
      <c r="H107" s="20"/>
      <c r="I107" s="20"/>
      <c r="J107" s="20"/>
      <c r="K107" s="20"/>
      <c r="L107" s="22"/>
    </row>
    <row r="108" spans="1:12">
      <c r="A108" s="23" t="s">
        <v>1090</v>
      </c>
      <c r="B108" s="20" t="s">
        <v>1091</v>
      </c>
      <c r="C108" s="20"/>
      <c r="D108" s="20"/>
      <c r="E108" s="20" t="s">
        <v>996</v>
      </c>
      <c r="F108" s="20"/>
      <c r="G108" s="20"/>
      <c r="H108" s="20"/>
      <c r="I108" s="20"/>
      <c r="J108" s="20"/>
      <c r="K108" s="20"/>
      <c r="L108" s="22"/>
    </row>
    <row r="109" spans="1:12">
      <c r="A109" s="18"/>
      <c r="B109" s="20" t="s">
        <v>1092</v>
      </c>
      <c r="C109" s="20"/>
      <c r="D109" s="20"/>
      <c r="E109" s="20" t="s">
        <v>998</v>
      </c>
      <c r="F109" s="20"/>
      <c r="G109" s="20"/>
      <c r="H109" s="20"/>
      <c r="I109" s="20"/>
      <c r="J109" s="20"/>
      <c r="K109" s="20"/>
      <c r="L109" s="22"/>
    </row>
    <row r="110" spans="1:12">
      <c r="A110" s="18"/>
      <c r="B110" s="20" t="s">
        <v>1093</v>
      </c>
      <c r="C110" s="20"/>
      <c r="D110" s="20"/>
      <c r="E110" s="20" t="s">
        <v>1029</v>
      </c>
      <c r="F110" s="20"/>
      <c r="G110" s="20"/>
      <c r="H110" s="20"/>
      <c r="I110" s="20"/>
      <c r="J110" s="20"/>
      <c r="K110" s="20"/>
      <c r="L110" s="22"/>
    </row>
    <row r="111" spans="1:12">
      <c r="A111" s="23" t="s">
        <v>1090</v>
      </c>
      <c r="B111" s="20" t="s">
        <v>1094</v>
      </c>
      <c r="C111" s="20"/>
      <c r="D111" s="20"/>
      <c r="E111" s="20" t="s">
        <v>1095</v>
      </c>
      <c r="F111" s="20"/>
      <c r="G111" s="20"/>
      <c r="H111" s="20"/>
      <c r="I111" s="20"/>
      <c r="J111" s="20"/>
      <c r="K111" s="20"/>
      <c r="L111" s="22"/>
    </row>
    <row r="112" spans="1:12">
      <c r="A112" s="23"/>
      <c r="B112" s="20" t="s">
        <v>1096</v>
      </c>
      <c r="C112" s="20"/>
      <c r="D112" s="20"/>
      <c r="E112" s="20" t="s">
        <v>1097</v>
      </c>
      <c r="F112" s="20"/>
      <c r="G112" s="20"/>
      <c r="H112" s="20"/>
      <c r="I112" s="20"/>
      <c r="J112" s="20"/>
      <c r="K112" s="20"/>
      <c r="L112" s="22"/>
    </row>
    <row r="113" spans="1:12">
      <c r="A113" s="23"/>
      <c r="B113" s="20" t="s">
        <v>1098</v>
      </c>
      <c r="C113" s="20"/>
      <c r="D113" s="20"/>
      <c r="E113" s="20" t="s">
        <v>1099</v>
      </c>
      <c r="F113" s="20"/>
      <c r="G113" s="20"/>
      <c r="H113" s="20"/>
      <c r="I113" s="20"/>
      <c r="J113" s="20"/>
      <c r="K113" s="20"/>
      <c r="L113" s="22"/>
    </row>
    <row r="114" spans="1:12">
      <c r="A114" s="23"/>
      <c r="B114" s="20" t="s">
        <v>1100</v>
      </c>
      <c r="C114" s="20"/>
      <c r="D114" s="20"/>
      <c r="E114" s="20" t="s">
        <v>1101</v>
      </c>
      <c r="F114" s="20"/>
      <c r="G114" s="20"/>
      <c r="H114" s="20"/>
      <c r="I114" s="20"/>
      <c r="J114" s="20"/>
      <c r="K114" s="20"/>
      <c r="L114" s="22"/>
    </row>
    <row r="115" spans="1:12">
      <c r="A115" s="23"/>
      <c r="B115" s="20" t="s">
        <v>1102</v>
      </c>
      <c r="C115" s="20"/>
      <c r="D115" s="20"/>
      <c r="E115" s="20" t="s">
        <v>1103</v>
      </c>
      <c r="F115" s="20"/>
      <c r="G115" s="20"/>
      <c r="H115" s="20"/>
      <c r="I115" s="20"/>
      <c r="J115" s="20"/>
      <c r="K115" s="20"/>
      <c r="L115" s="22"/>
    </row>
    <row r="116" spans="1:12">
      <c r="A116" s="23"/>
      <c r="B116" s="20" t="s">
        <v>1104</v>
      </c>
      <c r="C116" s="20"/>
      <c r="D116" s="20"/>
      <c r="E116" s="20" t="s">
        <v>1105</v>
      </c>
      <c r="F116" s="20"/>
      <c r="G116" s="20"/>
      <c r="H116" s="20"/>
      <c r="I116" s="20"/>
      <c r="J116" s="20"/>
      <c r="K116" s="20"/>
      <c r="L116" s="22"/>
    </row>
    <row r="117" spans="1:12">
      <c r="A117" s="23"/>
      <c r="B117" s="20" t="s">
        <v>1106</v>
      </c>
      <c r="C117" s="20"/>
      <c r="D117" s="20"/>
      <c r="E117" s="20" t="s">
        <v>1107</v>
      </c>
      <c r="F117" s="20"/>
      <c r="G117" s="20"/>
      <c r="H117" s="20"/>
      <c r="I117" s="20"/>
      <c r="J117" s="20"/>
      <c r="K117" s="20"/>
      <c r="L117" s="22"/>
    </row>
    <row r="118" spans="1:12">
      <c r="A118" s="23"/>
      <c r="B118" s="20" t="s">
        <v>1108</v>
      </c>
      <c r="C118" s="20"/>
      <c r="D118" s="20"/>
      <c r="E118" s="20" t="s">
        <v>1107</v>
      </c>
      <c r="F118" s="20"/>
      <c r="G118" s="20"/>
      <c r="H118" s="20"/>
      <c r="I118" s="20"/>
      <c r="J118" s="20"/>
      <c r="K118" s="20"/>
      <c r="L118" s="22"/>
    </row>
    <row r="119" spans="1:12">
      <c r="A119" s="23"/>
      <c r="B119" s="20" t="s">
        <v>1109</v>
      </c>
      <c r="C119" s="20"/>
      <c r="D119" s="20"/>
      <c r="E119" s="20" t="s">
        <v>1110</v>
      </c>
      <c r="F119" s="20"/>
      <c r="G119" s="20"/>
      <c r="H119" s="20"/>
      <c r="I119" s="20"/>
      <c r="J119" s="20"/>
      <c r="K119" s="20"/>
      <c r="L119" s="22"/>
    </row>
    <row r="120" spans="1:12">
      <c r="A120" s="23"/>
      <c r="B120" s="20" t="s">
        <v>1111</v>
      </c>
      <c r="C120" s="20"/>
      <c r="D120" s="20"/>
      <c r="E120" s="20" t="s">
        <v>1110</v>
      </c>
      <c r="F120" s="20"/>
      <c r="G120" s="20"/>
      <c r="H120" s="20"/>
      <c r="I120" s="20"/>
      <c r="J120" s="20"/>
      <c r="K120" s="20"/>
      <c r="L120" s="22"/>
    </row>
    <row r="121" spans="1:12">
      <c r="A121" s="23"/>
      <c r="B121" s="20" t="s">
        <v>1112</v>
      </c>
      <c r="C121" s="20"/>
      <c r="D121" s="20"/>
      <c r="E121" s="20" t="s">
        <v>1113</v>
      </c>
      <c r="F121" s="20"/>
      <c r="G121" s="20"/>
      <c r="H121" s="20"/>
      <c r="I121" s="20"/>
      <c r="J121" s="20"/>
      <c r="K121" s="20"/>
      <c r="L121" s="22"/>
    </row>
    <row r="122" spans="1:12">
      <c r="A122" s="23"/>
      <c r="B122" s="20" t="s">
        <v>1114</v>
      </c>
      <c r="C122" s="20"/>
      <c r="D122" s="20"/>
      <c r="E122" s="20" t="s">
        <v>1115</v>
      </c>
      <c r="F122" s="20"/>
      <c r="G122" s="20"/>
      <c r="H122" s="20"/>
      <c r="I122" s="20"/>
      <c r="J122" s="20"/>
      <c r="K122" s="20"/>
      <c r="L122" s="22"/>
    </row>
    <row r="123" spans="1:12">
      <c r="A123" s="23"/>
      <c r="B123" s="20" t="s">
        <v>1116</v>
      </c>
      <c r="C123" s="20"/>
      <c r="D123" s="20"/>
      <c r="E123" s="20" t="s">
        <v>1117</v>
      </c>
      <c r="F123" s="20"/>
      <c r="G123" s="20"/>
      <c r="H123" s="20"/>
      <c r="I123" s="20"/>
      <c r="J123" s="20"/>
      <c r="K123" s="20"/>
      <c r="L123" s="22"/>
    </row>
    <row r="124" spans="1:12">
      <c r="A124" s="23"/>
      <c r="B124" s="20" t="s">
        <v>1118</v>
      </c>
      <c r="C124" s="20"/>
      <c r="D124" s="20"/>
      <c r="E124" s="20" t="s">
        <v>1119</v>
      </c>
      <c r="F124" s="20"/>
      <c r="G124" s="20"/>
      <c r="H124" s="20"/>
      <c r="I124" s="20"/>
      <c r="J124" s="20"/>
      <c r="K124" s="20"/>
      <c r="L124" s="22"/>
    </row>
    <row r="125" spans="1:12">
      <c r="A125" s="23"/>
      <c r="B125" s="20" t="s">
        <v>1120</v>
      </c>
      <c r="C125" s="20"/>
      <c r="D125" s="20"/>
      <c r="E125" s="20" t="s">
        <v>1119</v>
      </c>
      <c r="F125" s="20"/>
      <c r="G125" s="20"/>
      <c r="H125" s="20"/>
      <c r="I125" s="20"/>
      <c r="J125" s="20"/>
      <c r="K125" s="20"/>
      <c r="L125" s="22"/>
    </row>
    <row r="126" spans="1:12">
      <c r="A126" s="23"/>
      <c r="B126" s="20" t="s">
        <v>1121</v>
      </c>
      <c r="C126" s="20"/>
      <c r="D126" s="20"/>
      <c r="E126" s="20" t="s">
        <v>1122</v>
      </c>
      <c r="F126" s="20"/>
      <c r="G126" s="20"/>
      <c r="H126" s="20"/>
      <c r="I126" s="20"/>
      <c r="J126" s="20"/>
      <c r="K126" s="20"/>
      <c r="L126" s="22"/>
    </row>
    <row r="127" spans="1:12">
      <c r="A127" s="23"/>
      <c r="B127" s="20" t="s">
        <v>1123</v>
      </c>
      <c r="C127" s="20"/>
      <c r="D127" s="20"/>
      <c r="E127" s="20" t="s">
        <v>1107</v>
      </c>
      <c r="F127" s="20"/>
      <c r="G127" s="20"/>
      <c r="H127" s="20"/>
      <c r="I127" s="20"/>
      <c r="J127" s="20"/>
      <c r="K127" s="20"/>
      <c r="L127" s="22"/>
    </row>
    <row r="128" spans="1:12">
      <c r="A128" s="23"/>
      <c r="B128" s="20" t="s">
        <v>1124</v>
      </c>
      <c r="C128" s="20"/>
      <c r="D128" s="20"/>
      <c r="E128" s="20" t="s">
        <v>1107</v>
      </c>
      <c r="F128" s="20"/>
      <c r="G128" s="20"/>
      <c r="H128" s="20"/>
      <c r="I128" s="20"/>
      <c r="J128" s="20"/>
      <c r="K128" s="20"/>
      <c r="L128" s="22"/>
    </row>
    <row r="129" spans="1:12">
      <c r="A129" s="23"/>
      <c r="B129" s="20" t="s">
        <v>1125</v>
      </c>
      <c r="C129" s="20"/>
      <c r="D129" s="20"/>
      <c r="E129" s="20" t="s">
        <v>1107</v>
      </c>
      <c r="F129" s="20"/>
      <c r="G129" s="20"/>
      <c r="H129" s="20"/>
      <c r="I129" s="20"/>
      <c r="J129" s="20"/>
      <c r="K129" s="20"/>
      <c r="L129" s="22"/>
    </row>
    <row r="130" spans="1:12">
      <c r="A130" s="23"/>
      <c r="B130" s="20" t="s">
        <v>1126</v>
      </c>
      <c r="C130" s="20"/>
      <c r="D130" s="20"/>
      <c r="E130" s="20" t="s">
        <v>1107</v>
      </c>
      <c r="F130" s="20"/>
      <c r="G130" s="20"/>
      <c r="H130" s="20"/>
      <c r="I130" s="20"/>
      <c r="J130" s="20"/>
      <c r="K130" s="20"/>
      <c r="L130" s="22"/>
    </row>
    <row r="131" spans="1:12">
      <c r="A131" s="23"/>
      <c r="B131" s="20" t="s">
        <v>1127</v>
      </c>
      <c r="C131" s="20"/>
      <c r="D131" s="20"/>
      <c r="E131" s="20" t="s">
        <v>1128</v>
      </c>
      <c r="F131" s="20"/>
      <c r="G131" s="20"/>
      <c r="H131" s="20"/>
      <c r="I131" s="20"/>
      <c r="J131" s="20"/>
      <c r="K131" s="20"/>
      <c r="L131" s="22"/>
    </row>
    <row r="132" spans="1:12">
      <c r="A132" s="23"/>
      <c r="B132" s="20" t="s">
        <v>1129</v>
      </c>
      <c r="C132" s="20"/>
      <c r="D132" s="20"/>
      <c r="E132" s="20" t="s">
        <v>973</v>
      </c>
      <c r="F132" s="20"/>
      <c r="G132" s="20"/>
      <c r="H132" s="20"/>
      <c r="I132" s="20"/>
      <c r="J132" s="20"/>
      <c r="K132" s="20"/>
      <c r="L132" s="22"/>
    </row>
    <row r="133" spans="1:12">
      <c r="A133" s="23"/>
      <c r="B133" s="20" t="s">
        <v>1130</v>
      </c>
      <c r="C133" s="20"/>
      <c r="D133" s="20"/>
      <c r="E133" s="20" t="s">
        <v>973</v>
      </c>
      <c r="F133" s="20"/>
      <c r="G133" s="20"/>
      <c r="H133" s="20"/>
      <c r="I133" s="20"/>
      <c r="J133" s="20"/>
      <c r="K133" s="20"/>
      <c r="L133" s="22"/>
    </row>
    <row r="134" spans="1:12">
      <c r="A134" s="23"/>
      <c r="B134" s="20" t="s">
        <v>1131</v>
      </c>
      <c r="C134" s="20"/>
      <c r="D134" s="20"/>
      <c r="E134" s="20" t="s">
        <v>1119</v>
      </c>
      <c r="F134" s="20"/>
      <c r="G134" s="20"/>
      <c r="H134" s="20"/>
      <c r="I134" s="20"/>
      <c r="J134" s="20"/>
      <c r="K134" s="20"/>
      <c r="L134" s="22"/>
    </row>
    <row r="135" spans="1:12">
      <c r="A135" s="23"/>
      <c r="B135" s="20" t="s">
        <v>1132</v>
      </c>
      <c r="C135" s="20"/>
      <c r="D135" s="20"/>
      <c r="E135" s="20" t="s">
        <v>1119</v>
      </c>
      <c r="F135" s="20"/>
      <c r="G135" s="20"/>
      <c r="H135" s="20"/>
      <c r="I135" s="20"/>
      <c r="J135" s="20"/>
      <c r="K135" s="20"/>
      <c r="L135" s="22"/>
    </row>
    <row r="136" spans="1:12">
      <c r="A136" s="23"/>
      <c r="B136" s="20" t="s">
        <v>1133</v>
      </c>
      <c r="C136" s="20"/>
      <c r="D136" s="20"/>
      <c r="E136" s="20" t="s">
        <v>1134</v>
      </c>
      <c r="F136" s="20"/>
      <c r="G136" s="20"/>
      <c r="H136" s="20"/>
      <c r="I136" s="20"/>
      <c r="J136" s="20"/>
      <c r="K136" s="20"/>
      <c r="L136" s="22"/>
    </row>
    <row r="137" spans="1:12">
      <c r="A137" s="23"/>
      <c r="B137" s="20" t="s">
        <v>1135</v>
      </c>
      <c r="C137" s="20"/>
      <c r="D137" s="20"/>
      <c r="E137" s="20" t="s">
        <v>1113</v>
      </c>
      <c r="F137" s="20"/>
      <c r="G137" s="20"/>
      <c r="H137" s="20"/>
      <c r="I137" s="20"/>
      <c r="J137" s="20"/>
      <c r="K137" s="20"/>
      <c r="L137" s="22"/>
    </row>
    <row r="138" spans="1:12">
      <c r="A138" s="23"/>
      <c r="B138" s="20" t="s">
        <v>1136</v>
      </c>
      <c r="C138" s="20"/>
      <c r="D138" s="20"/>
      <c r="E138" s="20" t="s">
        <v>1113</v>
      </c>
      <c r="F138" s="20"/>
      <c r="G138" s="20"/>
      <c r="H138" s="20"/>
      <c r="I138" s="20"/>
      <c r="J138" s="20"/>
      <c r="K138" s="20"/>
      <c r="L138" s="22"/>
    </row>
    <row r="139" spans="1:12">
      <c r="A139" s="23"/>
      <c r="B139" s="20" t="s">
        <v>1137</v>
      </c>
      <c r="C139" s="20"/>
      <c r="D139" s="20"/>
      <c r="E139" s="20" t="s">
        <v>1138</v>
      </c>
      <c r="F139" s="20"/>
      <c r="G139" s="22"/>
      <c r="H139" s="20"/>
      <c r="I139" s="20"/>
      <c r="J139" s="20"/>
      <c r="K139" s="20"/>
      <c r="L139" s="22"/>
    </row>
    <row r="140" spans="1:12">
      <c r="A140" s="23"/>
      <c r="B140" s="20" t="s">
        <v>1139</v>
      </c>
      <c r="C140" s="20"/>
      <c r="D140" s="20"/>
      <c r="E140" s="20" t="s">
        <v>1138</v>
      </c>
      <c r="F140" s="20"/>
      <c r="G140" s="22"/>
      <c r="H140" s="20"/>
      <c r="I140" s="20"/>
      <c r="J140" s="20"/>
      <c r="K140" s="20"/>
      <c r="L140" s="22"/>
    </row>
    <row r="141" spans="1:12">
      <c r="A141" s="23"/>
      <c r="B141" s="20" t="s">
        <v>1140</v>
      </c>
      <c r="C141" s="20"/>
      <c r="D141" s="20"/>
      <c r="E141" s="20" t="s">
        <v>1141</v>
      </c>
      <c r="F141" s="20"/>
      <c r="G141" s="20"/>
      <c r="H141" s="20"/>
      <c r="I141" s="20"/>
      <c r="J141" s="20"/>
      <c r="K141" s="20"/>
      <c r="L141" s="22"/>
    </row>
    <row r="142" spans="1:12">
      <c r="A142" s="23"/>
      <c r="B142" s="20" t="s">
        <v>1142</v>
      </c>
      <c r="C142" s="20"/>
      <c r="D142" s="20"/>
      <c r="E142" s="20" t="s">
        <v>1143</v>
      </c>
      <c r="F142" s="20"/>
      <c r="G142" s="20"/>
      <c r="H142" s="20"/>
      <c r="I142" s="20"/>
      <c r="J142" s="20"/>
      <c r="K142" s="20"/>
      <c r="L142" s="22"/>
    </row>
    <row r="143" spans="1:12">
      <c r="A143" s="23"/>
      <c r="B143" s="20" t="s">
        <v>1144</v>
      </c>
      <c r="C143" s="20"/>
      <c r="D143" s="20"/>
      <c r="E143" s="20" t="s">
        <v>1145</v>
      </c>
      <c r="F143" s="20"/>
      <c r="G143" s="20"/>
      <c r="H143" s="20"/>
      <c r="I143" s="20"/>
      <c r="J143" s="20"/>
      <c r="K143" s="20"/>
      <c r="L143" s="22"/>
    </row>
    <row r="144" spans="1:12">
      <c r="A144" s="23"/>
      <c r="B144" s="20" t="s">
        <v>1146</v>
      </c>
      <c r="C144" s="20"/>
      <c r="D144" s="20"/>
      <c r="E144" s="20" t="s">
        <v>985</v>
      </c>
      <c r="F144" s="20"/>
      <c r="G144" s="20"/>
      <c r="H144" s="20"/>
      <c r="I144" s="20"/>
      <c r="J144" s="20"/>
      <c r="K144" s="20"/>
      <c r="L144" s="22"/>
    </row>
    <row r="145" spans="1:12">
      <c r="A145" s="23"/>
      <c r="B145" s="20" t="s">
        <v>1147</v>
      </c>
      <c r="C145" s="20"/>
      <c r="D145" s="20"/>
      <c r="E145" s="20" t="s">
        <v>1148</v>
      </c>
      <c r="F145" s="20"/>
      <c r="G145" s="20"/>
      <c r="H145" s="20"/>
      <c r="I145" s="20"/>
      <c r="J145" s="20"/>
      <c r="K145" s="20"/>
      <c r="L145" s="22"/>
    </row>
    <row r="146" spans="1:12">
      <c r="A146" s="23"/>
      <c r="B146" s="20" t="s">
        <v>1149</v>
      </c>
      <c r="C146" s="20"/>
      <c r="D146" s="20"/>
      <c r="E146" s="20" t="s">
        <v>1150</v>
      </c>
      <c r="F146" s="20"/>
      <c r="G146" s="20"/>
      <c r="H146" s="20"/>
      <c r="I146" s="20"/>
      <c r="J146" s="20"/>
      <c r="K146" s="20"/>
      <c r="L146" s="22"/>
    </row>
    <row r="147" spans="1:12">
      <c r="A147" s="23"/>
      <c r="B147" s="20" t="s">
        <v>1151</v>
      </c>
      <c r="C147" s="20"/>
      <c r="D147" s="20"/>
      <c r="E147" s="20" t="s">
        <v>926</v>
      </c>
      <c r="F147" s="20"/>
      <c r="G147" s="20"/>
      <c r="H147" s="20"/>
      <c r="I147" s="20"/>
      <c r="J147" s="20"/>
      <c r="K147" s="20"/>
      <c r="L147" s="22"/>
    </row>
    <row r="148" spans="1:12">
      <c r="A148" s="23"/>
      <c r="B148" s="20" t="s">
        <v>1152</v>
      </c>
      <c r="C148" s="20"/>
      <c r="D148" s="20"/>
      <c r="E148" s="20" t="s">
        <v>955</v>
      </c>
      <c r="F148" s="20"/>
      <c r="G148" s="20"/>
      <c r="H148" s="20"/>
      <c r="I148" s="20"/>
      <c r="J148" s="20"/>
      <c r="K148" s="20"/>
      <c r="L148" s="22"/>
    </row>
    <row r="149" spans="1:12">
      <c r="A149" s="23"/>
      <c r="B149" s="20" t="s">
        <v>1153</v>
      </c>
      <c r="C149" s="20"/>
      <c r="D149" s="20"/>
      <c r="E149" s="20" t="s">
        <v>1029</v>
      </c>
      <c r="F149" s="20"/>
      <c r="G149" s="20"/>
      <c r="H149" s="20"/>
      <c r="I149" s="20"/>
      <c r="J149" s="20"/>
      <c r="K149" s="20"/>
      <c r="L149" s="22"/>
    </row>
    <row r="150" spans="1:12">
      <c r="A150" s="23"/>
      <c r="B150" s="20" t="s">
        <v>1154</v>
      </c>
      <c r="C150" s="20"/>
      <c r="D150" s="20"/>
      <c r="E150" s="20" t="s">
        <v>1155</v>
      </c>
      <c r="F150" s="20"/>
      <c r="G150" s="20"/>
      <c r="H150" s="20"/>
      <c r="I150" s="20"/>
      <c r="J150" s="20"/>
      <c r="K150" s="20"/>
      <c r="L150" s="22"/>
    </row>
    <row r="151" spans="1:12">
      <c r="A151" s="23"/>
      <c r="B151" s="20" t="s">
        <v>1156</v>
      </c>
      <c r="C151" s="20"/>
      <c r="D151" s="20"/>
      <c r="E151" s="20" t="s">
        <v>1157</v>
      </c>
      <c r="F151" s="20"/>
      <c r="G151" s="20"/>
      <c r="H151" s="20"/>
      <c r="I151" s="20"/>
      <c r="J151" s="20"/>
      <c r="K151" s="20"/>
      <c r="L151" s="22"/>
    </row>
    <row r="152" spans="1:12">
      <c r="A152" s="23"/>
      <c r="B152" s="20" t="s">
        <v>1158</v>
      </c>
      <c r="C152" s="20"/>
      <c r="D152" s="20"/>
      <c r="E152" s="20" t="s">
        <v>936</v>
      </c>
      <c r="F152" s="20"/>
      <c r="G152" s="20"/>
      <c r="H152" s="20"/>
      <c r="I152" s="20"/>
      <c r="J152" s="20"/>
      <c r="K152" s="20"/>
      <c r="L152" s="22"/>
    </row>
    <row r="153" spans="1:12">
      <c r="A153" s="23"/>
      <c r="B153" s="20" t="s">
        <v>1159</v>
      </c>
      <c r="C153" s="20"/>
      <c r="D153" s="20"/>
      <c r="E153" s="20" t="s">
        <v>955</v>
      </c>
      <c r="F153" s="20"/>
      <c r="G153" s="20"/>
      <c r="H153" s="20"/>
      <c r="I153" s="20"/>
      <c r="J153" s="20"/>
      <c r="K153" s="20"/>
      <c r="L153" s="22"/>
    </row>
    <row r="154" spans="1:12">
      <c r="A154" s="23"/>
      <c r="B154" s="20" t="s">
        <v>1160</v>
      </c>
      <c r="C154" s="20"/>
      <c r="D154" s="20"/>
      <c r="E154" s="20" t="s">
        <v>1161</v>
      </c>
      <c r="F154" s="20"/>
      <c r="G154" s="20"/>
      <c r="H154" s="20"/>
      <c r="I154" s="20"/>
      <c r="J154" s="20"/>
      <c r="K154" s="20"/>
      <c r="L154" s="22"/>
    </row>
    <row r="155" spans="1:12">
      <c r="A155" s="23"/>
      <c r="B155" s="20" t="s">
        <v>1162</v>
      </c>
      <c r="C155" s="20"/>
      <c r="D155" s="20"/>
      <c r="E155" s="20" t="s">
        <v>930</v>
      </c>
      <c r="F155" s="20"/>
      <c r="G155" s="20"/>
      <c r="H155" s="20"/>
      <c r="I155" s="20"/>
      <c r="J155" s="20"/>
      <c r="K155" s="20"/>
      <c r="L155" s="22"/>
    </row>
    <row r="156" spans="1:12">
      <c r="A156" s="23"/>
      <c r="B156" s="20" t="s">
        <v>1163</v>
      </c>
      <c r="C156" s="20"/>
      <c r="D156" s="20"/>
      <c r="E156" s="20" t="s">
        <v>1164</v>
      </c>
      <c r="F156" s="20"/>
      <c r="G156" s="20"/>
      <c r="H156" s="20"/>
      <c r="I156" s="20"/>
      <c r="J156" s="20"/>
      <c r="K156" s="20"/>
      <c r="L156" s="22"/>
    </row>
    <row r="157" spans="1:12">
      <c r="A157" s="23"/>
      <c r="B157" s="20" t="s">
        <v>1165</v>
      </c>
      <c r="C157" s="20"/>
      <c r="D157" s="20"/>
      <c r="E157" s="20" t="s">
        <v>1164</v>
      </c>
      <c r="F157" s="20"/>
      <c r="G157" s="20"/>
      <c r="H157" s="20"/>
      <c r="I157" s="20"/>
      <c r="J157" s="20"/>
      <c r="K157" s="20"/>
      <c r="L157" s="22"/>
    </row>
    <row r="158" spans="1:12">
      <c r="A158" s="23"/>
      <c r="B158" s="20" t="s">
        <v>1166</v>
      </c>
      <c r="C158" s="20"/>
      <c r="D158" s="20"/>
      <c r="E158" s="20" t="s">
        <v>1167</v>
      </c>
      <c r="F158" s="20"/>
      <c r="G158" s="20"/>
      <c r="H158" s="20"/>
      <c r="I158" s="20"/>
      <c r="J158" s="20"/>
      <c r="K158" s="20"/>
      <c r="L158" s="22"/>
    </row>
    <row r="159" spans="1:12">
      <c r="A159" s="23"/>
      <c r="B159" s="20" t="s">
        <v>1168</v>
      </c>
      <c r="C159" s="20"/>
      <c r="D159" s="20"/>
      <c r="E159" s="20" t="s">
        <v>1169</v>
      </c>
      <c r="F159" s="20"/>
      <c r="G159" s="20"/>
      <c r="H159" s="20"/>
      <c r="I159" s="20"/>
      <c r="J159" s="20"/>
      <c r="K159" s="20"/>
      <c r="L159" s="22"/>
    </row>
    <row r="160" spans="1:12">
      <c r="A160" s="23"/>
      <c r="B160" s="20" t="s">
        <v>1170</v>
      </c>
      <c r="C160" s="20"/>
      <c r="D160" s="20"/>
      <c r="E160" s="20" t="s">
        <v>1169</v>
      </c>
      <c r="F160" s="20"/>
      <c r="G160" s="20"/>
      <c r="H160" s="20"/>
      <c r="I160" s="20"/>
      <c r="J160" s="20"/>
      <c r="K160" s="20"/>
      <c r="L160" s="22"/>
    </row>
    <row r="161" spans="1:12">
      <c r="A161" s="23"/>
      <c r="B161" s="20" t="s">
        <v>1171</v>
      </c>
      <c r="C161" s="20"/>
      <c r="D161" s="20"/>
      <c r="E161" s="20" t="s">
        <v>1110</v>
      </c>
      <c r="F161" s="20"/>
      <c r="G161" s="20"/>
      <c r="H161" s="20"/>
      <c r="I161" s="20"/>
      <c r="J161" s="20"/>
      <c r="K161" s="20"/>
      <c r="L161" s="22"/>
    </row>
    <row r="162" spans="1:12">
      <c r="A162" s="23"/>
      <c r="B162" s="20" t="s">
        <v>1172</v>
      </c>
      <c r="C162" s="20"/>
      <c r="D162" s="20"/>
      <c r="E162" s="20" t="s">
        <v>977</v>
      </c>
      <c r="F162" s="20"/>
      <c r="G162" s="20"/>
      <c r="H162" s="20"/>
      <c r="I162" s="20"/>
      <c r="J162" s="20"/>
      <c r="K162" s="20"/>
      <c r="L162" s="22"/>
    </row>
    <row r="163" spans="1:12">
      <c r="A163" s="23"/>
      <c r="B163" s="20" t="s">
        <v>1173</v>
      </c>
      <c r="C163" s="20"/>
      <c r="D163" s="20"/>
      <c r="E163" s="20" t="s">
        <v>963</v>
      </c>
      <c r="F163" s="20"/>
      <c r="G163" s="20"/>
      <c r="H163" s="20"/>
      <c r="I163" s="20"/>
      <c r="J163" s="20"/>
      <c r="K163" s="20"/>
      <c r="L163" s="22"/>
    </row>
    <row r="164" spans="1:12">
      <c r="A164" s="23"/>
      <c r="B164" s="20" t="s">
        <v>1174</v>
      </c>
      <c r="C164" s="20"/>
      <c r="D164" s="20"/>
      <c r="E164" s="20" t="s">
        <v>998</v>
      </c>
      <c r="F164" s="20"/>
      <c r="G164" s="20"/>
      <c r="H164" s="20"/>
      <c r="I164" s="20"/>
      <c r="J164" s="20"/>
      <c r="K164" s="20"/>
      <c r="L164" s="22"/>
    </row>
    <row r="165" spans="1:12">
      <c r="A165" s="23"/>
      <c r="B165" s="20" t="s">
        <v>1175</v>
      </c>
      <c r="C165" s="20"/>
      <c r="D165" s="20"/>
      <c r="E165" s="20" t="s">
        <v>1161</v>
      </c>
      <c r="F165" s="20"/>
      <c r="G165" s="20"/>
      <c r="H165" s="20"/>
      <c r="I165" s="20"/>
      <c r="J165" s="20"/>
      <c r="K165" s="20"/>
      <c r="L165" s="22"/>
    </row>
    <row r="166" spans="1:12">
      <c r="A166" s="23"/>
      <c r="B166" s="20" t="s">
        <v>1176</v>
      </c>
      <c r="C166" s="20"/>
      <c r="D166" s="20"/>
      <c r="E166" s="20" t="s">
        <v>996</v>
      </c>
      <c r="F166" s="20"/>
      <c r="G166" s="20"/>
      <c r="H166" s="20"/>
      <c r="I166" s="20"/>
      <c r="J166" s="20"/>
      <c r="K166" s="20"/>
      <c r="L166" s="22"/>
    </row>
    <row r="167" spans="1:12">
      <c r="A167" s="23"/>
      <c r="B167" s="20" t="s">
        <v>1177</v>
      </c>
      <c r="C167" s="20"/>
      <c r="D167" s="20"/>
      <c r="E167" s="20" t="s">
        <v>1029</v>
      </c>
      <c r="F167" s="20"/>
      <c r="G167" s="20"/>
      <c r="H167" s="20"/>
      <c r="I167" s="20"/>
      <c r="J167" s="20"/>
      <c r="K167" s="20"/>
      <c r="L167" s="22"/>
    </row>
    <row r="168" spans="1:12">
      <c r="A168" s="23"/>
      <c r="B168" s="20" t="s">
        <v>1178</v>
      </c>
      <c r="C168" s="20"/>
      <c r="D168" s="20"/>
      <c r="E168" s="20" t="s">
        <v>979</v>
      </c>
      <c r="F168" s="20"/>
      <c r="G168" s="20"/>
      <c r="H168" s="20"/>
      <c r="I168" s="20"/>
      <c r="J168" s="20"/>
      <c r="K168" s="20"/>
      <c r="L168" s="22"/>
    </row>
    <row r="169" spans="1:12">
      <c r="A169" s="23"/>
      <c r="B169" s="20" t="s">
        <v>1179</v>
      </c>
      <c r="C169" s="20"/>
      <c r="D169" s="20"/>
      <c r="E169" s="20" t="s">
        <v>981</v>
      </c>
      <c r="F169" s="20"/>
      <c r="G169" s="20"/>
      <c r="H169" s="20"/>
      <c r="I169" s="20"/>
      <c r="J169" s="20"/>
      <c r="K169" s="20"/>
      <c r="L169" s="22"/>
    </row>
    <row r="170" spans="1:12">
      <c r="A170" s="23"/>
      <c r="B170" s="20" t="s">
        <v>1180</v>
      </c>
      <c r="C170" s="20"/>
      <c r="D170" s="20"/>
      <c r="E170" s="20" t="s">
        <v>1181</v>
      </c>
      <c r="F170" s="20"/>
      <c r="G170" s="20"/>
      <c r="H170" s="20"/>
      <c r="I170" s="20"/>
      <c r="J170" s="20"/>
      <c r="K170" s="20"/>
      <c r="L170" s="22"/>
    </row>
    <row r="171" spans="1:12">
      <c r="A171" s="23"/>
      <c r="B171" s="20" t="s">
        <v>1182</v>
      </c>
      <c r="C171" s="20"/>
      <c r="D171" s="20"/>
      <c r="E171" s="20" t="s">
        <v>1065</v>
      </c>
      <c r="F171" s="20"/>
      <c r="G171" s="20"/>
      <c r="H171" s="20"/>
      <c r="I171" s="20"/>
      <c r="J171" s="20"/>
      <c r="K171" s="20"/>
      <c r="L171" s="22"/>
    </row>
    <row r="172" spans="1:12">
      <c r="A172" s="23"/>
      <c r="B172" s="20" t="s">
        <v>1183</v>
      </c>
      <c r="C172" s="20"/>
      <c r="D172" s="20"/>
      <c r="E172" s="20" t="s">
        <v>1184</v>
      </c>
      <c r="F172" s="20"/>
      <c r="G172" s="20"/>
      <c r="H172" s="20"/>
      <c r="I172" s="20"/>
      <c r="J172" s="20"/>
      <c r="K172" s="20"/>
      <c r="L172" s="22"/>
    </row>
    <row r="173" spans="1:12">
      <c r="A173" s="23"/>
      <c r="B173" s="20" t="s">
        <v>1185</v>
      </c>
      <c r="C173" s="20"/>
      <c r="D173" s="20"/>
      <c r="E173" s="20" t="s">
        <v>1186</v>
      </c>
      <c r="F173" s="20"/>
      <c r="G173" s="20"/>
      <c r="H173" s="20"/>
      <c r="I173" s="20"/>
      <c r="J173" s="20"/>
      <c r="K173" s="20"/>
      <c r="L173" s="22"/>
    </row>
    <row r="174" spans="1:12">
      <c r="A174" s="23"/>
      <c r="B174" s="20" t="s">
        <v>1187</v>
      </c>
      <c r="C174" s="20"/>
      <c r="D174" s="20"/>
      <c r="E174" s="20" t="s">
        <v>1186</v>
      </c>
      <c r="F174" s="20"/>
      <c r="G174" s="20"/>
      <c r="H174" s="20"/>
      <c r="I174" s="20"/>
      <c r="J174" s="20"/>
      <c r="K174" s="20"/>
      <c r="L174" s="22"/>
    </row>
    <row r="175" spans="1:12">
      <c r="A175" s="23"/>
      <c r="B175" s="20" t="s">
        <v>1188</v>
      </c>
      <c r="C175" s="20"/>
      <c r="D175" s="20"/>
      <c r="E175" s="20" t="s">
        <v>1150</v>
      </c>
      <c r="F175" s="20"/>
      <c r="G175" s="20"/>
      <c r="H175" s="20"/>
      <c r="I175" s="20"/>
      <c r="J175" s="20"/>
      <c r="K175" s="20"/>
      <c r="L175" s="22"/>
    </row>
    <row r="176" spans="1:12">
      <c r="A176" s="23"/>
      <c r="B176" s="20" t="s">
        <v>1189</v>
      </c>
      <c r="C176" s="20"/>
      <c r="D176" s="20"/>
      <c r="E176" s="20" t="s">
        <v>1161</v>
      </c>
      <c r="F176" s="20"/>
      <c r="G176" s="20"/>
      <c r="H176" s="20"/>
      <c r="I176" s="20"/>
      <c r="J176" s="20"/>
      <c r="K176" s="20"/>
      <c r="L176" s="22"/>
    </row>
    <row r="177" spans="1:12">
      <c r="A177" s="23"/>
      <c r="B177" s="20" t="s">
        <v>1190</v>
      </c>
      <c r="C177" s="20"/>
      <c r="D177" s="20"/>
      <c r="E177" s="20" t="s">
        <v>996</v>
      </c>
      <c r="F177" s="20"/>
      <c r="G177" s="20"/>
      <c r="H177" s="20"/>
      <c r="I177" s="20"/>
      <c r="J177" s="20"/>
      <c r="K177" s="20"/>
      <c r="L177" s="22"/>
    </row>
    <row r="178" spans="1:12">
      <c r="A178" s="23"/>
      <c r="B178" s="20" t="s">
        <v>1191</v>
      </c>
      <c r="C178" s="20"/>
      <c r="D178" s="20"/>
      <c r="E178" s="20" t="s">
        <v>1084</v>
      </c>
      <c r="F178" s="20"/>
      <c r="G178" s="20"/>
      <c r="H178" s="20"/>
      <c r="I178" s="20"/>
      <c r="J178" s="20"/>
      <c r="K178" s="20"/>
      <c r="L178" s="22"/>
    </row>
    <row r="179" spans="1:12">
      <c r="A179" s="23"/>
      <c r="B179" s="20" t="s">
        <v>1192</v>
      </c>
      <c r="C179" s="20"/>
      <c r="D179" s="20"/>
      <c r="E179" s="20" t="s">
        <v>1193</v>
      </c>
      <c r="F179" s="20"/>
      <c r="G179" s="20"/>
      <c r="H179" s="20"/>
      <c r="I179" s="20"/>
      <c r="J179" s="20"/>
      <c r="K179" s="20"/>
      <c r="L179" s="22"/>
    </row>
    <row r="180" spans="1:12">
      <c r="A180" s="23"/>
      <c r="B180" s="20" t="s">
        <v>1194</v>
      </c>
      <c r="C180" s="20"/>
      <c r="D180" s="20"/>
      <c r="E180" s="20" t="s">
        <v>1195</v>
      </c>
      <c r="F180" s="20"/>
      <c r="G180" s="20"/>
      <c r="H180" s="20"/>
      <c r="I180" s="20"/>
      <c r="J180" s="20"/>
      <c r="K180" s="20"/>
      <c r="L180" s="22"/>
    </row>
    <row r="181" spans="1:12">
      <c r="A181" s="23"/>
      <c r="B181" s="20" t="s">
        <v>1196</v>
      </c>
      <c r="C181" s="20"/>
      <c r="D181" s="20"/>
      <c r="E181" s="20" t="s">
        <v>1107</v>
      </c>
      <c r="F181" s="20"/>
      <c r="G181" s="20"/>
      <c r="H181" s="20"/>
      <c r="I181" s="20"/>
      <c r="J181" s="20"/>
      <c r="K181" s="20"/>
      <c r="L181" s="22"/>
    </row>
    <row r="182" spans="1:12">
      <c r="A182" s="23"/>
      <c r="B182" s="20" t="s">
        <v>1197</v>
      </c>
      <c r="C182" s="20"/>
      <c r="D182" s="20"/>
      <c r="E182" s="20" t="s">
        <v>1107</v>
      </c>
      <c r="F182" s="20"/>
      <c r="G182" s="20"/>
      <c r="H182" s="20"/>
      <c r="I182" s="20"/>
      <c r="J182" s="20"/>
      <c r="K182" s="20"/>
      <c r="L182" s="22"/>
    </row>
    <row r="183" spans="1:12">
      <c r="A183" s="23"/>
      <c r="B183" s="20" t="s">
        <v>1198</v>
      </c>
      <c r="C183" s="20"/>
      <c r="D183" s="20"/>
      <c r="E183" s="20" t="s">
        <v>1199</v>
      </c>
      <c r="F183" s="20"/>
      <c r="G183" s="20"/>
      <c r="H183" s="20"/>
      <c r="I183" s="20"/>
      <c r="J183" s="20"/>
      <c r="K183" s="20"/>
      <c r="L183" s="22"/>
    </row>
    <row r="184" spans="1:12">
      <c r="A184" s="23"/>
      <c r="B184" s="20" t="s">
        <v>1200</v>
      </c>
      <c r="C184" s="20"/>
      <c r="D184" s="20"/>
      <c r="E184" s="20" t="s">
        <v>1201</v>
      </c>
      <c r="F184" s="20"/>
      <c r="G184" s="20"/>
      <c r="H184" s="20"/>
      <c r="I184" s="20"/>
      <c r="J184" s="20"/>
      <c r="K184" s="20"/>
      <c r="L184" s="22"/>
    </row>
    <row r="185" spans="1:12">
      <c r="A185" s="23"/>
      <c r="B185" s="20" t="s">
        <v>1202</v>
      </c>
      <c r="C185" s="20"/>
      <c r="D185" s="20"/>
      <c r="E185" s="20" t="s">
        <v>1105</v>
      </c>
      <c r="F185" s="20"/>
      <c r="G185" s="20"/>
      <c r="H185" s="20"/>
      <c r="I185" s="20"/>
      <c r="J185" s="20"/>
      <c r="K185" s="20"/>
      <c r="L185" s="22"/>
    </row>
    <row r="186" spans="1:12">
      <c r="A186" s="23"/>
      <c r="B186" s="20" t="s">
        <v>1203</v>
      </c>
      <c r="C186" s="20"/>
      <c r="D186" s="20"/>
      <c r="E186" s="20" t="s">
        <v>985</v>
      </c>
      <c r="F186" s="20"/>
      <c r="G186" s="22"/>
      <c r="H186" s="20"/>
      <c r="I186" s="20"/>
      <c r="J186" s="20"/>
      <c r="K186" s="20"/>
      <c r="L186" s="22"/>
    </row>
    <row r="187" spans="1:12">
      <c r="A187" s="23"/>
      <c r="B187" s="20" t="s">
        <v>1204</v>
      </c>
      <c r="C187" s="20"/>
      <c r="D187" s="20"/>
      <c r="E187" s="20" t="s">
        <v>1148</v>
      </c>
      <c r="F187" s="20"/>
      <c r="G187" s="22"/>
      <c r="H187" s="20"/>
      <c r="I187" s="20"/>
      <c r="J187" s="20"/>
      <c r="K187" s="20"/>
      <c r="L187" s="22"/>
    </row>
    <row r="188" spans="1:12">
      <c r="A188" s="23"/>
      <c r="B188" s="20" t="s">
        <v>1205</v>
      </c>
      <c r="C188" s="20"/>
      <c r="D188" s="20"/>
      <c r="E188" s="20" t="s">
        <v>1206</v>
      </c>
      <c r="F188" s="20"/>
      <c r="G188" s="20"/>
      <c r="H188" s="20"/>
      <c r="I188" s="20"/>
      <c r="J188" s="20"/>
      <c r="K188" s="20"/>
      <c r="L188" s="22"/>
    </row>
    <row r="189" spans="1:12">
      <c r="A189" s="23"/>
      <c r="B189" s="20" t="s">
        <v>1207</v>
      </c>
      <c r="C189" s="20"/>
      <c r="D189" s="20"/>
      <c r="E189" s="20" t="s">
        <v>1208</v>
      </c>
      <c r="F189" s="20"/>
      <c r="G189" s="20"/>
      <c r="H189" s="20"/>
      <c r="I189" s="20"/>
      <c r="J189" s="20"/>
      <c r="K189" s="20"/>
      <c r="L189" s="22"/>
    </row>
    <row r="190" spans="1:12">
      <c r="A190" s="23"/>
      <c r="B190" s="20" t="s">
        <v>1209</v>
      </c>
      <c r="C190" s="20"/>
      <c r="D190" s="20"/>
      <c r="E190" s="20" t="s">
        <v>1208</v>
      </c>
      <c r="F190" s="20"/>
      <c r="G190" s="20"/>
      <c r="H190" s="20"/>
      <c r="I190" s="20"/>
      <c r="J190" s="20"/>
      <c r="K190" s="20"/>
      <c r="L190" s="22"/>
    </row>
    <row r="191" spans="1:12">
      <c r="A191" s="23"/>
      <c r="B191" s="20" t="s">
        <v>1210</v>
      </c>
      <c r="C191" s="20"/>
      <c r="D191" s="20"/>
      <c r="E191" s="20" t="s">
        <v>994</v>
      </c>
      <c r="F191" s="20"/>
      <c r="G191" s="20"/>
      <c r="H191" s="20"/>
      <c r="I191" s="20"/>
      <c r="J191" s="20"/>
      <c r="K191" s="20"/>
      <c r="L191" s="22"/>
    </row>
    <row r="192" spans="1:12">
      <c r="A192" s="23"/>
      <c r="B192" s="20" t="s">
        <v>1211</v>
      </c>
      <c r="C192" s="20"/>
      <c r="D192" s="20"/>
      <c r="E192" s="20" t="s">
        <v>930</v>
      </c>
      <c r="F192" s="20"/>
      <c r="G192" s="20"/>
      <c r="H192" s="20"/>
      <c r="I192" s="20"/>
      <c r="J192" s="20"/>
      <c r="K192" s="20"/>
      <c r="L192" s="22"/>
    </row>
    <row r="193" spans="1:12">
      <c r="A193" s="23"/>
      <c r="B193" s="20" t="s">
        <v>1212</v>
      </c>
      <c r="C193" s="20"/>
      <c r="D193" s="20"/>
      <c r="E193" s="20" t="s">
        <v>1213</v>
      </c>
      <c r="F193" s="20"/>
      <c r="G193" s="20"/>
      <c r="H193" s="20"/>
      <c r="I193" s="20"/>
      <c r="J193" s="20"/>
      <c r="K193" s="20"/>
      <c r="L193" s="22"/>
    </row>
    <row r="194" spans="1:12">
      <c r="A194" s="23"/>
      <c r="B194" s="20" t="s">
        <v>1214</v>
      </c>
      <c r="C194" s="20"/>
      <c r="D194" s="20"/>
      <c r="E194" s="20" t="s">
        <v>1213</v>
      </c>
      <c r="F194" s="20"/>
      <c r="G194" s="20"/>
      <c r="H194" s="20"/>
      <c r="I194" s="20"/>
      <c r="J194" s="20"/>
      <c r="K194" s="20"/>
      <c r="L194" s="22"/>
    </row>
    <row r="195" spans="1:12">
      <c r="A195" s="23"/>
      <c r="B195" s="20" t="s">
        <v>1215</v>
      </c>
      <c r="C195" s="20"/>
      <c r="D195" s="20"/>
      <c r="E195" s="20" t="s">
        <v>1213</v>
      </c>
      <c r="F195" s="20"/>
      <c r="G195" s="20"/>
      <c r="H195" s="20"/>
      <c r="I195" s="20"/>
      <c r="J195" s="20"/>
      <c r="K195" s="20"/>
      <c r="L195" s="22"/>
    </row>
    <row r="196" spans="1:12">
      <c r="A196" s="23"/>
      <c r="B196" s="20" t="s">
        <v>1216</v>
      </c>
      <c r="C196" s="20"/>
      <c r="D196" s="20"/>
      <c r="E196" s="20" t="s">
        <v>1213</v>
      </c>
      <c r="F196" s="20"/>
      <c r="G196" s="20"/>
      <c r="H196" s="20"/>
      <c r="I196" s="20"/>
      <c r="J196" s="20"/>
      <c r="K196" s="20"/>
      <c r="L196" s="22"/>
    </row>
    <row r="197" spans="1:12">
      <c r="A197" s="23"/>
      <c r="B197" s="20" t="s">
        <v>1217</v>
      </c>
      <c r="C197" s="20"/>
      <c r="D197" s="20"/>
      <c r="E197" s="20" t="s">
        <v>1213</v>
      </c>
      <c r="F197" s="20"/>
      <c r="G197" s="20"/>
      <c r="H197" s="20"/>
      <c r="I197" s="20"/>
      <c r="J197" s="20"/>
      <c r="K197" s="20"/>
      <c r="L197" s="22"/>
    </row>
    <row r="198" spans="1:12">
      <c r="A198" s="23"/>
      <c r="B198" s="20" t="s">
        <v>1218</v>
      </c>
      <c r="C198" s="20"/>
      <c r="D198" s="20"/>
      <c r="E198" s="20" t="s">
        <v>1213</v>
      </c>
      <c r="F198" s="20"/>
      <c r="G198" s="20"/>
      <c r="H198" s="20"/>
      <c r="I198" s="20"/>
      <c r="J198" s="20"/>
      <c r="K198" s="20"/>
      <c r="L198" s="22"/>
    </row>
    <row r="199" spans="1:12">
      <c r="A199" s="23"/>
      <c r="B199" s="20" t="s">
        <v>1219</v>
      </c>
      <c r="C199" s="20"/>
      <c r="D199" s="20"/>
      <c r="E199" s="20" t="s">
        <v>1193</v>
      </c>
      <c r="F199" s="20"/>
      <c r="G199" s="20"/>
      <c r="H199" s="20"/>
      <c r="I199" s="20"/>
      <c r="J199" s="20"/>
      <c r="K199" s="20"/>
      <c r="L199" s="22"/>
    </row>
    <row r="200" spans="1:12">
      <c r="A200" s="23"/>
      <c r="B200" s="20" t="s">
        <v>1220</v>
      </c>
      <c r="C200" s="20"/>
      <c r="D200" s="20"/>
      <c r="E200" s="20" t="s">
        <v>1195</v>
      </c>
      <c r="F200" s="20"/>
      <c r="G200" s="20"/>
      <c r="H200" s="20"/>
      <c r="I200" s="20"/>
      <c r="J200" s="20"/>
      <c r="K200" s="20"/>
      <c r="L200" s="22"/>
    </row>
    <row r="201" spans="1:12">
      <c r="A201" s="23"/>
      <c r="B201" s="20" t="s">
        <v>1221</v>
      </c>
      <c r="C201" s="20"/>
      <c r="D201" s="20"/>
      <c r="E201" s="20" t="s">
        <v>1031</v>
      </c>
      <c r="F201" s="20"/>
      <c r="G201" s="20"/>
      <c r="H201" s="20"/>
      <c r="I201" s="20"/>
      <c r="J201" s="20"/>
      <c r="K201" s="20"/>
      <c r="L201" s="22"/>
    </row>
    <row r="202" spans="1:12">
      <c r="A202" s="23"/>
      <c r="B202" s="20" t="s">
        <v>1222</v>
      </c>
      <c r="C202" s="20"/>
      <c r="D202" s="20"/>
      <c r="E202" s="20" t="s">
        <v>1031</v>
      </c>
      <c r="F202" s="20"/>
      <c r="G202" s="20"/>
      <c r="H202" s="20"/>
      <c r="I202" s="20"/>
      <c r="J202" s="20"/>
      <c r="K202" s="20"/>
      <c r="L202" s="22"/>
    </row>
    <row r="203" spans="1:12">
      <c r="A203" s="23"/>
      <c r="B203" s="20" t="s">
        <v>1223</v>
      </c>
      <c r="C203" s="20"/>
      <c r="D203" s="20"/>
      <c r="E203" s="20" t="s">
        <v>1224</v>
      </c>
      <c r="F203" s="20"/>
      <c r="G203" s="20"/>
      <c r="H203" s="20"/>
      <c r="I203" s="20"/>
      <c r="J203" s="20"/>
      <c r="K203" s="20"/>
      <c r="L203" s="22"/>
    </row>
    <row r="204" spans="1:12">
      <c r="A204" s="23"/>
      <c r="B204" s="20" t="s">
        <v>1225</v>
      </c>
      <c r="C204" s="20"/>
      <c r="D204" s="20"/>
      <c r="E204" s="20" t="s">
        <v>1026</v>
      </c>
      <c r="F204" s="20"/>
      <c r="G204" s="20"/>
      <c r="H204" s="20"/>
      <c r="I204" s="20"/>
      <c r="J204" s="20"/>
      <c r="K204" s="20"/>
      <c r="L204" s="22"/>
    </row>
    <row r="205" spans="1:12">
      <c r="A205" s="23"/>
      <c r="B205" s="20" t="s">
        <v>1226</v>
      </c>
      <c r="C205" s="20"/>
      <c r="D205" s="20"/>
      <c r="E205" s="20" t="s">
        <v>994</v>
      </c>
      <c r="F205" s="20"/>
      <c r="G205" s="20"/>
      <c r="H205" s="20"/>
      <c r="I205" s="20"/>
      <c r="J205" s="20"/>
      <c r="K205" s="20"/>
      <c r="L205" s="22"/>
    </row>
    <row r="206" spans="1:12">
      <c r="A206" s="23"/>
      <c r="B206" s="20" t="s">
        <v>1227</v>
      </c>
      <c r="C206" s="20"/>
      <c r="D206" s="20"/>
      <c r="E206" s="20" t="s">
        <v>1228</v>
      </c>
      <c r="F206" s="20"/>
      <c r="G206" s="20"/>
      <c r="H206" s="20"/>
      <c r="I206" s="20"/>
      <c r="J206" s="20"/>
      <c r="K206" s="20"/>
      <c r="L206" s="22"/>
    </row>
    <row r="207" spans="1:12">
      <c r="A207" s="23"/>
      <c r="B207" s="20" t="s">
        <v>1229</v>
      </c>
      <c r="C207" s="20"/>
      <c r="D207" s="20"/>
      <c r="E207" s="20" t="s">
        <v>930</v>
      </c>
      <c r="F207" s="20"/>
      <c r="G207" s="20"/>
      <c r="H207" s="20"/>
      <c r="I207" s="20"/>
      <c r="J207" s="20"/>
      <c r="K207" s="20"/>
      <c r="L207" s="22"/>
    </row>
    <row r="208" spans="1:12">
      <c r="A208" s="23"/>
      <c r="B208" s="20" t="s">
        <v>1230</v>
      </c>
      <c r="C208" s="20"/>
      <c r="D208" s="20"/>
      <c r="E208" s="20" t="s">
        <v>932</v>
      </c>
      <c r="F208" s="20"/>
      <c r="G208" s="20"/>
      <c r="H208" s="20"/>
      <c r="I208" s="20"/>
      <c r="J208" s="20"/>
      <c r="K208" s="20"/>
      <c r="L208" s="22"/>
    </row>
    <row r="209" spans="1:12">
      <c r="A209" s="23"/>
      <c r="B209" s="20" t="s">
        <v>1231</v>
      </c>
      <c r="C209" s="20"/>
      <c r="D209" s="20"/>
      <c r="E209" s="20" t="s">
        <v>1232</v>
      </c>
      <c r="F209" s="20"/>
      <c r="G209" s="20"/>
      <c r="H209" s="20"/>
      <c r="I209" s="20"/>
      <c r="J209" s="20"/>
      <c r="K209" s="20"/>
      <c r="L209" s="22"/>
    </row>
    <row r="210" spans="1:12">
      <c r="A210" s="23"/>
      <c r="B210" s="20" t="s">
        <v>1233</v>
      </c>
      <c r="C210" s="20"/>
      <c r="D210" s="20"/>
      <c r="E210" s="20" t="s">
        <v>1161</v>
      </c>
      <c r="F210" s="20"/>
      <c r="G210" s="20"/>
      <c r="H210" s="20"/>
      <c r="I210" s="20"/>
      <c r="J210" s="20"/>
      <c r="K210" s="20"/>
      <c r="L210" s="22"/>
    </row>
    <row r="211" spans="1:12">
      <c r="A211" s="23"/>
      <c r="B211" s="20" t="s">
        <v>1234</v>
      </c>
      <c r="C211" s="20"/>
      <c r="D211" s="20"/>
      <c r="E211" s="20" t="s">
        <v>996</v>
      </c>
      <c r="F211" s="20"/>
      <c r="G211" s="20"/>
      <c r="H211" s="20"/>
      <c r="I211" s="20"/>
      <c r="J211" s="20"/>
      <c r="K211" s="20"/>
      <c r="L211" s="22"/>
    </row>
    <row r="212" spans="1:12">
      <c r="A212" s="23"/>
      <c r="B212" s="20" t="s">
        <v>1235</v>
      </c>
      <c r="C212" s="20"/>
      <c r="D212" s="20"/>
      <c r="E212" s="20" t="s">
        <v>1148</v>
      </c>
      <c r="F212" s="20"/>
      <c r="G212" s="20"/>
      <c r="H212" s="20"/>
      <c r="I212" s="20"/>
      <c r="J212" s="20"/>
      <c r="K212" s="20"/>
      <c r="L212" s="22"/>
    </row>
    <row r="213" spans="1:12">
      <c r="A213" s="23"/>
      <c r="B213" s="20" t="s">
        <v>1236</v>
      </c>
      <c r="C213" s="20"/>
      <c r="D213" s="20"/>
      <c r="E213" s="20" t="s">
        <v>955</v>
      </c>
      <c r="F213" s="20"/>
      <c r="G213" s="20"/>
      <c r="H213" s="20"/>
      <c r="I213" s="20"/>
      <c r="J213" s="20"/>
      <c r="K213" s="20"/>
      <c r="L213" s="22"/>
    </row>
    <row r="214" spans="1:12">
      <c r="A214" s="23"/>
      <c r="B214" s="20" t="s">
        <v>1237</v>
      </c>
      <c r="C214" s="20"/>
      <c r="D214" s="20"/>
      <c r="E214" s="20" t="s">
        <v>1161</v>
      </c>
      <c r="F214" s="20"/>
      <c r="G214" s="20"/>
      <c r="H214" s="20"/>
      <c r="I214" s="20"/>
      <c r="J214" s="20"/>
      <c r="K214" s="20"/>
      <c r="L214" s="22"/>
    </row>
    <row r="215" spans="1:12">
      <c r="A215" s="23"/>
      <c r="B215" s="20" t="s">
        <v>1238</v>
      </c>
      <c r="C215" s="20"/>
      <c r="D215" s="20"/>
      <c r="E215" s="20" t="s">
        <v>1148</v>
      </c>
      <c r="F215" s="20"/>
      <c r="G215" s="20"/>
      <c r="H215" s="20"/>
      <c r="I215" s="20"/>
      <c r="J215" s="20"/>
      <c r="K215" s="20"/>
      <c r="L215" s="22"/>
    </row>
    <row r="216" spans="1:12">
      <c r="A216" s="23"/>
      <c r="B216" s="20" t="s">
        <v>1239</v>
      </c>
      <c r="C216" s="20"/>
      <c r="D216" s="20"/>
      <c r="E216" s="20" t="s">
        <v>1240</v>
      </c>
      <c r="F216" s="20"/>
      <c r="G216" s="20"/>
      <c r="H216" s="20"/>
      <c r="I216" s="20"/>
      <c r="J216" s="20"/>
      <c r="K216" s="20"/>
      <c r="L216" s="22"/>
    </row>
    <row r="217" spans="1:12">
      <c r="A217" s="23"/>
      <c r="B217" s="20" t="s">
        <v>1241</v>
      </c>
      <c r="C217" s="20"/>
      <c r="D217" s="20"/>
      <c r="E217" s="20" t="s">
        <v>1240</v>
      </c>
      <c r="F217" s="20"/>
      <c r="G217" s="20"/>
      <c r="H217" s="20"/>
      <c r="I217" s="20"/>
      <c r="J217" s="20"/>
      <c r="K217" s="20"/>
      <c r="L217" s="22"/>
    </row>
    <row r="218" spans="1:12">
      <c r="A218" s="23"/>
      <c r="B218" s="20" t="s">
        <v>1242</v>
      </c>
      <c r="C218" s="20"/>
      <c r="D218" s="20"/>
      <c r="E218" s="20" t="s">
        <v>1243</v>
      </c>
      <c r="F218" s="20"/>
      <c r="G218" s="20"/>
      <c r="H218" s="20"/>
      <c r="I218" s="20"/>
      <c r="J218" s="20"/>
      <c r="K218" s="20"/>
      <c r="L218" s="22"/>
    </row>
    <row r="219" spans="1:12">
      <c r="A219" s="23"/>
      <c r="B219" s="20" t="s">
        <v>1244</v>
      </c>
      <c r="C219" s="20"/>
      <c r="D219" s="20"/>
      <c r="E219" s="20" t="s">
        <v>1245</v>
      </c>
      <c r="F219" s="20"/>
      <c r="G219" s="20"/>
      <c r="H219" s="20"/>
      <c r="I219" s="20"/>
      <c r="J219" s="20"/>
      <c r="K219" s="20"/>
      <c r="L219" s="22"/>
    </row>
    <row r="220" spans="1:12">
      <c r="A220" s="23"/>
      <c r="B220" s="20" t="s">
        <v>1246</v>
      </c>
      <c r="C220" s="20"/>
      <c r="D220" s="20"/>
      <c r="E220" s="20" t="s">
        <v>1247</v>
      </c>
      <c r="F220" s="20"/>
      <c r="G220" s="20"/>
      <c r="H220" s="20"/>
      <c r="I220" s="20"/>
      <c r="J220" s="20"/>
      <c r="K220" s="20"/>
      <c r="L220" s="22"/>
    </row>
    <row r="221" spans="1:12">
      <c r="A221" s="23"/>
      <c r="B221" s="20" t="s">
        <v>1248</v>
      </c>
      <c r="C221" s="20"/>
      <c r="D221" s="20"/>
      <c r="E221" s="20" t="s">
        <v>1247</v>
      </c>
      <c r="F221" s="20"/>
      <c r="G221" s="20"/>
      <c r="H221" s="20"/>
      <c r="I221" s="20"/>
      <c r="J221" s="20"/>
      <c r="K221" s="20"/>
      <c r="L221" s="22"/>
    </row>
    <row r="222" spans="1:12">
      <c r="A222" s="23"/>
      <c r="B222" s="20" t="s">
        <v>1249</v>
      </c>
      <c r="C222" s="20"/>
      <c r="D222" s="20"/>
      <c r="E222" s="20" t="s">
        <v>971</v>
      </c>
      <c r="F222" s="20"/>
      <c r="G222" s="20"/>
      <c r="H222" s="20"/>
      <c r="I222" s="20"/>
      <c r="J222" s="20"/>
      <c r="K222" s="20"/>
      <c r="L222" s="22"/>
    </row>
    <row r="223" spans="1:12">
      <c r="A223" s="23"/>
      <c r="B223" s="20" t="s">
        <v>1250</v>
      </c>
      <c r="C223" s="20"/>
      <c r="D223" s="20"/>
      <c r="E223" s="20" t="s">
        <v>971</v>
      </c>
      <c r="F223" s="20"/>
      <c r="G223" s="20"/>
      <c r="H223" s="20"/>
      <c r="I223" s="20"/>
      <c r="J223" s="20"/>
      <c r="K223" s="20"/>
      <c r="L223" s="22"/>
    </row>
    <row r="224" spans="1:12">
      <c r="A224" s="23"/>
      <c r="B224" s="20" t="s">
        <v>1251</v>
      </c>
      <c r="C224" s="20"/>
      <c r="D224" s="20"/>
      <c r="E224" s="20" t="s">
        <v>971</v>
      </c>
      <c r="F224" s="20"/>
      <c r="G224" s="20"/>
      <c r="H224" s="20"/>
      <c r="I224" s="20"/>
      <c r="J224" s="20"/>
      <c r="K224" s="20"/>
      <c r="L224" s="22"/>
    </row>
    <row r="225" spans="1:12">
      <c r="A225" s="23"/>
      <c r="B225" s="20" t="s">
        <v>1252</v>
      </c>
      <c r="C225" s="20"/>
      <c r="D225" s="20"/>
      <c r="E225" s="20" t="s">
        <v>971</v>
      </c>
      <c r="F225" s="20"/>
      <c r="G225" s="20"/>
      <c r="H225" s="20"/>
      <c r="I225" s="20"/>
      <c r="J225" s="20"/>
      <c r="K225" s="20"/>
      <c r="L225" s="22"/>
    </row>
    <row r="226" spans="1:12">
      <c r="A226" s="23"/>
      <c r="B226" s="20" t="s">
        <v>1253</v>
      </c>
      <c r="C226" s="20"/>
      <c r="D226" s="20"/>
      <c r="E226" s="20" t="s">
        <v>971</v>
      </c>
      <c r="F226" s="20"/>
      <c r="G226" s="20"/>
      <c r="H226" s="20"/>
      <c r="I226" s="20"/>
      <c r="J226" s="20"/>
      <c r="K226" s="20"/>
      <c r="L226" s="22"/>
    </row>
    <row r="227" spans="1:12">
      <c r="A227" s="23"/>
      <c r="B227" s="20" t="s">
        <v>1254</v>
      </c>
      <c r="C227" s="20"/>
      <c r="D227" s="20"/>
      <c r="E227" s="20" t="s">
        <v>971</v>
      </c>
      <c r="F227" s="20"/>
      <c r="G227" s="20"/>
      <c r="H227" s="20"/>
      <c r="I227" s="20"/>
      <c r="J227" s="20"/>
      <c r="K227" s="20"/>
      <c r="L227" s="22"/>
    </row>
    <row r="228" spans="1:12">
      <c r="A228" s="23"/>
      <c r="B228" s="20" t="s">
        <v>1255</v>
      </c>
      <c r="C228" s="20"/>
      <c r="D228" s="20"/>
      <c r="E228" s="20" t="s">
        <v>971</v>
      </c>
      <c r="F228" s="20"/>
      <c r="G228" s="20"/>
      <c r="H228" s="20"/>
      <c r="I228" s="20"/>
      <c r="J228" s="20"/>
      <c r="K228" s="20"/>
      <c r="L228" s="22"/>
    </row>
    <row r="229" spans="1:12">
      <c r="A229" s="23"/>
      <c r="B229" s="20" t="s">
        <v>1256</v>
      </c>
      <c r="C229" s="20"/>
      <c r="D229" s="20"/>
      <c r="E229" s="20" t="s">
        <v>1119</v>
      </c>
      <c r="F229" s="20"/>
      <c r="G229" s="20"/>
      <c r="H229" s="20"/>
      <c r="I229" s="20"/>
      <c r="J229" s="20"/>
      <c r="K229" s="20"/>
      <c r="L229" s="22"/>
    </row>
    <row r="230" spans="1:12">
      <c r="A230" s="23"/>
      <c r="B230" s="20" t="s">
        <v>1257</v>
      </c>
      <c r="C230" s="20"/>
      <c r="D230" s="20"/>
      <c r="E230" s="20" t="s">
        <v>1119</v>
      </c>
      <c r="F230" s="20"/>
      <c r="G230" s="20"/>
      <c r="H230" s="20"/>
      <c r="I230" s="20"/>
      <c r="J230" s="20"/>
      <c r="K230" s="20"/>
      <c r="L230" s="22"/>
    </row>
    <row r="231" spans="1:12">
      <c r="A231" s="23"/>
      <c r="B231" s="20" t="s">
        <v>1258</v>
      </c>
      <c r="C231" s="20"/>
      <c r="D231" s="20"/>
      <c r="E231" s="20" t="s">
        <v>1259</v>
      </c>
      <c r="F231" s="20"/>
      <c r="G231" s="20"/>
      <c r="H231" s="20"/>
      <c r="I231" s="20"/>
      <c r="J231" s="20"/>
      <c r="K231" s="20"/>
      <c r="L231" s="22"/>
    </row>
    <row r="232" spans="1:12">
      <c r="A232" s="23"/>
      <c r="B232" s="20" t="s">
        <v>1260</v>
      </c>
      <c r="C232" s="20"/>
      <c r="D232" s="20"/>
      <c r="E232" s="20" t="s">
        <v>1169</v>
      </c>
      <c r="F232" s="20"/>
      <c r="G232" s="20"/>
      <c r="H232" s="20"/>
      <c r="I232" s="20"/>
      <c r="J232" s="20"/>
      <c r="K232" s="20"/>
      <c r="L232" s="22"/>
    </row>
    <row r="233" spans="1:12">
      <c r="A233" s="23"/>
      <c r="B233" s="20" t="s">
        <v>1261</v>
      </c>
      <c r="C233" s="20"/>
      <c r="D233" s="20"/>
      <c r="E233" s="20" t="s">
        <v>1169</v>
      </c>
      <c r="F233" s="20"/>
      <c r="G233" s="20"/>
      <c r="H233" s="20"/>
      <c r="I233" s="20"/>
      <c r="J233" s="20"/>
      <c r="K233" s="20"/>
      <c r="L233" s="22"/>
    </row>
    <row r="234" spans="1:12">
      <c r="A234" s="23"/>
      <c r="B234" s="20" t="s">
        <v>1262</v>
      </c>
      <c r="C234" s="20"/>
      <c r="D234" s="20"/>
      <c r="E234" s="20" t="s">
        <v>1263</v>
      </c>
      <c r="F234" s="20"/>
      <c r="G234" s="20"/>
      <c r="H234" s="20"/>
      <c r="I234" s="20"/>
      <c r="J234" s="20"/>
      <c r="K234" s="20"/>
      <c r="L234" s="22"/>
    </row>
    <row r="235" spans="1:12">
      <c r="A235" s="23"/>
      <c r="B235" s="20" t="s">
        <v>1264</v>
      </c>
      <c r="C235" s="20"/>
      <c r="D235" s="20"/>
      <c r="E235" s="20" t="s">
        <v>926</v>
      </c>
      <c r="F235" s="20"/>
      <c r="G235" s="20"/>
      <c r="H235" s="20"/>
      <c r="I235" s="20"/>
      <c r="J235" s="20"/>
      <c r="K235" s="20"/>
      <c r="L235" s="22"/>
    </row>
    <row r="236" spans="1:12">
      <c r="A236" s="23"/>
      <c r="B236" s="20" t="s">
        <v>1265</v>
      </c>
      <c r="C236" s="20"/>
      <c r="D236" s="20"/>
      <c r="E236" s="20" t="s">
        <v>955</v>
      </c>
      <c r="F236" s="20"/>
      <c r="G236" s="20"/>
      <c r="H236" s="20"/>
      <c r="I236" s="20"/>
      <c r="J236" s="20"/>
      <c r="K236" s="20"/>
      <c r="L236" s="22"/>
    </row>
    <row r="237" spans="1:12">
      <c r="A237" s="23"/>
      <c r="B237" s="20" t="s">
        <v>1266</v>
      </c>
      <c r="C237" s="20"/>
      <c r="D237" s="20"/>
      <c r="E237" s="20" t="s">
        <v>1267</v>
      </c>
      <c r="F237" s="20"/>
      <c r="G237" s="20"/>
      <c r="H237" s="20"/>
      <c r="I237" s="20"/>
      <c r="J237" s="20"/>
      <c r="K237" s="20"/>
      <c r="L237" s="22"/>
    </row>
    <row r="238" spans="1:12">
      <c r="A238" s="23"/>
      <c r="B238" s="20" t="s">
        <v>1268</v>
      </c>
      <c r="C238" s="20"/>
      <c r="D238" s="20"/>
      <c r="E238" s="20" t="s">
        <v>1150</v>
      </c>
      <c r="F238" s="20"/>
      <c r="G238" s="20"/>
      <c r="H238" s="20"/>
      <c r="I238" s="20"/>
      <c r="J238" s="20"/>
      <c r="K238" s="20"/>
      <c r="L238" s="22"/>
    </row>
    <row r="239" spans="1:12">
      <c r="A239" s="23"/>
      <c r="B239" s="20" t="s">
        <v>1269</v>
      </c>
      <c r="C239" s="20"/>
      <c r="D239" s="20"/>
      <c r="E239" s="20" t="s">
        <v>1150</v>
      </c>
      <c r="F239" s="20"/>
      <c r="G239" s="20"/>
      <c r="H239" s="20"/>
      <c r="I239" s="20"/>
      <c r="J239" s="20"/>
      <c r="K239" s="20"/>
      <c r="L239" s="22"/>
    </row>
    <row r="240" spans="1:12">
      <c r="A240" s="23"/>
      <c r="B240" s="20" t="s">
        <v>1270</v>
      </c>
      <c r="C240" s="20"/>
      <c r="D240" s="20"/>
      <c r="E240" s="20" t="s">
        <v>1271</v>
      </c>
      <c r="F240" s="20"/>
      <c r="G240" s="20"/>
      <c r="H240" s="20"/>
      <c r="I240" s="20"/>
      <c r="J240" s="20"/>
      <c r="K240" s="20"/>
      <c r="L240" s="22"/>
    </row>
    <row r="241" spans="1:12">
      <c r="A241" s="23"/>
      <c r="B241" s="20" t="s">
        <v>1272</v>
      </c>
      <c r="C241" s="20"/>
      <c r="D241" s="20"/>
      <c r="E241" s="20" t="s">
        <v>1273</v>
      </c>
      <c r="F241" s="20"/>
      <c r="G241" s="20"/>
      <c r="H241" s="20"/>
      <c r="I241" s="20"/>
      <c r="J241" s="20"/>
      <c r="K241" s="20"/>
      <c r="L241" s="22"/>
    </row>
    <row r="242" spans="1:12">
      <c r="A242" s="23"/>
      <c r="B242" s="20" t="s">
        <v>1274</v>
      </c>
      <c r="C242" s="20"/>
      <c r="D242" s="20"/>
      <c r="E242" s="20" t="s">
        <v>1275</v>
      </c>
      <c r="F242" s="20"/>
      <c r="G242" s="20"/>
      <c r="H242" s="20"/>
      <c r="I242" s="20"/>
      <c r="J242" s="20"/>
      <c r="K242" s="20"/>
      <c r="L242" s="22"/>
    </row>
    <row r="243" spans="1:12">
      <c r="A243" s="23"/>
      <c r="B243" s="20" t="s">
        <v>1276</v>
      </c>
      <c r="C243" s="20"/>
      <c r="D243" s="20"/>
      <c r="E243" s="20" t="s">
        <v>1277</v>
      </c>
      <c r="F243" s="20"/>
      <c r="G243" s="20"/>
      <c r="H243" s="20"/>
      <c r="I243" s="20"/>
      <c r="J243" s="20"/>
      <c r="K243" s="20"/>
      <c r="L243" s="22"/>
    </row>
    <row r="244" spans="1:12">
      <c r="A244" s="23"/>
      <c r="B244" s="20" t="s">
        <v>1278</v>
      </c>
      <c r="C244" s="20"/>
      <c r="D244" s="20"/>
      <c r="E244" s="20" t="s">
        <v>1164</v>
      </c>
      <c r="F244" s="20"/>
      <c r="G244" s="20"/>
      <c r="H244" s="20"/>
      <c r="I244" s="20"/>
      <c r="J244" s="20"/>
      <c r="K244" s="20"/>
      <c r="L244" s="22"/>
    </row>
    <row r="245" spans="1:12">
      <c r="A245" s="23"/>
      <c r="B245" s="20" t="s">
        <v>1279</v>
      </c>
      <c r="C245" s="20"/>
      <c r="D245" s="20"/>
      <c r="E245" s="20" t="s">
        <v>1164</v>
      </c>
      <c r="F245" s="20"/>
      <c r="G245" s="20"/>
      <c r="H245" s="20"/>
      <c r="I245" s="20"/>
      <c r="J245" s="20"/>
      <c r="K245" s="20"/>
      <c r="L245" s="22"/>
    </row>
    <row r="246" spans="1:12">
      <c r="A246" s="23"/>
      <c r="B246" s="20" t="s">
        <v>1280</v>
      </c>
      <c r="C246" s="20"/>
      <c r="D246" s="20"/>
      <c r="E246" s="20" t="s">
        <v>1110</v>
      </c>
      <c r="F246" s="20"/>
      <c r="G246" s="20"/>
      <c r="H246" s="20"/>
      <c r="I246" s="20"/>
      <c r="J246" s="20"/>
      <c r="K246" s="20"/>
      <c r="L246" s="22"/>
    </row>
    <row r="247" spans="1:12">
      <c r="A247" s="23"/>
      <c r="B247" s="20" t="s">
        <v>1281</v>
      </c>
      <c r="C247" s="20"/>
      <c r="D247" s="20"/>
      <c r="E247" s="20" t="s">
        <v>1110</v>
      </c>
      <c r="F247" s="20"/>
      <c r="G247" s="20"/>
      <c r="H247" s="20"/>
      <c r="I247" s="20"/>
      <c r="J247" s="20"/>
      <c r="K247" s="20"/>
      <c r="L247" s="22"/>
    </row>
    <row r="248" spans="1:12">
      <c r="A248" s="23"/>
      <c r="B248" s="20" t="s">
        <v>1282</v>
      </c>
      <c r="C248" s="20"/>
      <c r="D248" s="20"/>
      <c r="E248" s="20" t="s">
        <v>1113</v>
      </c>
      <c r="F248" s="20"/>
      <c r="G248" s="20"/>
      <c r="H248" s="20"/>
      <c r="I248" s="20"/>
      <c r="J248" s="20"/>
      <c r="K248" s="20"/>
      <c r="L248" s="22"/>
    </row>
    <row r="249" spans="1:12">
      <c r="A249" s="23"/>
      <c r="B249" s="20" t="s">
        <v>1283</v>
      </c>
      <c r="C249" s="20"/>
      <c r="D249" s="20"/>
      <c r="E249" s="20" t="s">
        <v>1284</v>
      </c>
      <c r="F249" s="20"/>
      <c r="G249" s="20"/>
      <c r="H249" s="20"/>
      <c r="I249" s="20"/>
      <c r="J249" s="20"/>
      <c r="K249" s="20"/>
      <c r="L249" s="22"/>
    </row>
    <row r="250" spans="1:12">
      <c r="A250" s="23"/>
      <c r="B250" s="20" t="s">
        <v>1285</v>
      </c>
      <c r="C250" s="20"/>
      <c r="D250" s="20"/>
      <c r="E250" s="20" t="s">
        <v>1284</v>
      </c>
      <c r="F250" s="20"/>
      <c r="G250" s="20"/>
      <c r="H250" s="20"/>
      <c r="I250" s="20"/>
      <c r="J250" s="20"/>
      <c r="K250" s="20"/>
      <c r="L250" s="22"/>
    </row>
    <row r="251" spans="1:12">
      <c r="A251" s="23"/>
      <c r="B251" s="20" t="s">
        <v>1286</v>
      </c>
      <c r="C251" s="20"/>
      <c r="D251" s="20"/>
      <c r="E251" s="20" t="s">
        <v>985</v>
      </c>
      <c r="F251" s="20"/>
      <c r="G251" s="20"/>
      <c r="H251" s="20"/>
      <c r="I251" s="20"/>
      <c r="J251" s="20"/>
      <c r="K251" s="20"/>
      <c r="L251" s="22"/>
    </row>
    <row r="252" spans="1:12">
      <c r="A252" s="23"/>
      <c r="B252" s="20" t="s">
        <v>1287</v>
      </c>
      <c r="C252" s="20"/>
      <c r="D252" s="20"/>
      <c r="E252" s="20" t="s">
        <v>1148</v>
      </c>
      <c r="F252" s="20"/>
      <c r="G252" s="20"/>
      <c r="H252" s="20"/>
      <c r="I252" s="20"/>
      <c r="J252" s="20"/>
      <c r="K252" s="20"/>
      <c r="L252" s="22"/>
    </row>
    <row r="253" spans="1:12">
      <c r="A253" s="23"/>
      <c r="B253" s="20" t="s">
        <v>1288</v>
      </c>
      <c r="C253" s="20"/>
      <c r="D253" s="20"/>
      <c r="E253" s="20" t="s">
        <v>1289</v>
      </c>
      <c r="F253" s="20"/>
      <c r="G253" s="20"/>
      <c r="H253" s="20"/>
      <c r="I253" s="20"/>
      <c r="J253" s="20"/>
      <c r="K253" s="20"/>
      <c r="L253" s="22"/>
    </row>
    <row r="254" spans="1:12">
      <c r="A254" s="23"/>
      <c r="B254" s="20" t="s">
        <v>1290</v>
      </c>
      <c r="C254" s="20"/>
      <c r="D254" s="20"/>
      <c r="E254" s="20" t="s">
        <v>1291</v>
      </c>
      <c r="F254" s="20"/>
      <c r="G254" s="20"/>
      <c r="H254" s="20"/>
      <c r="I254" s="20"/>
      <c r="J254" s="20"/>
      <c r="K254" s="20"/>
      <c r="L254" s="22"/>
    </row>
    <row r="255" spans="1:12">
      <c r="A255" s="23"/>
      <c r="B255" s="20" t="s">
        <v>1292</v>
      </c>
      <c r="C255" s="20"/>
      <c r="D255" s="20"/>
      <c r="E255" s="20" t="s">
        <v>1291</v>
      </c>
      <c r="F255" s="20"/>
      <c r="G255" s="20"/>
      <c r="H255" s="20"/>
      <c r="I255" s="20"/>
      <c r="J255" s="20"/>
      <c r="K255" s="20"/>
      <c r="L255" s="22"/>
    </row>
    <row r="256" spans="1:12">
      <c r="A256" s="23"/>
      <c r="B256" s="20" t="s">
        <v>1293</v>
      </c>
      <c r="C256" s="20"/>
      <c r="D256" s="20"/>
      <c r="E256" s="20" t="s">
        <v>1294</v>
      </c>
      <c r="F256" s="20"/>
      <c r="G256" s="20"/>
      <c r="H256" s="20"/>
      <c r="I256" s="20"/>
      <c r="J256" s="20"/>
      <c r="K256" s="20"/>
      <c r="L256" s="22"/>
    </row>
    <row r="257" spans="1:12">
      <c r="A257" s="23"/>
      <c r="B257" s="20" t="s">
        <v>1295</v>
      </c>
      <c r="C257" s="20"/>
      <c r="D257" s="20"/>
      <c r="E257" s="20" t="s">
        <v>1294</v>
      </c>
      <c r="F257" s="20"/>
      <c r="G257" s="20"/>
      <c r="H257" s="20"/>
      <c r="I257" s="20"/>
      <c r="J257" s="20"/>
      <c r="K257" s="20"/>
      <c r="L257" s="22"/>
    </row>
    <row r="258" spans="1:12">
      <c r="A258" s="23"/>
      <c r="B258" s="20" t="s">
        <v>1296</v>
      </c>
      <c r="C258" s="20"/>
      <c r="D258" s="20"/>
      <c r="E258" s="20" t="s">
        <v>1297</v>
      </c>
      <c r="F258" s="20"/>
      <c r="G258" s="20"/>
      <c r="H258" s="20"/>
      <c r="I258" s="20"/>
      <c r="J258" s="20"/>
      <c r="K258" s="20"/>
      <c r="L258" s="22"/>
    </row>
    <row r="259" spans="1:12">
      <c r="A259" s="23"/>
      <c r="B259" s="20" t="s">
        <v>1298</v>
      </c>
      <c r="C259" s="20"/>
      <c r="D259" s="20"/>
      <c r="E259" s="20" t="s">
        <v>1299</v>
      </c>
      <c r="F259" s="20"/>
      <c r="G259" s="20"/>
      <c r="H259" s="20"/>
      <c r="I259" s="20"/>
      <c r="J259" s="20"/>
      <c r="K259" s="20"/>
      <c r="L259" s="22"/>
    </row>
    <row r="260" spans="1:12">
      <c r="A260" s="23"/>
      <c r="B260" s="20" t="s">
        <v>1300</v>
      </c>
      <c r="C260" s="20"/>
      <c r="D260" s="20"/>
      <c r="E260" s="20" t="s">
        <v>1299</v>
      </c>
      <c r="F260" s="20"/>
      <c r="G260" s="20"/>
      <c r="H260" s="20"/>
      <c r="I260" s="20"/>
      <c r="J260" s="20"/>
      <c r="K260" s="20"/>
      <c r="L260" s="22"/>
    </row>
    <row r="261" spans="1:12">
      <c r="A261" s="23"/>
      <c r="B261" s="20" t="s">
        <v>1301</v>
      </c>
      <c r="C261" s="20"/>
      <c r="D261" s="20"/>
      <c r="E261" s="20" t="s">
        <v>1302</v>
      </c>
      <c r="F261" s="20"/>
      <c r="G261" s="20"/>
      <c r="H261" s="20"/>
      <c r="I261" s="20"/>
      <c r="J261" s="20"/>
      <c r="K261" s="20"/>
      <c r="L261" s="22"/>
    </row>
    <row r="262" spans="1:12">
      <c r="A262" s="23"/>
      <c r="B262" s="20" t="s">
        <v>1303</v>
      </c>
      <c r="C262" s="20"/>
      <c r="D262" s="20"/>
      <c r="E262" s="20" t="s">
        <v>1097</v>
      </c>
      <c r="F262" s="20"/>
      <c r="G262" s="20"/>
      <c r="H262" s="20"/>
      <c r="I262" s="20"/>
      <c r="J262" s="20"/>
      <c r="K262" s="20"/>
      <c r="L262" s="22"/>
    </row>
    <row r="263" spans="1:12">
      <c r="A263" s="23"/>
      <c r="B263" s="20" t="s">
        <v>1304</v>
      </c>
      <c r="C263" s="20"/>
      <c r="D263" s="20"/>
      <c r="E263" s="20" t="s">
        <v>1305</v>
      </c>
      <c r="F263" s="20"/>
      <c r="G263" s="20"/>
      <c r="H263" s="20"/>
      <c r="I263" s="20"/>
      <c r="J263" s="20"/>
      <c r="K263" s="20"/>
      <c r="L263" s="22"/>
    </row>
    <row r="264" spans="1:12">
      <c r="A264" s="23"/>
      <c r="B264" s="20" t="s">
        <v>1306</v>
      </c>
      <c r="C264" s="20"/>
      <c r="D264" s="20"/>
      <c r="E264" s="20" t="s">
        <v>1307</v>
      </c>
      <c r="F264" s="20"/>
      <c r="G264" s="20"/>
      <c r="H264" s="20"/>
      <c r="I264" s="20"/>
      <c r="J264" s="20"/>
      <c r="K264" s="20"/>
      <c r="L264" s="22"/>
    </row>
    <row r="265" spans="1:12">
      <c r="A265" s="23"/>
      <c r="B265" s="20" t="s">
        <v>1308</v>
      </c>
      <c r="C265" s="20"/>
      <c r="D265" s="20"/>
      <c r="E265" s="20" t="s">
        <v>1309</v>
      </c>
      <c r="F265" s="20"/>
      <c r="G265" s="20"/>
      <c r="H265" s="20"/>
      <c r="I265" s="20"/>
      <c r="J265" s="20"/>
      <c r="K265" s="20"/>
      <c r="L265" s="22"/>
    </row>
    <row r="266" spans="1:12">
      <c r="A266" s="23"/>
      <c r="B266" s="20" t="s">
        <v>1310</v>
      </c>
      <c r="C266" s="20"/>
      <c r="D266" s="20"/>
      <c r="E266" s="20" t="s">
        <v>1311</v>
      </c>
      <c r="F266" s="20"/>
      <c r="G266" s="20"/>
      <c r="H266" s="20"/>
      <c r="I266" s="20"/>
      <c r="J266" s="20"/>
      <c r="K266" s="20"/>
      <c r="L266" s="22"/>
    </row>
    <row r="267" spans="1:12">
      <c r="A267" s="23"/>
      <c r="B267" s="20" t="s">
        <v>1312</v>
      </c>
      <c r="C267" s="20"/>
      <c r="D267" s="20"/>
      <c r="E267" s="20" t="s">
        <v>1313</v>
      </c>
      <c r="F267" s="20"/>
      <c r="G267" s="20"/>
      <c r="H267" s="20"/>
      <c r="I267" s="20"/>
      <c r="J267" s="20"/>
      <c r="K267" s="20"/>
      <c r="L267" s="22"/>
    </row>
    <row r="268" spans="1:12">
      <c r="A268" s="23"/>
      <c r="B268" s="20" t="s">
        <v>1314</v>
      </c>
      <c r="C268" s="20"/>
      <c r="D268" s="20"/>
      <c r="E268" s="20" t="s">
        <v>934</v>
      </c>
      <c r="F268" s="20"/>
      <c r="G268" s="20"/>
      <c r="H268" s="20"/>
      <c r="I268" s="20"/>
      <c r="J268" s="20"/>
      <c r="K268" s="20"/>
      <c r="L268" s="22"/>
    </row>
    <row r="269" spans="1:12">
      <c r="A269" s="23"/>
      <c r="B269" s="20" t="s">
        <v>1315</v>
      </c>
      <c r="C269" s="20"/>
      <c r="D269" s="20"/>
      <c r="E269" s="20" t="s">
        <v>934</v>
      </c>
      <c r="F269" s="20"/>
      <c r="G269" s="20"/>
      <c r="H269" s="20"/>
      <c r="I269" s="20"/>
      <c r="J269" s="20"/>
      <c r="K269" s="20"/>
      <c r="L269" s="22"/>
    </row>
    <row r="270" spans="1:12">
      <c r="A270" s="23"/>
      <c r="B270" s="20" t="s">
        <v>1316</v>
      </c>
      <c r="C270" s="20"/>
      <c r="D270" s="20"/>
      <c r="E270" s="20" t="s">
        <v>1317</v>
      </c>
      <c r="F270" s="20"/>
      <c r="G270" s="20"/>
      <c r="H270" s="20"/>
      <c r="I270" s="20"/>
      <c r="J270" s="20"/>
      <c r="K270" s="20"/>
      <c r="L270" s="22"/>
    </row>
    <row r="271" spans="1:12">
      <c r="A271" s="23"/>
      <c r="B271" s="20" t="s">
        <v>1318</v>
      </c>
      <c r="C271" s="20"/>
      <c r="D271" s="20"/>
      <c r="E271" s="20" t="s">
        <v>1317</v>
      </c>
      <c r="F271" s="20"/>
      <c r="G271" s="20"/>
      <c r="H271" s="20"/>
      <c r="I271" s="20"/>
      <c r="J271" s="20"/>
      <c r="K271" s="20"/>
      <c r="L271" s="22"/>
    </row>
    <row r="272" spans="1:12">
      <c r="A272" s="23"/>
      <c r="B272" s="20" t="s">
        <v>1319</v>
      </c>
      <c r="C272" s="20"/>
      <c r="D272" s="20"/>
      <c r="E272" s="20" t="s">
        <v>1113</v>
      </c>
      <c r="F272" s="20"/>
      <c r="G272" s="20"/>
      <c r="H272" s="20"/>
      <c r="I272" s="20"/>
      <c r="J272" s="20"/>
      <c r="K272" s="20"/>
      <c r="L272" s="22"/>
    </row>
    <row r="273" spans="1:12">
      <c r="A273" s="23"/>
      <c r="B273" s="20" t="s">
        <v>1320</v>
      </c>
      <c r="C273" s="20"/>
      <c r="D273" s="20"/>
      <c r="E273" s="20" t="s">
        <v>1321</v>
      </c>
      <c r="F273" s="20"/>
      <c r="G273" s="20"/>
      <c r="H273" s="20"/>
      <c r="I273" s="20"/>
      <c r="J273" s="20"/>
      <c r="K273" s="20"/>
      <c r="L273" s="22"/>
    </row>
    <row r="274" spans="1:12">
      <c r="A274" s="23"/>
      <c r="B274" s="20" t="s">
        <v>1322</v>
      </c>
      <c r="C274" s="20"/>
      <c r="D274" s="20"/>
      <c r="E274" s="20" t="s">
        <v>1321</v>
      </c>
      <c r="F274" s="20"/>
      <c r="G274" s="20"/>
      <c r="H274" s="20"/>
      <c r="I274" s="20"/>
      <c r="J274" s="20"/>
      <c r="K274" s="20"/>
      <c r="L274" s="22"/>
    </row>
    <row r="275" spans="1:12">
      <c r="A275" s="23"/>
      <c r="B275" s="20" t="s">
        <v>1323</v>
      </c>
      <c r="C275" s="20"/>
      <c r="D275" s="20"/>
      <c r="E275" s="20" t="s">
        <v>930</v>
      </c>
      <c r="F275" s="20"/>
      <c r="G275" s="20"/>
      <c r="H275" s="20"/>
      <c r="I275" s="20"/>
      <c r="J275" s="20"/>
      <c r="K275" s="20"/>
      <c r="L275" s="22"/>
    </row>
    <row r="276" spans="1:12">
      <c r="A276" s="23"/>
      <c r="B276" s="20" t="s">
        <v>1324</v>
      </c>
      <c r="C276" s="20"/>
      <c r="D276" s="20"/>
      <c r="E276" s="20" t="s">
        <v>932</v>
      </c>
      <c r="F276" s="20"/>
      <c r="G276" s="20"/>
      <c r="H276" s="20"/>
      <c r="I276" s="20"/>
      <c r="J276" s="20"/>
      <c r="K276" s="20"/>
      <c r="L276" s="22"/>
    </row>
    <row r="277" spans="1:12">
      <c r="A277" s="23"/>
      <c r="B277" s="20" t="s">
        <v>1325</v>
      </c>
      <c r="C277" s="20"/>
      <c r="D277" s="20"/>
      <c r="E277" s="20" t="s">
        <v>1326</v>
      </c>
      <c r="F277" s="20"/>
      <c r="G277" s="20"/>
      <c r="H277" s="20"/>
      <c r="I277" s="20"/>
      <c r="J277" s="20"/>
      <c r="K277" s="20"/>
      <c r="L277" s="22"/>
    </row>
    <row r="278" spans="1:12">
      <c r="A278" s="23"/>
      <c r="B278" s="20" t="s">
        <v>1327</v>
      </c>
      <c r="C278" s="20"/>
      <c r="D278" s="20"/>
      <c r="E278" s="20" t="s">
        <v>1328</v>
      </c>
      <c r="F278" s="20"/>
      <c r="G278" s="20"/>
      <c r="H278" s="20"/>
      <c r="I278" s="20"/>
      <c r="J278" s="20"/>
      <c r="K278" s="20"/>
      <c r="L278" s="22"/>
    </row>
    <row r="279" spans="1:12">
      <c r="A279" s="23"/>
      <c r="B279" s="20" t="s">
        <v>1329</v>
      </c>
      <c r="C279" s="20"/>
      <c r="D279" s="20"/>
      <c r="E279" s="20" t="s">
        <v>1328</v>
      </c>
      <c r="F279" s="20"/>
      <c r="G279" s="20"/>
      <c r="H279" s="20"/>
      <c r="I279" s="20"/>
      <c r="J279" s="20"/>
      <c r="K279" s="20"/>
      <c r="L279" s="22"/>
    </row>
    <row r="280" spans="1:12">
      <c r="A280" s="23"/>
      <c r="B280" s="20" t="s">
        <v>1330</v>
      </c>
      <c r="C280" s="20"/>
      <c r="D280" s="20"/>
      <c r="E280" s="20" t="s">
        <v>1331</v>
      </c>
      <c r="F280" s="20"/>
      <c r="G280" s="20"/>
      <c r="H280" s="20"/>
      <c r="I280" s="20"/>
      <c r="J280" s="20"/>
      <c r="K280" s="20"/>
      <c r="L280" s="22"/>
    </row>
    <row r="281" spans="1:12">
      <c r="A281" s="23"/>
      <c r="B281" s="20" t="s">
        <v>1332</v>
      </c>
      <c r="C281" s="20"/>
      <c r="D281" s="20"/>
      <c r="E281" s="20" t="s">
        <v>1333</v>
      </c>
      <c r="F281" s="20"/>
      <c r="G281" s="20"/>
      <c r="H281" s="20"/>
      <c r="I281" s="20"/>
      <c r="J281" s="20"/>
      <c r="K281" s="20"/>
      <c r="L281" s="22"/>
    </row>
    <row r="282" spans="1:12">
      <c r="A282" s="23"/>
      <c r="B282" s="20" t="s">
        <v>1334</v>
      </c>
      <c r="C282" s="20"/>
      <c r="D282" s="20"/>
      <c r="E282" s="20" t="s">
        <v>1335</v>
      </c>
      <c r="F282" s="20"/>
      <c r="G282" s="20"/>
      <c r="H282" s="20"/>
      <c r="I282" s="20"/>
      <c r="J282" s="20"/>
      <c r="K282" s="20"/>
      <c r="L282" s="22"/>
    </row>
    <row r="283" spans="1:12">
      <c r="A283" s="23"/>
      <c r="B283" s="20" t="s">
        <v>1336</v>
      </c>
      <c r="C283" s="20"/>
      <c r="D283" s="20"/>
      <c r="E283" s="20" t="s">
        <v>1337</v>
      </c>
      <c r="F283" s="20"/>
      <c r="G283" s="20"/>
      <c r="H283" s="20"/>
      <c r="I283" s="20"/>
      <c r="J283" s="20"/>
      <c r="K283" s="20"/>
      <c r="L283" s="22"/>
    </row>
    <row r="284" spans="1:12">
      <c r="A284" s="23"/>
      <c r="B284" s="20" t="s">
        <v>1338</v>
      </c>
      <c r="C284" s="20"/>
      <c r="D284" s="20"/>
      <c r="E284" s="20" t="s">
        <v>977</v>
      </c>
      <c r="F284" s="20"/>
      <c r="G284" s="20"/>
      <c r="H284" s="20"/>
      <c r="I284" s="20"/>
      <c r="J284" s="20"/>
      <c r="K284" s="20"/>
      <c r="L284" s="22"/>
    </row>
    <row r="285" spans="1:12">
      <c r="A285" s="23"/>
      <c r="B285" s="20" t="s">
        <v>1339</v>
      </c>
      <c r="C285" s="20"/>
      <c r="D285" s="20"/>
      <c r="E285" s="20" t="s">
        <v>963</v>
      </c>
      <c r="F285" s="20"/>
      <c r="G285" s="20"/>
      <c r="H285" s="20"/>
      <c r="I285" s="20"/>
      <c r="J285" s="20"/>
      <c r="K285" s="20"/>
      <c r="L285" s="22"/>
    </row>
    <row r="286" spans="1:12">
      <c r="A286" s="23"/>
      <c r="B286" s="20" t="s">
        <v>1340</v>
      </c>
      <c r="C286" s="20"/>
      <c r="D286" s="20"/>
      <c r="E286" s="20" t="s">
        <v>955</v>
      </c>
      <c r="F286" s="20"/>
      <c r="G286" s="20"/>
      <c r="H286" s="20"/>
      <c r="I286" s="20"/>
      <c r="J286" s="20"/>
      <c r="K286" s="20"/>
      <c r="L286" s="22"/>
    </row>
    <row r="287" spans="1:12">
      <c r="A287" s="23"/>
      <c r="B287" s="20" t="s">
        <v>1341</v>
      </c>
      <c r="C287" s="20"/>
      <c r="D287" s="20"/>
      <c r="E287" s="20" t="s">
        <v>955</v>
      </c>
      <c r="F287" s="20"/>
      <c r="G287" s="20"/>
      <c r="H287" s="20"/>
      <c r="I287" s="20"/>
      <c r="J287" s="20"/>
      <c r="K287" s="20"/>
      <c r="L287" s="22"/>
    </row>
    <row r="288" spans="1:12">
      <c r="A288" s="23"/>
      <c r="B288" s="20" t="s">
        <v>1342</v>
      </c>
      <c r="C288" s="20"/>
      <c r="D288" s="20"/>
      <c r="E288" s="20" t="s">
        <v>955</v>
      </c>
      <c r="F288" s="20"/>
      <c r="G288" s="20"/>
      <c r="H288" s="20"/>
      <c r="I288" s="20"/>
      <c r="J288" s="20"/>
      <c r="K288" s="20"/>
      <c r="L288" s="22"/>
    </row>
    <row r="289" spans="1:12">
      <c r="A289" s="23"/>
      <c r="B289" s="20" t="s">
        <v>1343</v>
      </c>
      <c r="C289" s="20"/>
      <c r="D289" s="20"/>
      <c r="E289" s="20" t="s">
        <v>955</v>
      </c>
      <c r="F289" s="20"/>
      <c r="G289" s="20"/>
      <c r="H289" s="20"/>
      <c r="I289" s="20"/>
      <c r="J289" s="20"/>
      <c r="K289" s="20"/>
      <c r="L289" s="22"/>
    </row>
    <row r="290" spans="1:12">
      <c r="A290" s="23"/>
      <c r="B290" s="20" t="s">
        <v>1344</v>
      </c>
      <c r="C290" s="20"/>
      <c r="D290" s="20"/>
      <c r="E290" s="20" t="s">
        <v>955</v>
      </c>
      <c r="F290" s="20"/>
      <c r="G290" s="20"/>
      <c r="H290" s="20"/>
      <c r="I290" s="20"/>
      <c r="J290" s="20"/>
      <c r="K290" s="20"/>
      <c r="L290" s="22"/>
    </row>
    <row r="291" spans="1:12">
      <c r="A291" s="23"/>
      <c r="B291" s="20" t="s">
        <v>1345</v>
      </c>
      <c r="C291" s="20"/>
      <c r="D291" s="20"/>
      <c r="E291" s="20" t="s">
        <v>955</v>
      </c>
      <c r="F291" s="20"/>
      <c r="G291" s="20"/>
      <c r="H291" s="20"/>
      <c r="I291" s="20"/>
      <c r="J291" s="20"/>
      <c r="K291" s="20"/>
      <c r="L291" s="22"/>
    </row>
    <row r="292" spans="1:12">
      <c r="A292" s="23"/>
      <c r="B292" s="20" t="s">
        <v>1346</v>
      </c>
      <c r="C292" s="20"/>
      <c r="D292" s="20"/>
      <c r="E292" s="20" t="s">
        <v>1347</v>
      </c>
      <c r="F292" s="20"/>
      <c r="G292" s="20"/>
      <c r="H292" s="20"/>
      <c r="I292" s="20"/>
      <c r="J292" s="20"/>
      <c r="K292" s="20"/>
      <c r="L292" s="22"/>
    </row>
    <row r="293" spans="1:12">
      <c r="A293" s="23"/>
      <c r="B293" s="20" t="s">
        <v>1348</v>
      </c>
      <c r="C293" s="20"/>
      <c r="D293" s="20"/>
      <c r="E293" s="20" t="s">
        <v>1349</v>
      </c>
      <c r="F293" s="20"/>
      <c r="G293" s="20"/>
      <c r="H293" s="20"/>
      <c r="I293" s="20"/>
      <c r="J293" s="20"/>
      <c r="K293" s="20"/>
      <c r="L293" s="22"/>
    </row>
    <row r="294" spans="1:12">
      <c r="A294" s="23"/>
      <c r="B294" s="20" t="s">
        <v>1350</v>
      </c>
      <c r="C294" s="20"/>
      <c r="D294" s="20"/>
      <c r="E294" s="20" t="s">
        <v>1067</v>
      </c>
      <c r="F294" s="20"/>
      <c r="G294" s="20"/>
      <c r="H294" s="20"/>
      <c r="I294" s="20"/>
      <c r="J294" s="20"/>
      <c r="K294" s="20"/>
      <c r="L294" s="22"/>
    </row>
    <row r="295" spans="1:12">
      <c r="A295" s="23"/>
      <c r="B295" s="20" t="s">
        <v>1351</v>
      </c>
      <c r="C295" s="20"/>
      <c r="D295" s="20"/>
      <c r="E295" s="20" t="s">
        <v>1067</v>
      </c>
      <c r="F295" s="20"/>
      <c r="G295" s="20"/>
      <c r="H295" s="20"/>
      <c r="I295" s="20"/>
      <c r="J295" s="20"/>
      <c r="K295" s="20"/>
      <c r="L295" s="22"/>
    </row>
    <row r="296" spans="1:12">
      <c r="A296" s="23"/>
      <c r="B296" s="20" t="s">
        <v>1352</v>
      </c>
      <c r="C296" s="20"/>
      <c r="D296" s="20"/>
      <c r="E296" s="20" t="s">
        <v>1353</v>
      </c>
      <c r="F296" s="20"/>
      <c r="G296" s="20"/>
      <c r="H296" s="20"/>
      <c r="I296" s="20"/>
      <c r="J296" s="20"/>
      <c r="K296" s="20"/>
      <c r="L296" s="22"/>
    </row>
    <row r="297" spans="1:12">
      <c r="A297" s="23"/>
      <c r="B297" s="20" t="s">
        <v>1354</v>
      </c>
      <c r="C297" s="20"/>
      <c r="D297" s="20"/>
      <c r="E297" s="20" t="s">
        <v>1355</v>
      </c>
      <c r="F297" s="20"/>
      <c r="G297" s="20"/>
      <c r="H297" s="20"/>
      <c r="I297" s="20"/>
      <c r="J297" s="20"/>
      <c r="K297" s="20"/>
      <c r="L297" s="22"/>
    </row>
    <row r="298" spans="1:12">
      <c r="A298" s="23"/>
      <c r="B298" s="20" t="s">
        <v>1356</v>
      </c>
      <c r="C298" s="20"/>
      <c r="D298" s="20"/>
      <c r="E298" s="20" t="s">
        <v>1355</v>
      </c>
      <c r="F298" s="20"/>
      <c r="G298" s="20"/>
      <c r="H298" s="20"/>
      <c r="I298" s="20"/>
      <c r="J298" s="20"/>
      <c r="K298" s="20"/>
      <c r="L298" s="22"/>
    </row>
    <row r="299" spans="1:12">
      <c r="A299" s="23"/>
      <c r="B299" s="20" t="s">
        <v>1357</v>
      </c>
      <c r="C299" s="20"/>
      <c r="D299" s="20"/>
      <c r="E299" s="20" t="s">
        <v>1358</v>
      </c>
      <c r="F299" s="20"/>
      <c r="G299" s="20"/>
      <c r="H299" s="20"/>
      <c r="I299" s="20"/>
      <c r="J299" s="20"/>
      <c r="K299" s="20"/>
      <c r="L299" s="22"/>
    </row>
    <row r="300" spans="1:12">
      <c r="A300" s="23"/>
      <c r="B300" s="20" t="s">
        <v>1359</v>
      </c>
      <c r="C300" s="20"/>
      <c r="D300" s="20"/>
      <c r="E300" s="20" t="s">
        <v>1358</v>
      </c>
      <c r="F300" s="20"/>
      <c r="G300" s="20"/>
      <c r="H300" s="20"/>
      <c r="I300" s="20"/>
      <c r="J300" s="20"/>
      <c r="K300" s="20"/>
      <c r="L300" s="22"/>
    </row>
    <row r="301" spans="1:12">
      <c r="A301" s="23"/>
      <c r="B301" s="20" t="s">
        <v>1360</v>
      </c>
      <c r="C301" s="20"/>
      <c r="D301" s="20"/>
      <c r="E301" s="20" t="s">
        <v>1326</v>
      </c>
      <c r="F301" s="20"/>
      <c r="G301" s="20"/>
      <c r="H301" s="20"/>
      <c r="I301" s="20"/>
      <c r="J301" s="20"/>
      <c r="K301" s="20"/>
      <c r="L301" s="22"/>
    </row>
    <row r="302" spans="1:12">
      <c r="A302" s="23"/>
      <c r="B302" s="20" t="s">
        <v>1361</v>
      </c>
      <c r="C302" s="20"/>
      <c r="D302" s="20"/>
      <c r="E302" s="20" t="s">
        <v>1362</v>
      </c>
      <c r="F302" s="20"/>
      <c r="G302" s="20"/>
      <c r="H302" s="20"/>
      <c r="I302" s="20"/>
      <c r="J302" s="20"/>
      <c r="K302" s="20"/>
      <c r="L302" s="22"/>
    </row>
    <row r="303" spans="1:12">
      <c r="A303" s="23"/>
      <c r="B303" s="20" t="s">
        <v>1363</v>
      </c>
      <c r="C303" s="20"/>
      <c r="D303" s="20"/>
      <c r="E303" s="20" t="s">
        <v>1362</v>
      </c>
      <c r="F303" s="20"/>
      <c r="G303" s="20"/>
      <c r="H303" s="20"/>
      <c r="I303" s="20"/>
      <c r="J303" s="20"/>
      <c r="K303" s="20"/>
      <c r="L303" s="22"/>
    </row>
    <row r="304" spans="1:12">
      <c r="A304" s="23"/>
      <c r="B304" s="20" t="s">
        <v>1364</v>
      </c>
      <c r="C304" s="20"/>
      <c r="D304" s="20"/>
      <c r="E304" s="20" t="s">
        <v>1365</v>
      </c>
      <c r="F304" s="20"/>
      <c r="G304" s="20"/>
      <c r="H304" s="20"/>
      <c r="I304" s="20"/>
      <c r="J304" s="20"/>
      <c r="K304" s="20"/>
      <c r="L304" s="22"/>
    </row>
    <row r="305" spans="1:12">
      <c r="A305" s="23"/>
      <c r="B305" s="20" t="s">
        <v>1366</v>
      </c>
      <c r="C305" s="20"/>
      <c r="D305" s="20"/>
      <c r="E305" s="20" t="s">
        <v>1186</v>
      </c>
      <c r="F305" s="20"/>
      <c r="G305" s="22"/>
      <c r="H305" s="20"/>
      <c r="I305" s="20"/>
      <c r="J305" s="20"/>
      <c r="K305" s="20"/>
      <c r="L305" s="22"/>
    </row>
    <row r="306" spans="1:12">
      <c r="A306" s="23"/>
      <c r="B306" s="20" t="s">
        <v>1367</v>
      </c>
      <c r="C306" s="20"/>
      <c r="D306" s="20"/>
      <c r="E306" s="20" t="s">
        <v>1186</v>
      </c>
      <c r="F306" s="20"/>
      <c r="G306" s="22"/>
      <c r="H306" s="20"/>
      <c r="I306" s="20"/>
      <c r="J306" s="20"/>
      <c r="K306" s="20"/>
      <c r="L306" s="22"/>
    </row>
    <row r="307" spans="1:12">
      <c r="A307" s="23"/>
      <c r="B307" s="20" t="s">
        <v>1368</v>
      </c>
      <c r="C307" s="20"/>
      <c r="D307" s="20"/>
      <c r="E307" s="20" t="s">
        <v>1369</v>
      </c>
      <c r="F307" s="20"/>
      <c r="G307" s="20"/>
      <c r="H307" s="20"/>
      <c r="I307" s="20"/>
      <c r="J307" s="20"/>
      <c r="K307" s="20"/>
      <c r="L307" s="22"/>
    </row>
    <row r="308" spans="1:12">
      <c r="A308" s="23"/>
      <c r="B308" s="20" t="s">
        <v>1370</v>
      </c>
      <c r="C308" s="20"/>
      <c r="D308" s="20"/>
      <c r="E308" s="20" t="s">
        <v>1328</v>
      </c>
      <c r="F308" s="20"/>
      <c r="G308" s="20"/>
      <c r="H308" s="20"/>
      <c r="I308" s="20"/>
      <c r="J308" s="20"/>
      <c r="K308" s="20"/>
      <c r="L308" s="22"/>
    </row>
    <row r="309" spans="1:12">
      <c r="A309" s="23"/>
      <c r="B309" s="20" t="s">
        <v>1371</v>
      </c>
      <c r="C309" s="20"/>
      <c r="D309" s="20"/>
      <c r="E309" s="20" t="s">
        <v>1328</v>
      </c>
      <c r="F309" s="20"/>
      <c r="G309" s="20"/>
      <c r="H309" s="20"/>
      <c r="I309" s="20"/>
      <c r="J309" s="20"/>
      <c r="K309" s="20"/>
      <c r="L309" s="22"/>
    </row>
    <row r="310" spans="1:12">
      <c r="A310" s="23"/>
      <c r="B310" s="20" t="s">
        <v>1372</v>
      </c>
      <c r="C310" s="20"/>
      <c r="D310" s="20"/>
      <c r="E310" s="20" t="s">
        <v>1373</v>
      </c>
      <c r="F310" s="20"/>
      <c r="G310" s="20"/>
      <c r="H310" s="20"/>
      <c r="I310" s="20"/>
      <c r="J310" s="20"/>
      <c r="K310" s="20"/>
      <c r="L310" s="22"/>
    </row>
    <row r="311" spans="1:12">
      <c r="A311" s="23"/>
      <c r="B311" s="20" t="s">
        <v>1374</v>
      </c>
      <c r="C311" s="20"/>
      <c r="D311" s="20"/>
      <c r="E311" s="20" t="s">
        <v>979</v>
      </c>
      <c r="F311" s="20"/>
      <c r="G311" s="20"/>
      <c r="H311" s="20"/>
      <c r="I311" s="20"/>
      <c r="J311" s="20"/>
      <c r="K311" s="20"/>
      <c r="L311" s="22"/>
    </row>
    <row r="312" spans="1:12">
      <c r="A312" s="23"/>
      <c r="B312" s="20" t="s">
        <v>1375</v>
      </c>
      <c r="C312" s="20"/>
      <c r="D312" s="20"/>
      <c r="E312" s="20" t="s">
        <v>981</v>
      </c>
      <c r="F312" s="20"/>
      <c r="G312" s="20"/>
      <c r="H312" s="20"/>
      <c r="I312" s="20"/>
      <c r="J312" s="20"/>
      <c r="K312" s="20"/>
      <c r="L312" s="22"/>
    </row>
    <row r="313" spans="1:12">
      <c r="A313" s="23"/>
      <c r="B313" s="20" t="s">
        <v>1376</v>
      </c>
      <c r="C313" s="20"/>
      <c r="D313" s="20"/>
      <c r="E313" s="20" t="s">
        <v>1377</v>
      </c>
      <c r="F313" s="20"/>
      <c r="G313" s="20"/>
      <c r="H313" s="20"/>
      <c r="I313" s="20"/>
      <c r="J313" s="20"/>
      <c r="K313" s="20"/>
      <c r="L313" s="22"/>
    </row>
    <row r="314" spans="1:12">
      <c r="A314" s="23"/>
      <c r="B314" s="20" t="s">
        <v>1378</v>
      </c>
      <c r="C314" s="20"/>
      <c r="D314" s="20"/>
      <c r="E314" s="20" t="s">
        <v>1377</v>
      </c>
      <c r="F314" s="20"/>
      <c r="G314" s="20"/>
      <c r="H314" s="20"/>
      <c r="I314" s="20"/>
      <c r="J314" s="20"/>
      <c r="K314" s="20"/>
      <c r="L314" s="22"/>
    </row>
    <row r="315" spans="1:12">
      <c r="A315" s="23"/>
      <c r="B315" s="20" t="s">
        <v>1379</v>
      </c>
      <c r="C315" s="20"/>
      <c r="D315" s="20"/>
      <c r="E315" s="20" t="s">
        <v>1380</v>
      </c>
      <c r="F315" s="20"/>
      <c r="G315" s="20"/>
      <c r="H315" s="20"/>
      <c r="I315" s="20"/>
      <c r="J315" s="20"/>
      <c r="K315" s="20"/>
      <c r="L315" s="22"/>
    </row>
    <row r="316" spans="1:12">
      <c r="A316" s="23"/>
      <c r="B316" s="20" t="s">
        <v>1381</v>
      </c>
      <c r="C316" s="20"/>
      <c r="D316" s="20"/>
      <c r="E316" s="20" t="s">
        <v>1380</v>
      </c>
      <c r="F316" s="20"/>
      <c r="G316" s="20"/>
      <c r="H316" s="20"/>
      <c r="I316" s="20"/>
      <c r="J316" s="20"/>
      <c r="K316" s="20"/>
      <c r="L316" s="22"/>
    </row>
    <row r="317" spans="1:12">
      <c r="A317" s="23"/>
      <c r="B317" s="20" t="s">
        <v>1382</v>
      </c>
      <c r="C317" s="20"/>
      <c r="D317" s="20"/>
      <c r="E317" s="20" t="s">
        <v>1380</v>
      </c>
      <c r="F317" s="20"/>
      <c r="G317" s="20"/>
      <c r="H317" s="20"/>
      <c r="I317" s="20"/>
      <c r="J317" s="20"/>
      <c r="K317" s="20"/>
      <c r="L317" s="22"/>
    </row>
    <row r="318" spans="1:12">
      <c r="A318" s="23"/>
      <c r="B318" s="20" t="s">
        <v>1383</v>
      </c>
      <c r="C318" s="20"/>
      <c r="D318" s="20"/>
      <c r="E318" s="20" t="s">
        <v>1380</v>
      </c>
      <c r="F318" s="20"/>
      <c r="G318" s="20"/>
      <c r="H318" s="20"/>
      <c r="I318" s="20"/>
      <c r="J318" s="20"/>
      <c r="K318" s="20"/>
      <c r="L318" s="22"/>
    </row>
    <row r="319" spans="1:12">
      <c r="A319" s="23"/>
      <c r="B319" s="20" t="s">
        <v>1384</v>
      </c>
      <c r="C319" s="20"/>
      <c r="D319" s="20"/>
      <c r="E319" s="20" t="s">
        <v>963</v>
      </c>
      <c r="F319" s="20"/>
      <c r="G319" s="20"/>
      <c r="H319" s="20"/>
      <c r="I319" s="20"/>
      <c r="J319" s="20"/>
      <c r="K319" s="20"/>
      <c r="L319" s="22"/>
    </row>
    <row r="320" spans="1:12">
      <c r="A320" s="23"/>
      <c r="B320" s="20" t="s">
        <v>1385</v>
      </c>
      <c r="C320" s="20"/>
      <c r="D320" s="20"/>
      <c r="E320" s="20" t="s">
        <v>924</v>
      </c>
      <c r="F320" s="20"/>
      <c r="G320" s="20"/>
      <c r="H320" s="20"/>
      <c r="I320" s="20"/>
      <c r="J320" s="20"/>
      <c r="K320" s="20"/>
      <c r="L320" s="22"/>
    </row>
    <row r="321" spans="1:12">
      <c r="A321" s="23"/>
      <c r="B321" s="20" t="s">
        <v>1386</v>
      </c>
      <c r="C321" s="20"/>
      <c r="D321" s="20"/>
      <c r="E321" s="20" t="s">
        <v>1026</v>
      </c>
      <c r="F321" s="20"/>
      <c r="G321" s="20"/>
      <c r="H321" s="20"/>
      <c r="I321" s="20"/>
      <c r="J321" s="20"/>
      <c r="K321" s="20"/>
      <c r="L321" s="22"/>
    </row>
    <row r="322" spans="1:12">
      <c r="A322" s="23"/>
      <c r="B322" s="20" t="s">
        <v>1387</v>
      </c>
      <c r="C322" s="20"/>
      <c r="D322" s="20"/>
      <c r="E322" s="20" t="s">
        <v>1388</v>
      </c>
      <c r="F322" s="20"/>
      <c r="G322" s="20"/>
      <c r="H322" s="20"/>
      <c r="I322" s="20"/>
      <c r="J322" s="20"/>
      <c r="K322" s="20"/>
      <c r="L322" s="22"/>
    </row>
    <row r="323" spans="1:12">
      <c r="A323" s="23"/>
      <c r="B323" s="20" t="s">
        <v>1389</v>
      </c>
      <c r="C323" s="20"/>
      <c r="D323" s="20"/>
      <c r="E323" s="20" t="s">
        <v>1390</v>
      </c>
      <c r="F323" s="20"/>
      <c r="G323" s="20"/>
      <c r="H323" s="20"/>
      <c r="I323" s="20"/>
      <c r="J323" s="20"/>
      <c r="K323" s="20"/>
      <c r="L323" s="22"/>
    </row>
    <row r="324" spans="1:12">
      <c r="A324" s="23"/>
      <c r="B324" s="20" t="s">
        <v>1391</v>
      </c>
      <c r="C324" s="20"/>
      <c r="D324" s="20"/>
      <c r="E324" s="20" t="s">
        <v>1392</v>
      </c>
      <c r="F324" s="20"/>
      <c r="G324" s="20"/>
      <c r="H324" s="20"/>
      <c r="I324" s="20"/>
      <c r="J324" s="20"/>
      <c r="K324" s="20"/>
      <c r="L324" s="22"/>
    </row>
    <row r="325" spans="1:12">
      <c r="A325" s="23"/>
      <c r="B325" s="20" t="s">
        <v>1393</v>
      </c>
      <c r="C325" s="20"/>
      <c r="D325" s="20"/>
      <c r="E325" s="20" t="s">
        <v>1392</v>
      </c>
      <c r="F325" s="20"/>
      <c r="G325" s="20"/>
      <c r="H325" s="20"/>
      <c r="I325" s="20"/>
      <c r="J325" s="20"/>
      <c r="K325" s="20"/>
      <c r="L325" s="22"/>
    </row>
    <row r="326" spans="1:12">
      <c r="A326" s="23"/>
      <c r="B326" s="20" t="s">
        <v>1394</v>
      </c>
      <c r="C326" s="20"/>
      <c r="D326" s="20"/>
      <c r="E326" s="20" t="s">
        <v>1392</v>
      </c>
      <c r="F326" s="20"/>
      <c r="G326" s="20"/>
      <c r="H326" s="20"/>
      <c r="I326" s="20"/>
      <c r="J326" s="20"/>
      <c r="K326" s="20"/>
      <c r="L326" s="22"/>
    </row>
    <row r="327" spans="1:12">
      <c r="A327" s="23"/>
      <c r="B327" s="20" t="s">
        <v>1395</v>
      </c>
      <c r="C327" s="20"/>
      <c r="D327" s="20"/>
      <c r="E327" s="20" t="s">
        <v>1392</v>
      </c>
      <c r="F327" s="20"/>
      <c r="G327" s="20"/>
      <c r="H327" s="20"/>
      <c r="I327" s="20"/>
      <c r="J327" s="20"/>
      <c r="K327" s="20"/>
      <c r="L327" s="22"/>
    </row>
    <row r="328" spans="1:12">
      <c r="A328" s="23"/>
      <c r="B328" s="20" t="s">
        <v>1396</v>
      </c>
      <c r="C328" s="20"/>
      <c r="D328" s="20"/>
      <c r="E328" s="20" t="s">
        <v>1392</v>
      </c>
      <c r="F328" s="20"/>
      <c r="G328" s="20"/>
      <c r="H328" s="20"/>
      <c r="I328" s="20"/>
      <c r="J328" s="20"/>
      <c r="K328" s="20"/>
      <c r="L328" s="22"/>
    </row>
    <row r="329" spans="1:12">
      <c r="A329" s="23"/>
      <c r="B329" s="20" t="s">
        <v>1397</v>
      </c>
      <c r="C329" s="20"/>
      <c r="D329" s="20"/>
      <c r="E329" s="20" t="s">
        <v>1392</v>
      </c>
      <c r="F329" s="20"/>
      <c r="G329" s="20"/>
      <c r="H329" s="20"/>
      <c r="I329" s="20"/>
      <c r="J329" s="20"/>
      <c r="K329" s="20"/>
      <c r="L329" s="22"/>
    </row>
    <row r="330" spans="1:12">
      <c r="A330" s="23"/>
      <c r="B330" s="20" t="s">
        <v>1398</v>
      </c>
      <c r="C330" s="20"/>
      <c r="D330" s="20"/>
      <c r="E330" s="20" t="s">
        <v>1026</v>
      </c>
      <c r="F330" s="20"/>
      <c r="G330" s="20"/>
      <c r="H330" s="20"/>
      <c r="I330" s="20"/>
      <c r="J330" s="20"/>
      <c r="K330" s="20"/>
      <c r="L330" s="22"/>
    </row>
    <row r="331" spans="1:12">
      <c r="A331" s="23"/>
      <c r="B331" s="20" t="s">
        <v>1399</v>
      </c>
      <c r="C331" s="20"/>
      <c r="D331" s="20"/>
      <c r="E331" s="20" t="s">
        <v>994</v>
      </c>
      <c r="F331" s="20"/>
      <c r="G331" s="20"/>
      <c r="H331" s="20"/>
      <c r="I331" s="20"/>
      <c r="J331" s="20"/>
      <c r="K331" s="20"/>
      <c r="L331" s="22"/>
    </row>
    <row r="332" spans="1:12">
      <c r="A332" s="23"/>
      <c r="B332" s="20" t="s">
        <v>1400</v>
      </c>
      <c r="C332" s="20"/>
      <c r="D332" s="20"/>
      <c r="E332" s="20" t="s">
        <v>1401</v>
      </c>
      <c r="F332" s="20"/>
      <c r="G332" s="20"/>
      <c r="H332" s="20"/>
      <c r="I332" s="20"/>
      <c r="J332" s="20"/>
      <c r="K332" s="20"/>
      <c r="L332" s="22"/>
    </row>
    <row r="333" spans="1:12">
      <c r="A333" s="23"/>
      <c r="B333" s="20" t="s">
        <v>1402</v>
      </c>
      <c r="C333" s="20"/>
      <c r="D333" s="20"/>
      <c r="E333" s="20" t="s">
        <v>1403</v>
      </c>
      <c r="F333" s="20"/>
      <c r="G333" s="20"/>
      <c r="H333" s="20"/>
      <c r="I333" s="20"/>
      <c r="J333" s="20"/>
      <c r="K333" s="20"/>
      <c r="L333" s="22"/>
    </row>
    <row r="334" spans="1:12">
      <c r="A334" s="23"/>
      <c r="B334" s="20" t="s">
        <v>1404</v>
      </c>
      <c r="C334" s="20"/>
      <c r="D334" s="20"/>
      <c r="E334" s="20" t="s">
        <v>1403</v>
      </c>
      <c r="F334" s="20"/>
      <c r="G334" s="20"/>
      <c r="H334" s="20"/>
      <c r="I334" s="20"/>
      <c r="J334" s="20"/>
      <c r="K334" s="20"/>
      <c r="L334" s="22"/>
    </row>
    <row r="335" spans="1:12">
      <c r="A335" s="23"/>
      <c r="B335" s="20" t="s">
        <v>1405</v>
      </c>
      <c r="C335" s="20"/>
      <c r="D335" s="20"/>
      <c r="E335" s="20" t="s">
        <v>1240</v>
      </c>
      <c r="F335" s="20"/>
      <c r="G335" s="20"/>
      <c r="H335" s="20"/>
      <c r="I335" s="20"/>
      <c r="J335" s="20"/>
      <c r="K335" s="20"/>
      <c r="L335" s="22"/>
    </row>
    <row r="336" spans="1:12">
      <c r="A336" s="23"/>
      <c r="B336" s="20" t="s">
        <v>1406</v>
      </c>
      <c r="C336" s="20"/>
      <c r="D336" s="20"/>
      <c r="E336" s="20" t="s">
        <v>1407</v>
      </c>
      <c r="F336" s="20"/>
      <c r="G336" s="20"/>
      <c r="H336" s="20"/>
      <c r="I336" s="20"/>
      <c r="J336" s="20"/>
      <c r="K336" s="20"/>
      <c r="L336" s="22"/>
    </row>
    <row r="337" spans="1:12">
      <c r="A337" s="23"/>
      <c r="B337" s="20" t="s">
        <v>1408</v>
      </c>
      <c r="C337" s="20"/>
      <c r="D337" s="20"/>
      <c r="E337" s="20" t="s">
        <v>1409</v>
      </c>
      <c r="F337" s="20"/>
      <c r="G337" s="20"/>
      <c r="H337" s="20"/>
      <c r="I337" s="20"/>
      <c r="J337" s="20"/>
      <c r="K337" s="20"/>
      <c r="L337" s="22"/>
    </row>
    <row r="338" spans="1:12">
      <c r="A338" s="23"/>
      <c r="B338" s="20" t="s">
        <v>1410</v>
      </c>
      <c r="C338" s="20"/>
      <c r="D338" s="20"/>
      <c r="E338" s="20" t="s">
        <v>1107</v>
      </c>
      <c r="F338" s="20"/>
      <c r="G338" s="20"/>
      <c r="H338" s="20"/>
      <c r="I338" s="20"/>
      <c r="J338" s="20"/>
      <c r="K338" s="20"/>
      <c r="L338" s="22"/>
    </row>
    <row r="339" spans="1:12">
      <c r="A339" s="23"/>
      <c r="B339" s="20" t="s">
        <v>1411</v>
      </c>
      <c r="C339" s="20"/>
      <c r="D339" s="20"/>
      <c r="E339" s="20" t="s">
        <v>1107</v>
      </c>
      <c r="F339" s="20"/>
      <c r="G339" s="20"/>
      <c r="H339" s="20"/>
      <c r="I339" s="20"/>
      <c r="J339" s="20"/>
      <c r="K339" s="20"/>
      <c r="L339" s="22"/>
    </row>
    <row r="340" spans="1:12">
      <c r="A340" s="23"/>
      <c r="B340" s="20" t="s">
        <v>1412</v>
      </c>
      <c r="C340" s="20"/>
      <c r="D340" s="20"/>
      <c r="E340" s="20" t="s">
        <v>1413</v>
      </c>
      <c r="F340" s="20"/>
      <c r="G340" s="20"/>
      <c r="H340" s="20"/>
      <c r="I340" s="20"/>
      <c r="J340" s="20"/>
      <c r="K340" s="20"/>
      <c r="L340" s="22"/>
    </row>
    <row r="341" spans="1:12">
      <c r="A341" s="23"/>
      <c r="B341" s="20" t="s">
        <v>1414</v>
      </c>
      <c r="C341" s="20"/>
      <c r="D341" s="20"/>
      <c r="E341" s="20" t="s">
        <v>1138</v>
      </c>
      <c r="F341" s="20"/>
      <c r="G341" s="20"/>
      <c r="H341" s="20"/>
      <c r="I341" s="20"/>
      <c r="J341" s="20"/>
      <c r="K341" s="20"/>
      <c r="L341" s="22"/>
    </row>
    <row r="342" spans="1:12">
      <c r="A342" s="23"/>
      <c r="B342" s="20" t="s">
        <v>1415</v>
      </c>
      <c r="C342" s="20"/>
      <c r="D342" s="20"/>
      <c r="E342" s="20" t="s">
        <v>1110</v>
      </c>
      <c r="F342" s="20"/>
      <c r="G342" s="20"/>
      <c r="H342" s="20"/>
      <c r="I342" s="20"/>
      <c r="J342" s="20"/>
      <c r="K342" s="20"/>
      <c r="L342" s="22"/>
    </row>
    <row r="343" spans="1:12">
      <c r="A343" s="23"/>
      <c r="B343" s="20" t="s">
        <v>1416</v>
      </c>
      <c r="C343" s="20"/>
      <c r="D343" s="20"/>
      <c r="E343" s="20" t="s">
        <v>1417</v>
      </c>
      <c r="F343" s="20"/>
      <c r="G343" s="20"/>
      <c r="H343" s="20"/>
      <c r="I343" s="20"/>
      <c r="J343" s="20"/>
      <c r="K343" s="20"/>
      <c r="L343" s="22"/>
    </row>
    <row r="344" spans="1:12">
      <c r="A344" s="23"/>
      <c r="B344" s="20" t="s">
        <v>1418</v>
      </c>
      <c r="C344" s="20"/>
      <c r="D344" s="20"/>
      <c r="E344" s="20" t="s">
        <v>1193</v>
      </c>
      <c r="F344" s="20"/>
      <c r="G344" s="20"/>
      <c r="H344" s="20"/>
      <c r="I344" s="20"/>
      <c r="J344" s="20"/>
      <c r="K344" s="20"/>
      <c r="L344" s="22"/>
    </row>
    <row r="345" spans="1:12">
      <c r="A345" s="23"/>
      <c r="B345" s="20" t="s">
        <v>1419</v>
      </c>
      <c r="C345" s="20"/>
      <c r="D345" s="20"/>
      <c r="E345" s="20" t="s">
        <v>1195</v>
      </c>
      <c r="F345" s="20"/>
      <c r="G345" s="20"/>
      <c r="H345" s="20"/>
      <c r="I345" s="20"/>
      <c r="J345" s="20"/>
      <c r="K345" s="20"/>
      <c r="L345" s="22"/>
    </row>
    <row r="346" spans="1:12">
      <c r="A346" s="23"/>
      <c r="B346" s="20" t="s">
        <v>1420</v>
      </c>
      <c r="C346" s="20"/>
      <c r="D346" s="20"/>
      <c r="E346" s="20" t="s">
        <v>1421</v>
      </c>
      <c r="F346" s="20"/>
      <c r="G346" s="20"/>
      <c r="H346" s="20"/>
      <c r="I346" s="20"/>
      <c r="J346" s="20"/>
      <c r="K346" s="20"/>
      <c r="L346" s="22"/>
    </row>
    <row r="347" spans="1:12">
      <c r="A347" s="23"/>
      <c r="B347" s="20" t="s">
        <v>1422</v>
      </c>
      <c r="C347" s="20"/>
      <c r="D347" s="20"/>
      <c r="E347" s="20" t="s">
        <v>1062</v>
      </c>
      <c r="F347" s="20"/>
      <c r="G347" s="20"/>
      <c r="H347" s="20"/>
      <c r="I347" s="20"/>
      <c r="J347" s="20"/>
      <c r="K347" s="20"/>
      <c r="L347" s="22"/>
    </row>
    <row r="348" spans="1:12">
      <c r="A348" s="23"/>
      <c r="B348" s="20" t="s">
        <v>1423</v>
      </c>
      <c r="C348" s="20"/>
      <c r="D348" s="20"/>
      <c r="E348" s="20" t="s">
        <v>1424</v>
      </c>
      <c r="F348" s="20"/>
      <c r="G348" s="20"/>
      <c r="H348" s="20"/>
      <c r="I348" s="20"/>
      <c r="J348" s="20"/>
      <c r="K348" s="20"/>
      <c r="L348" s="22"/>
    </row>
    <row r="349" spans="1:12">
      <c r="A349" s="23"/>
      <c r="B349" s="20" t="s">
        <v>1425</v>
      </c>
      <c r="C349" s="20"/>
      <c r="D349" s="20"/>
      <c r="E349" s="20" t="s">
        <v>979</v>
      </c>
      <c r="F349" s="20"/>
      <c r="G349" s="20"/>
      <c r="H349" s="20"/>
      <c r="I349" s="20"/>
      <c r="J349" s="20"/>
      <c r="K349" s="20"/>
      <c r="L349" s="22"/>
    </row>
    <row r="350" spans="1:12">
      <c r="A350" s="23"/>
      <c r="B350" s="20" t="s">
        <v>1426</v>
      </c>
      <c r="C350" s="20"/>
      <c r="D350" s="20"/>
      <c r="E350" s="20" t="s">
        <v>981</v>
      </c>
      <c r="F350" s="20"/>
      <c r="G350" s="20"/>
      <c r="H350" s="20"/>
      <c r="I350" s="20"/>
      <c r="J350" s="20"/>
      <c r="K350" s="20"/>
      <c r="L350" s="22"/>
    </row>
    <row r="351" spans="1:12">
      <c r="A351" s="23"/>
      <c r="B351" s="20" t="s">
        <v>1427</v>
      </c>
      <c r="C351" s="20"/>
      <c r="D351" s="20"/>
      <c r="E351" s="20" t="s">
        <v>1428</v>
      </c>
      <c r="F351" s="20"/>
      <c r="G351" s="20"/>
      <c r="H351" s="20"/>
      <c r="I351" s="20"/>
      <c r="J351" s="20"/>
      <c r="K351" s="20"/>
      <c r="L351" s="22"/>
    </row>
    <row r="352" spans="1:12">
      <c r="A352" s="23"/>
      <c r="B352" s="20" t="s">
        <v>1429</v>
      </c>
      <c r="C352" s="20"/>
      <c r="D352" s="20"/>
      <c r="E352" s="20" t="s">
        <v>1430</v>
      </c>
      <c r="F352" s="20"/>
      <c r="G352" s="20"/>
      <c r="H352" s="20"/>
      <c r="I352" s="20"/>
      <c r="J352" s="20"/>
      <c r="K352" s="20"/>
      <c r="L352" s="22"/>
    </row>
    <row r="353" spans="1:12">
      <c r="A353" s="23"/>
      <c r="B353" s="20" t="s">
        <v>1431</v>
      </c>
      <c r="C353" s="20"/>
      <c r="D353" s="20"/>
      <c r="E353" s="20" t="s">
        <v>1403</v>
      </c>
      <c r="F353" s="20"/>
      <c r="G353" s="20"/>
      <c r="H353" s="20"/>
      <c r="I353" s="20"/>
      <c r="J353" s="20"/>
      <c r="K353" s="20"/>
      <c r="L353" s="22"/>
    </row>
    <row r="354" spans="1:12">
      <c r="A354" s="23"/>
      <c r="B354" s="20" t="s">
        <v>1432</v>
      </c>
      <c r="C354" s="20"/>
      <c r="D354" s="20"/>
      <c r="E354" s="20" t="s">
        <v>979</v>
      </c>
      <c r="F354" s="20"/>
      <c r="G354" s="20"/>
      <c r="H354" s="20"/>
      <c r="I354" s="20"/>
      <c r="J354" s="20"/>
      <c r="K354" s="20"/>
      <c r="L354" s="22"/>
    </row>
    <row r="355" spans="1:12">
      <c r="A355" s="23"/>
      <c r="B355" s="20" t="s">
        <v>1433</v>
      </c>
      <c r="C355" s="20"/>
      <c r="D355" s="20"/>
      <c r="E355" s="20" t="s">
        <v>981</v>
      </c>
      <c r="F355" s="20"/>
      <c r="G355" s="20"/>
      <c r="H355" s="20"/>
      <c r="I355" s="20"/>
      <c r="J355" s="20"/>
      <c r="K355" s="20"/>
      <c r="L355" s="22"/>
    </row>
    <row r="356" spans="1:12">
      <c r="A356" s="23"/>
      <c r="B356" s="20" t="s">
        <v>1434</v>
      </c>
      <c r="C356" s="20"/>
      <c r="D356" s="20"/>
      <c r="E356" s="20" t="s">
        <v>924</v>
      </c>
      <c r="F356" s="20"/>
      <c r="G356" s="20"/>
      <c r="H356" s="20"/>
      <c r="I356" s="20"/>
      <c r="J356" s="20"/>
      <c r="K356" s="20"/>
      <c r="L356" s="22"/>
    </row>
    <row r="357" spans="1:12">
      <c r="A357" s="23"/>
      <c r="B357" s="20" t="s">
        <v>1435</v>
      </c>
      <c r="C357" s="20"/>
      <c r="D357" s="20"/>
      <c r="E357" s="20" t="s">
        <v>926</v>
      </c>
      <c r="F357" s="20"/>
      <c r="G357" s="20"/>
      <c r="H357" s="20"/>
      <c r="I357" s="20"/>
      <c r="J357" s="20"/>
      <c r="K357" s="20"/>
      <c r="L357" s="22"/>
    </row>
    <row r="358" spans="1:12">
      <c r="A358" s="23"/>
      <c r="B358" s="20" t="s">
        <v>1436</v>
      </c>
      <c r="C358" s="20"/>
      <c r="D358" s="20"/>
      <c r="E358" s="20" t="s">
        <v>1026</v>
      </c>
      <c r="F358" s="20"/>
      <c r="G358" s="20"/>
      <c r="H358" s="20"/>
      <c r="I358" s="20"/>
      <c r="J358" s="20"/>
      <c r="K358" s="20"/>
      <c r="L358" s="22"/>
    </row>
    <row r="359" spans="1:12">
      <c r="A359" s="23"/>
      <c r="B359" s="20" t="s">
        <v>1437</v>
      </c>
      <c r="C359" s="20"/>
      <c r="D359" s="20"/>
      <c r="E359" s="20" t="s">
        <v>1026</v>
      </c>
      <c r="F359" s="20"/>
      <c r="G359" s="20"/>
      <c r="H359" s="20"/>
      <c r="I359" s="20"/>
      <c r="J359" s="20"/>
      <c r="K359" s="20"/>
      <c r="L359" s="22"/>
    </row>
    <row r="360" spans="1:12">
      <c r="A360" s="23"/>
      <c r="B360" s="20" t="s">
        <v>1438</v>
      </c>
      <c r="C360" s="20"/>
      <c r="D360" s="20"/>
      <c r="E360" s="20" t="s">
        <v>1026</v>
      </c>
      <c r="F360" s="20"/>
      <c r="G360" s="20"/>
      <c r="H360" s="20"/>
      <c r="I360" s="20"/>
      <c r="J360" s="20"/>
      <c r="K360" s="20"/>
      <c r="L360" s="22"/>
    </row>
    <row r="361" spans="1:12">
      <c r="A361" s="23"/>
      <c r="B361" s="20" t="s">
        <v>1439</v>
      </c>
      <c r="C361" s="20"/>
      <c r="D361" s="20"/>
      <c r="E361" s="20" t="s">
        <v>1026</v>
      </c>
      <c r="F361" s="20"/>
      <c r="G361" s="20"/>
      <c r="H361" s="20"/>
      <c r="I361" s="20"/>
      <c r="J361" s="20"/>
      <c r="K361" s="20"/>
      <c r="L361" s="22"/>
    </row>
    <row r="362" spans="1:12">
      <c r="A362" s="23"/>
      <c r="B362" s="20" t="s">
        <v>1440</v>
      </c>
      <c r="C362" s="20"/>
      <c r="D362" s="20"/>
      <c r="E362" s="20" t="s">
        <v>1441</v>
      </c>
      <c r="F362" s="20"/>
      <c r="G362" s="20"/>
      <c r="H362" s="20"/>
      <c r="I362" s="20"/>
      <c r="J362" s="20"/>
      <c r="K362" s="20"/>
      <c r="L362" s="22"/>
    </row>
    <row r="363" spans="1:12">
      <c r="A363" s="23"/>
      <c r="B363" s="20" t="s">
        <v>1442</v>
      </c>
      <c r="C363" s="20"/>
      <c r="D363" s="20"/>
      <c r="E363" s="20" t="s">
        <v>1443</v>
      </c>
      <c r="F363" s="20"/>
      <c r="G363" s="20"/>
      <c r="H363" s="20"/>
      <c r="I363" s="20"/>
      <c r="J363" s="20"/>
      <c r="K363" s="20"/>
      <c r="L363" s="22"/>
    </row>
    <row r="364" spans="1:12">
      <c r="A364" s="23"/>
      <c r="B364" s="20" t="s">
        <v>1444</v>
      </c>
      <c r="C364" s="20"/>
      <c r="D364" s="20"/>
      <c r="E364" s="20" t="s">
        <v>940</v>
      </c>
      <c r="F364" s="20"/>
      <c r="G364" s="20"/>
      <c r="H364" s="20"/>
      <c r="I364" s="20"/>
      <c r="J364" s="20"/>
      <c r="K364" s="20"/>
      <c r="L364" s="22"/>
    </row>
    <row r="365" spans="1:12">
      <c r="A365" s="23"/>
      <c r="B365" s="20" t="s">
        <v>1445</v>
      </c>
      <c r="C365" s="20"/>
      <c r="D365" s="20"/>
      <c r="E365" s="20" t="s">
        <v>940</v>
      </c>
      <c r="F365" s="20"/>
      <c r="G365" s="20"/>
      <c r="H365" s="20"/>
      <c r="I365" s="20"/>
      <c r="J365" s="20"/>
      <c r="K365" s="20"/>
      <c r="L365" s="22"/>
    </row>
    <row r="366" spans="1:12">
      <c r="A366" s="23"/>
      <c r="B366" s="20" t="s">
        <v>1446</v>
      </c>
      <c r="C366" s="20"/>
      <c r="D366" s="20"/>
      <c r="E366" s="20" t="s">
        <v>940</v>
      </c>
      <c r="F366" s="20"/>
      <c r="G366" s="20"/>
      <c r="H366" s="20"/>
      <c r="I366" s="20"/>
      <c r="J366" s="20"/>
      <c r="K366" s="20"/>
      <c r="L366" s="22"/>
    </row>
    <row r="367" spans="1:12">
      <c r="A367" s="23"/>
      <c r="B367" s="20" t="s">
        <v>1447</v>
      </c>
      <c r="C367" s="20"/>
      <c r="D367" s="20"/>
      <c r="E367" s="20" t="s">
        <v>940</v>
      </c>
      <c r="F367" s="20"/>
      <c r="G367" s="20"/>
      <c r="H367" s="20"/>
      <c r="I367" s="20"/>
      <c r="J367" s="20"/>
      <c r="K367" s="20"/>
      <c r="L367" s="22"/>
    </row>
    <row r="368" spans="1:12">
      <c r="A368" s="23"/>
      <c r="B368" s="20" t="s">
        <v>1448</v>
      </c>
      <c r="C368" s="20"/>
      <c r="D368" s="20"/>
      <c r="E368" s="20" t="s">
        <v>924</v>
      </c>
      <c r="F368" s="20"/>
      <c r="G368" s="20"/>
      <c r="H368" s="20"/>
      <c r="I368" s="20"/>
      <c r="J368" s="20"/>
      <c r="K368" s="20"/>
      <c r="L368" s="22"/>
    </row>
    <row r="369" spans="1:12">
      <c r="A369" s="23"/>
      <c r="B369" s="20" t="s">
        <v>1449</v>
      </c>
      <c r="C369" s="20"/>
      <c r="D369" s="20"/>
      <c r="E369" s="20" t="s">
        <v>926</v>
      </c>
      <c r="F369" s="20"/>
      <c r="G369" s="20"/>
      <c r="H369" s="20"/>
      <c r="I369" s="20"/>
      <c r="J369" s="20"/>
      <c r="K369" s="20"/>
      <c r="L369" s="22"/>
    </row>
    <row r="370" spans="1:12">
      <c r="A370" s="23"/>
      <c r="B370" s="20" t="s">
        <v>1450</v>
      </c>
      <c r="C370" s="20"/>
      <c r="D370" s="20"/>
      <c r="E370" s="20" t="s">
        <v>996</v>
      </c>
      <c r="F370" s="20"/>
      <c r="G370" s="20"/>
      <c r="H370" s="20"/>
      <c r="I370" s="20"/>
      <c r="J370" s="20"/>
      <c r="K370" s="20"/>
      <c r="L370" s="22"/>
    </row>
    <row r="371" spans="1:12">
      <c r="A371" s="23"/>
      <c r="B371" s="20" t="s">
        <v>1451</v>
      </c>
      <c r="C371" s="20"/>
      <c r="D371" s="20"/>
      <c r="E371" s="20" t="s">
        <v>1060</v>
      </c>
      <c r="F371" s="20"/>
      <c r="G371" s="20"/>
      <c r="H371" s="20"/>
      <c r="I371" s="20"/>
      <c r="J371" s="20"/>
      <c r="K371" s="20"/>
      <c r="L371" s="22"/>
    </row>
    <row r="372" spans="1:12">
      <c r="A372" s="23"/>
      <c r="B372" s="20" t="s">
        <v>1452</v>
      </c>
      <c r="C372" s="20"/>
      <c r="D372" s="20"/>
      <c r="E372" s="20" t="s">
        <v>1453</v>
      </c>
      <c r="F372" s="20"/>
      <c r="G372" s="20"/>
      <c r="H372" s="20"/>
      <c r="I372" s="20"/>
      <c r="J372" s="20"/>
      <c r="K372" s="20"/>
      <c r="L372" s="22"/>
    </row>
    <row r="373" spans="1:12">
      <c r="A373" s="23"/>
      <c r="B373" s="20" t="s">
        <v>1454</v>
      </c>
      <c r="C373" s="20"/>
      <c r="D373" s="20"/>
      <c r="E373" s="20" t="s">
        <v>973</v>
      </c>
      <c r="F373" s="20"/>
      <c r="G373" s="20"/>
      <c r="H373" s="20"/>
      <c r="I373" s="20"/>
      <c r="J373" s="20"/>
      <c r="K373" s="20"/>
      <c r="L373" s="22"/>
    </row>
    <row r="374" spans="1:12">
      <c r="A374" s="23"/>
      <c r="B374" s="20" t="s">
        <v>1455</v>
      </c>
      <c r="C374" s="20"/>
      <c r="D374" s="20"/>
      <c r="E374" s="20" t="s">
        <v>1456</v>
      </c>
      <c r="F374" s="20"/>
      <c r="G374" s="20"/>
      <c r="H374" s="20"/>
      <c r="I374" s="20"/>
      <c r="J374" s="20"/>
      <c r="K374" s="20"/>
      <c r="L374" s="22"/>
    </row>
    <row r="375" spans="1:12">
      <c r="A375" s="23"/>
      <c r="B375" s="20" t="s">
        <v>1457</v>
      </c>
      <c r="C375" s="20"/>
      <c r="D375" s="20"/>
      <c r="E375" s="20" t="s">
        <v>1099</v>
      </c>
      <c r="F375" s="20"/>
      <c r="G375" s="20"/>
      <c r="H375" s="20"/>
      <c r="I375" s="20"/>
      <c r="J375" s="20"/>
      <c r="K375" s="20"/>
      <c r="L375" s="22"/>
    </row>
    <row r="376" spans="1:12">
      <c r="A376" s="23"/>
      <c r="B376" s="20" t="s">
        <v>1458</v>
      </c>
      <c r="C376" s="20"/>
      <c r="D376" s="20"/>
      <c r="E376" s="20" t="s">
        <v>1459</v>
      </c>
      <c r="F376" s="20"/>
      <c r="G376" s="20"/>
      <c r="H376" s="20"/>
      <c r="I376" s="20"/>
      <c r="J376" s="20"/>
      <c r="K376" s="20"/>
      <c r="L376" s="22"/>
    </row>
    <row r="377" spans="1:12">
      <c r="A377" s="23"/>
      <c r="B377" s="20" t="s">
        <v>1460</v>
      </c>
      <c r="C377" s="20"/>
      <c r="D377" s="20"/>
      <c r="E377" s="20" t="s">
        <v>1459</v>
      </c>
      <c r="F377" s="20"/>
      <c r="G377" s="20"/>
      <c r="H377" s="20"/>
      <c r="I377" s="20"/>
      <c r="J377" s="20"/>
      <c r="K377" s="20"/>
      <c r="L377" s="22"/>
    </row>
    <row r="378" spans="1:12">
      <c r="A378" s="23"/>
      <c r="B378" s="20" t="s">
        <v>1461</v>
      </c>
      <c r="C378" s="20"/>
      <c r="D378" s="20"/>
      <c r="E378" s="20" t="s">
        <v>1459</v>
      </c>
      <c r="F378" s="20"/>
      <c r="G378" s="20"/>
      <c r="H378" s="20"/>
      <c r="I378" s="20"/>
      <c r="J378" s="20"/>
      <c r="K378" s="20"/>
      <c r="L378" s="22"/>
    </row>
    <row r="379" spans="1:12">
      <c r="A379" s="23"/>
      <c r="B379" s="20" t="s">
        <v>1462</v>
      </c>
      <c r="C379" s="20"/>
      <c r="D379" s="20"/>
      <c r="E379" s="20" t="s">
        <v>1459</v>
      </c>
      <c r="F379" s="20"/>
      <c r="G379" s="20"/>
      <c r="H379" s="20"/>
      <c r="I379" s="20"/>
      <c r="J379" s="20"/>
      <c r="K379" s="20"/>
      <c r="L379" s="22"/>
    </row>
    <row r="380" spans="1:12">
      <c r="A380" s="23"/>
      <c r="B380" s="20" t="s">
        <v>1463</v>
      </c>
      <c r="C380" s="20"/>
      <c r="D380" s="20"/>
      <c r="E380" s="20" t="s">
        <v>1169</v>
      </c>
      <c r="F380" s="20"/>
      <c r="G380" s="20"/>
      <c r="H380" s="20"/>
      <c r="I380" s="20"/>
      <c r="J380" s="20"/>
      <c r="K380" s="20"/>
      <c r="L380" s="22"/>
    </row>
    <row r="381" spans="1:12">
      <c r="A381" s="23"/>
      <c r="B381" s="20" t="s">
        <v>1464</v>
      </c>
      <c r="C381" s="20"/>
      <c r="D381" s="20"/>
      <c r="E381" s="20" t="s">
        <v>1169</v>
      </c>
      <c r="F381" s="20"/>
      <c r="G381" s="20"/>
      <c r="H381" s="20"/>
      <c r="I381" s="20"/>
      <c r="J381" s="20"/>
      <c r="K381" s="20"/>
      <c r="L381" s="22"/>
    </row>
    <row r="382" spans="1:12">
      <c r="A382" s="23"/>
      <c r="B382" s="20" t="s">
        <v>1465</v>
      </c>
      <c r="C382" s="20"/>
      <c r="D382" s="20"/>
      <c r="E382" s="20" t="s">
        <v>1240</v>
      </c>
      <c r="F382" s="20"/>
      <c r="G382" s="20"/>
      <c r="H382" s="20"/>
      <c r="I382" s="20"/>
      <c r="J382" s="20"/>
      <c r="K382" s="20"/>
      <c r="L382" s="22"/>
    </row>
    <row r="383" spans="1:12">
      <c r="A383" s="23"/>
      <c r="B383" s="20" t="s">
        <v>1466</v>
      </c>
      <c r="C383" s="20"/>
      <c r="D383" s="20"/>
      <c r="E383" s="20" t="s">
        <v>1467</v>
      </c>
      <c r="F383" s="20"/>
      <c r="G383" s="20"/>
      <c r="H383" s="20"/>
      <c r="I383" s="20"/>
      <c r="J383" s="20"/>
      <c r="K383" s="20"/>
      <c r="L383" s="22"/>
    </row>
    <row r="384" spans="1:12">
      <c r="A384" s="23"/>
      <c r="B384" s="20" t="s">
        <v>1468</v>
      </c>
      <c r="C384" s="20"/>
      <c r="D384" s="20"/>
      <c r="E384" s="20" t="s">
        <v>1467</v>
      </c>
      <c r="F384" s="20"/>
      <c r="G384" s="20"/>
      <c r="H384" s="20"/>
      <c r="I384" s="20"/>
      <c r="J384" s="20"/>
      <c r="K384" s="20"/>
      <c r="L384" s="22"/>
    </row>
    <row r="385" spans="1:12">
      <c r="A385" s="23"/>
      <c r="B385" s="20" t="s">
        <v>1469</v>
      </c>
      <c r="C385" s="20"/>
      <c r="D385" s="20"/>
      <c r="E385" s="20" t="s">
        <v>1470</v>
      </c>
      <c r="F385" s="20"/>
      <c r="G385" s="20"/>
      <c r="H385" s="20"/>
      <c r="I385" s="20"/>
      <c r="J385" s="20"/>
      <c r="K385" s="20"/>
      <c r="L385" s="22"/>
    </row>
    <row r="386" spans="1:12">
      <c r="A386" s="23"/>
      <c r="B386" s="20" t="s">
        <v>1471</v>
      </c>
      <c r="C386" s="20"/>
      <c r="D386" s="20"/>
      <c r="E386" s="20" t="s">
        <v>1243</v>
      </c>
      <c r="F386" s="20"/>
      <c r="G386" s="20"/>
      <c r="H386" s="20"/>
      <c r="I386" s="20"/>
      <c r="J386" s="20"/>
      <c r="K386" s="20"/>
      <c r="L386" s="22"/>
    </row>
    <row r="387" spans="1:12">
      <c r="A387" s="23"/>
      <c r="B387" s="20" t="s">
        <v>1472</v>
      </c>
      <c r="C387" s="20"/>
      <c r="D387" s="20"/>
      <c r="E387" s="20" t="s">
        <v>1473</v>
      </c>
      <c r="F387" s="20"/>
      <c r="G387" s="20"/>
      <c r="H387" s="20"/>
      <c r="I387" s="20"/>
      <c r="J387" s="20"/>
      <c r="K387" s="20"/>
      <c r="L387" s="22"/>
    </row>
    <row r="388" spans="1:12">
      <c r="A388" s="23"/>
      <c r="B388" s="20" t="s">
        <v>1474</v>
      </c>
      <c r="C388" s="20"/>
      <c r="D388" s="20"/>
      <c r="E388" s="20" t="s">
        <v>1475</v>
      </c>
      <c r="F388" s="20"/>
      <c r="G388" s="20"/>
      <c r="H388" s="20"/>
      <c r="I388" s="20"/>
      <c r="J388" s="20"/>
      <c r="K388" s="20"/>
      <c r="L388" s="22"/>
    </row>
    <row r="389" spans="1:12">
      <c r="A389" s="23"/>
      <c r="B389" s="20" t="s">
        <v>1476</v>
      </c>
      <c r="C389" s="20"/>
      <c r="D389" s="20"/>
      <c r="E389" s="20" t="s">
        <v>1475</v>
      </c>
      <c r="F389" s="20"/>
      <c r="G389" s="20"/>
      <c r="H389" s="20"/>
      <c r="I389" s="20"/>
      <c r="J389" s="20"/>
      <c r="K389" s="20"/>
      <c r="L389" s="22"/>
    </row>
    <row r="390" spans="1:12">
      <c r="A390" s="23"/>
      <c r="B390" s="20" t="s">
        <v>1477</v>
      </c>
      <c r="C390" s="20"/>
      <c r="D390" s="20"/>
      <c r="E390" s="20" t="s">
        <v>1475</v>
      </c>
      <c r="F390" s="20"/>
      <c r="G390" s="20"/>
      <c r="H390" s="20"/>
      <c r="I390" s="20"/>
      <c r="J390" s="20"/>
      <c r="K390" s="20"/>
      <c r="L390" s="22"/>
    </row>
    <row r="391" spans="1:12">
      <c r="A391" s="23"/>
      <c r="B391" s="20" t="s">
        <v>1478</v>
      </c>
      <c r="C391" s="20"/>
      <c r="D391" s="20"/>
      <c r="E391" s="20" t="s">
        <v>1475</v>
      </c>
      <c r="F391" s="20"/>
      <c r="G391" s="20"/>
      <c r="H391" s="20"/>
      <c r="I391" s="20"/>
      <c r="J391" s="20"/>
      <c r="K391" s="20"/>
      <c r="L391" s="22"/>
    </row>
    <row r="392" spans="1:12">
      <c r="A392" s="23"/>
      <c r="B392" s="20" t="s">
        <v>1479</v>
      </c>
      <c r="C392" s="20"/>
      <c r="D392" s="20"/>
      <c r="E392" s="20" t="s">
        <v>1110</v>
      </c>
      <c r="F392" s="20"/>
      <c r="G392" s="20"/>
      <c r="H392" s="20"/>
      <c r="I392" s="20"/>
      <c r="J392" s="20"/>
      <c r="K392" s="20"/>
      <c r="L392" s="22"/>
    </row>
    <row r="393" spans="1:12">
      <c r="A393" s="23"/>
      <c r="B393" s="20" t="s">
        <v>1480</v>
      </c>
      <c r="C393" s="20"/>
      <c r="D393" s="20"/>
      <c r="E393" s="20" t="s">
        <v>1110</v>
      </c>
      <c r="F393" s="20"/>
      <c r="G393" s="20"/>
      <c r="H393" s="20"/>
      <c r="I393" s="20"/>
      <c r="J393" s="20"/>
      <c r="K393" s="20"/>
      <c r="L393" s="22"/>
    </row>
    <row r="394" spans="1:12">
      <c r="A394" s="23"/>
      <c r="B394" s="20" t="s">
        <v>1481</v>
      </c>
      <c r="C394" s="20"/>
      <c r="D394" s="20"/>
      <c r="E394" s="20" t="s">
        <v>1328</v>
      </c>
      <c r="F394" s="20"/>
      <c r="G394" s="20"/>
      <c r="H394" s="20"/>
      <c r="I394" s="20"/>
      <c r="J394" s="20"/>
      <c r="K394" s="20"/>
      <c r="L394" s="22"/>
    </row>
    <row r="395" spans="1:12">
      <c r="A395" s="23"/>
      <c r="B395" s="20" t="s">
        <v>1482</v>
      </c>
      <c r="C395" s="20"/>
      <c r="D395" s="20"/>
      <c r="E395" s="20" t="s">
        <v>1328</v>
      </c>
      <c r="F395" s="20"/>
      <c r="G395" s="20"/>
      <c r="H395" s="20"/>
      <c r="I395" s="20"/>
      <c r="J395" s="20"/>
      <c r="K395" s="20"/>
      <c r="L395" s="22"/>
    </row>
    <row r="396" spans="1:12">
      <c r="A396" s="23"/>
      <c r="B396" s="20" t="s">
        <v>1483</v>
      </c>
      <c r="C396" s="20"/>
      <c r="D396" s="20"/>
      <c r="E396" s="20" t="s">
        <v>1484</v>
      </c>
      <c r="F396" s="20"/>
      <c r="G396" s="20"/>
      <c r="H396" s="20"/>
      <c r="I396" s="20"/>
      <c r="J396" s="20"/>
      <c r="K396" s="20"/>
      <c r="L396" s="22"/>
    </row>
    <row r="397" spans="1:12">
      <c r="A397" s="23"/>
      <c r="B397" s="20" t="s">
        <v>1485</v>
      </c>
      <c r="C397" s="20"/>
      <c r="D397" s="20"/>
      <c r="E397" s="20" t="s">
        <v>1263</v>
      </c>
      <c r="F397" s="20"/>
      <c r="G397" s="20"/>
      <c r="H397" s="20"/>
      <c r="I397" s="20"/>
      <c r="J397" s="20"/>
      <c r="K397" s="20"/>
      <c r="L397" s="22"/>
    </row>
    <row r="398" spans="1:12">
      <c r="A398" s="23"/>
      <c r="B398" s="20" t="s">
        <v>1486</v>
      </c>
      <c r="C398" s="20"/>
      <c r="D398" s="20"/>
      <c r="E398" s="20" t="s">
        <v>1263</v>
      </c>
      <c r="F398" s="20"/>
      <c r="G398" s="20"/>
      <c r="H398" s="20"/>
      <c r="I398" s="20"/>
      <c r="J398" s="20"/>
      <c r="K398" s="20"/>
      <c r="L398" s="22"/>
    </row>
    <row r="399" spans="1:12">
      <c r="A399" s="23"/>
      <c r="B399" s="20" t="s">
        <v>1487</v>
      </c>
      <c r="C399" s="20"/>
      <c r="D399" s="20"/>
      <c r="E399" s="20" t="s">
        <v>1488</v>
      </c>
      <c r="F399" s="20"/>
      <c r="G399" s="20"/>
      <c r="H399" s="20"/>
      <c r="I399" s="20"/>
      <c r="J399" s="20"/>
      <c r="K399" s="20"/>
      <c r="L399" s="22"/>
    </row>
    <row r="400" spans="1:12">
      <c r="A400" s="23"/>
      <c r="B400" s="20" t="s">
        <v>1489</v>
      </c>
      <c r="C400" s="20"/>
      <c r="D400" s="20"/>
      <c r="E400" s="20" t="s">
        <v>1488</v>
      </c>
      <c r="F400" s="20"/>
      <c r="G400" s="20"/>
      <c r="H400" s="20"/>
      <c r="I400" s="20"/>
      <c r="J400" s="20"/>
      <c r="K400" s="20"/>
      <c r="L400" s="22"/>
    </row>
    <row r="401" spans="1:12">
      <c r="A401" s="23"/>
      <c r="B401" s="20" t="s">
        <v>1490</v>
      </c>
      <c r="C401" s="20"/>
      <c r="D401" s="20"/>
      <c r="E401" s="20" t="s">
        <v>1491</v>
      </c>
      <c r="F401" s="20"/>
      <c r="G401" s="20"/>
      <c r="H401" s="20"/>
      <c r="I401" s="20"/>
      <c r="J401" s="20"/>
      <c r="K401" s="20"/>
      <c r="L401" s="22"/>
    </row>
    <row r="402" spans="1:12">
      <c r="A402" s="23"/>
      <c r="B402" s="20" t="s">
        <v>1492</v>
      </c>
      <c r="C402" s="20"/>
      <c r="D402" s="20"/>
      <c r="E402" s="20" t="s">
        <v>961</v>
      </c>
      <c r="F402" s="20"/>
      <c r="G402" s="20"/>
      <c r="H402" s="20"/>
      <c r="I402" s="20"/>
      <c r="J402" s="20"/>
      <c r="K402" s="20"/>
      <c r="L402" s="22"/>
    </row>
    <row r="403" spans="1:12">
      <c r="A403" s="23"/>
      <c r="B403" s="20" t="s">
        <v>1493</v>
      </c>
      <c r="C403" s="20"/>
      <c r="D403" s="20"/>
      <c r="E403" s="20" t="s">
        <v>961</v>
      </c>
      <c r="F403" s="20"/>
      <c r="G403" s="20"/>
      <c r="H403" s="20"/>
      <c r="I403" s="20"/>
      <c r="J403" s="20"/>
      <c r="K403" s="20"/>
      <c r="L403" s="22"/>
    </row>
    <row r="404" spans="1:12">
      <c r="A404" s="23"/>
      <c r="B404" s="20" t="s">
        <v>1494</v>
      </c>
      <c r="C404" s="20"/>
      <c r="D404" s="20"/>
      <c r="E404" s="20" t="s">
        <v>930</v>
      </c>
      <c r="F404" s="20"/>
      <c r="G404" s="20"/>
      <c r="H404" s="20"/>
      <c r="I404" s="20"/>
      <c r="J404" s="20"/>
      <c r="K404" s="20"/>
      <c r="L404" s="22"/>
    </row>
    <row r="405" spans="1:12">
      <c r="A405" s="23"/>
      <c r="B405" s="20" t="s">
        <v>1495</v>
      </c>
      <c r="C405" s="20"/>
      <c r="D405" s="20"/>
      <c r="E405" s="20" t="s">
        <v>932</v>
      </c>
      <c r="F405" s="20"/>
      <c r="G405" s="20"/>
      <c r="H405" s="20"/>
      <c r="I405" s="20"/>
      <c r="J405" s="20"/>
      <c r="K405" s="20"/>
      <c r="L405" s="22"/>
    </row>
    <row r="406" spans="1:12">
      <c r="A406" s="23"/>
      <c r="B406" s="20" t="s">
        <v>1496</v>
      </c>
      <c r="C406" s="20"/>
      <c r="D406" s="20"/>
      <c r="E406" s="20" t="s">
        <v>1113</v>
      </c>
      <c r="F406" s="20"/>
      <c r="G406" s="20"/>
      <c r="H406" s="20"/>
      <c r="I406" s="20"/>
      <c r="J406" s="20"/>
      <c r="K406" s="20"/>
      <c r="L406" s="22"/>
    </row>
    <row r="407" spans="1:12">
      <c r="A407" s="23"/>
      <c r="B407" s="20" t="s">
        <v>1497</v>
      </c>
      <c r="C407" s="20"/>
      <c r="D407" s="20"/>
      <c r="E407" s="20" t="s">
        <v>1113</v>
      </c>
      <c r="F407" s="20"/>
      <c r="G407" s="20"/>
      <c r="H407" s="20"/>
      <c r="I407" s="20"/>
      <c r="J407" s="20"/>
      <c r="K407" s="20"/>
      <c r="L407" s="22"/>
    </row>
    <row r="408" spans="1:12">
      <c r="A408" s="23"/>
      <c r="B408" s="20" t="s">
        <v>1498</v>
      </c>
      <c r="C408" s="20"/>
      <c r="D408" s="20"/>
      <c r="E408" s="20" t="s">
        <v>1113</v>
      </c>
      <c r="F408" s="20"/>
      <c r="G408" s="20"/>
      <c r="H408" s="20"/>
      <c r="I408" s="20"/>
      <c r="J408" s="20"/>
      <c r="K408" s="20"/>
      <c r="L408" s="22"/>
    </row>
    <row r="409" spans="1:12">
      <c r="A409" s="23"/>
      <c r="B409" s="20" t="s">
        <v>1499</v>
      </c>
      <c r="C409" s="20"/>
      <c r="D409" s="20"/>
      <c r="E409" s="20" t="s">
        <v>1113</v>
      </c>
      <c r="F409" s="20"/>
      <c r="G409" s="20"/>
      <c r="H409" s="20"/>
      <c r="I409" s="20"/>
      <c r="J409" s="20"/>
      <c r="K409" s="20"/>
      <c r="L409" s="22"/>
    </row>
    <row r="410" spans="1:12">
      <c r="A410" s="23"/>
      <c r="B410" s="20" t="s">
        <v>1500</v>
      </c>
      <c r="C410" s="20"/>
      <c r="D410" s="20"/>
      <c r="E410" s="20" t="s">
        <v>1501</v>
      </c>
      <c r="F410" s="20"/>
      <c r="G410" s="20"/>
      <c r="H410" s="20"/>
      <c r="I410" s="20"/>
      <c r="J410" s="20"/>
      <c r="K410" s="20"/>
      <c r="L410" s="22"/>
    </row>
    <row r="411" spans="1:12">
      <c r="A411" s="23"/>
      <c r="B411" s="20" t="s">
        <v>1502</v>
      </c>
      <c r="C411" s="20"/>
      <c r="D411" s="20"/>
      <c r="E411" s="20" t="s">
        <v>1503</v>
      </c>
      <c r="F411" s="20"/>
      <c r="G411" s="20"/>
      <c r="H411" s="20"/>
      <c r="I411" s="20"/>
      <c r="J411" s="20"/>
      <c r="K411" s="20"/>
      <c r="L411" s="22"/>
    </row>
    <row r="412" spans="1:12">
      <c r="A412" s="23"/>
      <c r="B412" s="20" t="s">
        <v>1504</v>
      </c>
      <c r="C412" s="20"/>
      <c r="D412" s="20"/>
      <c r="E412" s="20" t="s">
        <v>1157</v>
      </c>
      <c r="F412" s="20"/>
      <c r="G412" s="20"/>
      <c r="H412" s="20"/>
      <c r="I412" s="20"/>
      <c r="J412" s="20"/>
      <c r="K412" s="20"/>
      <c r="L412" s="22"/>
    </row>
    <row r="413" spans="1:12">
      <c r="A413" s="23"/>
      <c r="B413" s="20" t="s">
        <v>1505</v>
      </c>
      <c r="C413" s="20"/>
      <c r="D413" s="20"/>
      <c r="E413" s="20" t="s">
        <v>1157</v>
      </c>
      <c r="F413" s="20"/>
      <c r="G413" s="20"/>
      <c r="H413" s="20"/>
      <c r="I413" s="20"/>
      <c r="J413" s="20"/>
      <c r="K413" s="20"/>
      <c r="L413" s="22"/>
    </row>
    <row r="414" spans="1:12">
      <c r="A414" s="23"/>
      <c r="B414" s="20" t="s">
        <v>1506</v>
      </c>
      <c r="C414" s="20"/>
      <c r="D414" s="20"/>
      <c r="E414" s="20" t="s">
        <v>1157</v>
      </c>
      <c r="F414" s="20"/>
      <c r="G414" s="20"/>
      <c r="H414" s="20"/>
      <c r="I414" s="20"/>
      <c r="J414" s="20"/>
      <c r="K414" s="20"/>
      <c r="L414" s="22"/>
    </row>
    <row r="415" spans="1:12">
      <c r="A415" s="23"/>
      <c r="B415" s="20" t="s">
        <v>1507</v>
      </c>
      <c r="C415" s="20"/>
      <c r="D415" s="20"/>
      <c r="E415" s="20" t="s">
        <v>1157</v>
      </c>
      <c r="F415" s="20"/>
      <c r="G415" s="20"/>
      <c r="H415" s="20"/>
      <c r="I415" s="20"/>
      <c r="J415" s="20"/>
      <c r="K415" s="20"/>
      <c r="L415" s="22"/>
    </row>
    <row r="416" spans="1:12">
      <c r="A416" s="23"/>
      <c r="B416" s="20" t="s">
        <v>1508</v>
      </c>
      <c r="C416" s="20"/>
      <c r="D416" s="20"/>
      <c r="E416" s="20" t="s">
        <v>1157</v>
      </c>
      <c r="F416" s="20"/>
      <c r="G416" s="20"/>
      <c r="H416" s="20"/>
      <c r="I416" s="20"/>
      <c r="J416" s="20"/>
      <c r="K416" s="20"/>
      <c r="L416" s="22"/>
    </row>
    <row r="417" spans="1:12">
      <c r="A417" s="23"/>
      <c r="B417" s="20" t="s">
        <v>1509</v>
      </c>
      <c r="C417" s="20"/>
      <c r="D417" s="20"/>
      <c r="E417" s="20" t="s">
        <v>1157</v>
      </c>
      <c r="F417" s="20"/>
      <c r="G417" s="20"/>
      <c r="H417" s="20"/>
      <c r="I417" s="20"/>
      <c r="J417" s="20"/>
      <c r="K417" s="20"/>
      <c r="L417" s="22"/>
    </row>
    <row r="418" spans="1:12">
      <c r="A418" s="23"/>
      <c r="B418" s="20" t="s">
        <v>1510</v>
      </c>
      <c r="C418" s="20"/>
      <c r="D418" s="20"/>
      <c r="E418" s="20" t="s">
        <v>1157</v>
      </c>
      <c r="F418" s="20"/>
      <c r="G418" s="20"/>
      <c r="H418" s="20"/>
      <c r="I418" s="20"/>
      <c r="J418" s="20"/>
      <c r="K418" s="20"/>
      <c r="L418" s="22"/>
    </row>
    <row r="419" spans="1:12">
      <c r="A419" s="23"/>
      <c r="B419" s="20" t="s">
        <v>1511</v>
      </c>
      <c r="C419" s="20"/>
      <c r="D419" s="20"/>
      <c r="E419" s="20" t="s">
        <v>1157</v>
      </c>
      <c r="F419" s="20"/>
      <c r="G419" s="20"/>
      <c r="H419" s="20"/>
      <c r="I419" s="20"/>
      <c r="J419" s="20"/>
      <c r="K419" s="20"/>
      <c r="L419" s="22"/>
    </row>
    <row r="420" spans="1:12">
      <c r="A420" s="23"/>
      <c r="B420" s="20" t="s">
        <v>1512</v>
      </c>
      <c r="C420" s="20"/>
      <c r="D420" s="20"/>
      <c r="E420" s="20" t="s">
        <v>1157</v>
      </c>
      <c r="F420" s="20"/>
      <c r="G420" s="20"/>
      <c r="H420" s="20"/>
      <c r="I420" s="20"/>
      <c r="J420" s="20"/>
      <c r="K420" s="20"/>
      <c r="L420" s="22"/>
    </row>
    <row r="421" spans="1:12">
      <c r="A421" s="23"/>
      <c r="B421" s="20" t="s">
        <v>1513</v>
      </c>
      <c r="C421" s="20"/>
      <c r="D421" s="20"/>
      <c r="E421" s="20" t="s">
        <v>1157</v>
      </c>
      <c r="F421" s="20"/>
      <c r="G421" s="20"/>
      <c r="H421" s="20"/>
      <c r="I421" s="20"/>
      <c r="J421" s="20"/>
      <c r="K421" s="20"/>
      <c r="L421" s="22"/>
    </row>
    <row r="422" spans="1:12">
      <c r="A422" s="23"/>
      <c r="B422" s="20" t="s">
        <v>1514</v>
      </c>
      <c r="C422" s="20"/>
      <c r="D422" s="20"/>
      <c r="E422" s="20" t="s">
        <v>1157</v>
      </c>
      <c r="F422" s="20"/>
      <c r="G422" s="20"/>
      <c r="H422" s="20"/>
      <c r="I422" s="20"/>
      <c r="J422" s="20"/>
      <c r="K422" s="20"/>
      <c r="L422" s="22"/>
    </row>
    <row r="423" spans="1:12">
      <c r="A423" s="23"/>
      <c r="B423" s="20" t="s">
        <v>1515</v>
      </c>
      <c r="C423" s="20"/>
      <c r="D423" s="20"/>
      <c r="E423" s="20" t="s">
        <v>1157</v>
      </c>
      <c r="F423" s="20"/>
      <c r="G423" s="20"/>
      <c r="H423" s="20"/>
      <c r="I423" s="20"/>
      <c r="J423" s="20"/>
      <c r="K423" s="20"/>
      <c r="L423" s="22"/>
    </row>
    <row r="424" spans="1:12">
      <c r="A424" s="23"/>
      <c r="B424" s="20" t="s">
        <v>1516</v>
      </c>
      <c r="C424" s="20"/>
      <c r="D424" s="20"/>
      <c r="E424" s="20" t="s">
        <v>955</v>
      </c>
      <c r="F424" s="20"/>
      <c r="G424" s="20"/>
      <c r="H424" s="20"/>
      <c r="I424" s="20"/>
      <c r="J424" s="20"/>
      <c r="K424" s="20"/>
      <c r="L424" s="22"/>
    </row>
    <row r="425" spans="1:12">
      <c r="A425" s="23"/>
      <c r="B425" s="20" t="s">
        <v>1517</v>
      </c>
      <c r="C425" s="20"/>
      <c r="D425" s="20"/>
      <c r="E425" s="20" t="s">
        <v>1161</v>
      </c>
      <c r="F425" s="20"/>
      <c r="G425" s="20"/>
      <c r="H425" s="20"/>
      <c r="I425" s="20"/>
      <c r="J425" s="20"/>
      <c r="K425" s="20"/>
      <c r="L425" s="22"/>
    </row>
    <row r="426" spans="1:12">
      <c r="A426" s="23"/>
      <c r="B426" s="20" t="s">
        <v>1518</v>
      </c>
      <c r="C426" s="20"/>
      <c r="D426" s="20"/>
      <c r="E426" s="20" t="s">
        <v>1148</v>
      </c>
      <c r="F426" s="20"/>
      <c r="G426" s="20"/>
      <c r="H426" s="20"/>
      <c r="I426" s="20"/>
      <c r="J426" s="20"/>
      <c r="K426" s="20"/>
      <c r="L426" s="22"/>
    </row>
    <row r="427" spans="1:12">
      <c r="A427" s="23"/>
      <c r="B427" s="20" t="s">
        <v>1519</v>
      </c>
      <c r="C427" s="20"/>
      <c r="D427" s="20"/>
      <c r="E427" s="20" t="s">
        <v>1473</v>
      </c>
      <c r="F427" s="20"/>
      <c r="G427" s="20"/>
      <c r="H427" s="20"/>
      <c r="I427" s="20"/>
      <c r="J427" s="20"/>
      <c r="K427" s="20"/>
      <c r="L427" s="22"/>
    </row>
    <row r="428" spans="1:12">
      <c r="A428" s="23"/>
      <c r="B428" s="20" t="s">
        <v>1520</v>
      </c>
      <c r="C428" s="20"/>
      <c r="D428" s="20"/>
      <c r="E428" s="20" t="s">
        <v>1473</v>
      </c>
      <c r="F428" s="20"/>
      <c r="G428" s="20"/>
      <c r="H428" s="20"/>
      <c r="I428" s="20"/>
      <c r="J428" s="20"/>
      <c r="K428" s="20"/>
      <c r="L428" s="22"/>
    </row>
    <row r="429" spans="1:12">
      <c r="A429" s="23"/>
      <c r="B429" s="20" t="s">
        <v>1521</v>
      </c>
      <c r="C429" s="20"/>
      <c r="D429" s="20"/>
      <c r="E429" s="20" t="s">
        <v>1475</v>
      </c>
      <c r="F429" s="20"/>
      <c r="G429" s="20"/>
      <c r="H429" s="20"/>
      <c r="I429" s="20"/>
      <c r="J429" s="20"/>
      <c r="K429" s="20"/>
      <c r="L429" s="22"/>
    </row>
    <row r="430" spans="1:12">
      <c r="A430" s="23"/>
      <c r="B430" s="20" t="s">
        <v>1522</v>
      </c>
      <c r="C430" s="20"/>
      <c r="D430" s="20"/>
      <c r="E430" s="20" t="s">
        <v>1119</v>
      </c>
      <c r="F430" s="20"/>
      <c r="G430" s="20"/>
      <c r="H430" s="20"/>
      <c r="I430" s="20"/>
      <c r="J430" s="20"/>
      <c r="K430" s="20"/>
      <c r="L430" s="22"/>
    </row>
    <row r="431" spans="1:12">
      <c r="A431" s="23"/>
      <c r="B431" s="20" t="s">
        <v>1523</v>
      </c>
      <c r="C431" s="20"/>
      <c r="D431" s="20"/>
      <c r="E431" s="20" t="s">
        <v>1119</v>
      </c>
      <c r="F431" s="20"/>
      <c r="G431" s="20"/>
      <c r="H431" s="20"/>
      <c r="I431" s="20"/>
      <c r="J431" s="20"/>
      <c r="K431" s="20"/>
      <c r="L431" s="22"/>
    </row>
    <row r="432" spans="1:12">
      <c r="A432" s="23"/>
      <c r="B432" s="20" t="s">
        <v>1524</v>
      </c>
      <c r="C432" s="20"/>
      <c r="D432" s="20"/>
      <c r="E432" s="20" t="s">
        <v>1525</v>
      </c>
      <c r="F432" s="20"/>
      <c r="G432" s="20"/>
      <c r="H432" s="20"/>
      <c r="I432" s="20"/>
      <c r="J432" s="20"/>
      <c r="K432" s="20"/>
      <c r="L432" s="22"/>
    </row>
    <row r="433" spans="1:12">
      <c r="A433" s="23"/>
      <c r="B433" s="20" t="s">
        <v>1526</v>
      </c>
      <c r="C433" s="20"/>
      <c r="D433" s="20"/>
      <c r="E433" s="20" t="s">
        <v>1328</v>
      </c>
      <c r="F433" s="20"/>
      <c r="G433" s="20"/>
      <c r="H433" s="20"/>
      <c r="I433" s="20"/>
      <c r="J433" s="20"/>
      <c r="K433" s="20"/>
      <c r="L433" s="22"/>
    </row>
    <row r="434" spans="1:12">
      <c r="A434" s="23"/>
      <c r="B434" s="20" t="s">
        <v>1527</v>
      </c>
      <c r="C434" s="20"/>
      <c r="D434" s="20"/>
      <c r="E434" s="20" t="s">
        <v>1263</v>
      </c>
      <c r="F434" s="20"/>
      <c r="G434" s="20"/>
      <c r="H434" s="20"/>
      <c r="I434" s="20"/>
      <c r="J434" s="20"/>
      <c r="K434" s="20"/>
      <c r="L434" s="22"/>
    </row>
    <row r="435" spans="1:12">
      <c r="A435" s="23"/>
      <c r="B435" s="20" t="s">
        <v>1528</v>
      </c>
      <c r="C435" s="20"/>
      <c r="D435" s="20"/>
      <c r="E435" s="20" t="s">
        <v>1150</v>
      </c>
      <c r="F435" s="20"/>
      <c r="G435" s="20"/>
      <c r="H435" s="20"/>
      <c r="I435" s="20"/>
      <c r="J435" s="20"/>
      <c r="K435" s="20"/>
      <c r="L435" s="22"/>
    </row>
    <row r="436" spans="1:12">
      <c r="A436" s="23"/>
      <c r="B436" s="20" t="s">
        <v>1529</v>
      </c>
      <c r="C436" s="20"/>
      <c r="D436" s="20"/>
      <c r="E436" s="20" t="s">
        <v>1150</v>
      </c>
      <c r="F436" s="20"/>
      <c r="G436" s="20"/>
      <c r="H436" s="20"/>
      <c r="I436" s="20"/>
      <c r="J436" s="20"/>
      <c r="K436" s="20"/>
      <c r="L436" s="22"/>
    </row>
    <row r="437" spans="1:12">
      <c r="A437" s="23"/>
      <c r="B437" s="20" t="s">
        <v>1530</v>
      </c>
      <c r="C437" s="20"/>
      <c r="D437" s="20"/>
      <c r="E437" s="20" t="s">
        <v>1531</v>
      </c>
      <c r="F437" s="20"/>
      <c r="G437" s="20"/>
      <c r="H437" s="20"/>
      <c r="I437" s="20"/>
      <c r="J437" s="20"/>
      <c r="K437" s="20"/>
      <c r="L437" s="22"/>
    </row>
    <row r="438" spans="1:12">
      <c r="A438" s="23"/>
      <c r="B438" s="20" t="s">
        <v>1532</v>
      </c>
      <c r="C438" s="20"/>
      <c r="D438" s="20"/>
      <c r="E438" s="20" t="s">
        <v>1240</v>
      </c>
      <c r="F438" s="20"/>
      <c r="G438" s="20"/>
      <c r="H438" s="20"/>
      <c r="I438" s="20"/>
      <c r="J438" s="20"/>
      <c r="K438" s="20"/>
      <c r="L438" s="22"/>
    </row>
    <row r="439" spans="1:12">
      <c r="A439" s="23"/>
      <c r="B439" s="20" t="s">
        <v>1533</v>
      </c>
      <c r="C439" s="20"/>
      <c r="D439" s="20"/>
      <c r="E439" s="20" t="s">
        <v>1240</v>
      </c>
      <c r="F439" s="20"/>
      <c r="G439" s="20"/>
      <c r="H439" s="20"/>
      <c r="I439" s="20"/>
      <c r="J439" s="20"/>
      <c r="K439" s="20"/>
      <c r="L439" s="22"/>
    </row>
    <row r="440" spans="1:12">
      <c r="A440" s="23"/>
      <c r="B440" s="20" t="s">
        <v>1534</v>
      </c>
      <c r="C440" s="20"/>
      <c r="D440" s="20"/>
      <c r="E440" s="20" t="s">
        <v>1535</v>
      </c>
      <c r="F440" s="20"/>
      <c r="G440" s="20"/>
      <c r="H440" s="20"/>
      <c r="I440" s="20"/>
      <c r="J440" s="20"/>
      <c r="K440" s="20"/>
      <c r="L440" s="22"/>
    </row>
    <row r="441" spans="1:12">
      <c r="A441" s="23"/>
      <c r="B441" s="20" t="s">
        <v>1536</v>
      </c>
      <c r="C441" s="20"/>
      <c r="D441" s="20"/>
      <c r="E441" s="20" t="s">
        <v>994</v>
      </c>
      <c r="F441" s="20"/>
      <c r="G441" s="20"/>
      <c r="H441" s="20"/>
      <c r="I441" s="20"/>
      <c r="J441" s="20"/>
      <c r="K441" s="20"/>
      <c r="L441" s="22"/>
    </row>
    <row r="442" spans="1:12">
      <c r="A442" s="23"/>
      <c r="B442" s="20" t="s">
        <v>1537</v>
      </c>
      <c r="C442" s="20"/>
      <c r="D442" s="20"/>
      <c r="E442" s="20" t="s">
        <v>930</v>
      </c>
      <c r="F442" s="20"/>
      <c r="G442" s="20"/>
      <c r="H442" s="20"/>
      <c r="I442" s="20"/>
      <c r="J442" s="20"/>
      <c r="K442" s="20"/>
      <c r="L442" s="22"/>
    </row>
    <row r="443" spans="1:12">
      <c r="A443" s="23"/>
      <c r="B443" s="20" t="s">
        <v>1538</v>
      </c>
      <c r="C443" s="20"/>
      <c r="D443" s="20"/>
      <c r="E443" s="20" t="s">
        <v>1062</v>
      </c>
      <c r="F443" s="20"/>
      <c r="G443" s="20"/>
      <c r="H443" s="20"/>
      <c r="I443" s="20"/>
      <c r="J443" s="20"/>
      <c r="K443" s="20"/>
      <c r="L443" s="22"/>
    </row>
    <row r="444" spans="1:12">
      <c r="A444" s="23"/>
      <c r="B444" s="20" t="s">
        <v>1539</v>
      </c>
      <c r="C444" s="20"/>
      <c r="D444" s="20"/>
      <c r="E444" s="20" t="s">
        <v>924</v>
      </c>
      <c r="F444" s="20"/>
      <c r="G444" s="20"/>
      <c r="H444" s="20"/>
      <c r="I444" s="20"/>
      <c r="J444" s="20"/>
      <c r="K444" s="20"/>
      <c r="L444" s="22"/>
    </row>
    <row r="445" spans="1:12">
      <c r="A445" s="23"/>
      <c r="B445" s="20" t="s">
        <v>1540</v>
      </c>
      <c r="C445" s="20"/>
      <c r="D445" s="20"/>
      <c r="E445" s="20" t="s">
        <v>926</v>
      </c>
      <c r="F445" s="20"/>
      <c r="G445" s="20"/>
      <c r="H445" s="20"/>
      <c r="I445" s="20"/>
      <c r="J445" s="20"/>
      <c r="K445" s="20"/>
      <c r="L445" s="22"/>
    </row>
    <row r="446" spans="1:12">
      <c r="A446" s="23"/>
      <c r="B446" s="20" t="s">
        <v>1541</v>
      </c>
      <c r="C446" s="20"/>
      <c r="D446" s="20"/>
      <c r="E446" s="20" t="s">
        <v>998</v>
      </c>
      <c r="F446" s="20"/>
      <c r="G446" s="20"/>
      <c r="H446" s="20"/>
      <c r="I446" s="20"/>
      <c r="J446" s="20"/>
      <c r="K446" s="20"/>
      <c r="L446" s="22"/>
    </row>
    <row r="447" spans="1:12">
      <c r="A447" s="23"/>
      <c r="B447" s="20" t="s">
        <v>1542</v>
      </c>
      <c r="C447" s="20"/>
      <c r="D447" s="20"/>
      <c r="E447" s="20" t="s">
        <v>1161</v>
      </c>
      <c r="F447" s="20"/>
      <c r="G447" s="20"/>
      <c r="H447" s="20"/>
      <c r="I447" s="20"/>
      <c r="J447" s="20"/>
      <c r="K447" s="20"/>
      <c r="L447" s="22"/>
    </row>
    <row r="448" spans="1:12">
      <c r="A448" s="23"/>
      <c r="B448" s="20" t="s">
        <v>1543</v>
      </c>
      <c r="C448" s="20"/>
      <c r="D448" s="20"/>
      <c r="E448" s="20" t="s">
        <v>996</v>
      </c>
      <c r="F448" s="20"/>
      <c r="G448" s="20"/>
      <c r="H448" s="20"/>
      <c r="I448" s="20"/>
      <c r="J448" s="20"/>
      <c r="K448" s="20"/>
      <c r="L448" s="22"/>
    </row>
    <row r="449" spans="1:12">
      <c r="A449" s="23"/>
      <c r="B449" s="20" t="s">
        <v>1544</v>
      </c>
      <c r="C449" s="20"/>
      <c r="D449" s="20"/>
      <c r="E449" s="20" t="s">
        <v>1501</v>
      </c>
      <c r="F449" s="20"/>
      <c r="G449" s="20"/>
      <c r="H449" s="20"/>
      <c r="I449" s="20"/>
      <c r="J449" s="20"/>
      <c r="K449" s="20"/>
      <c r="L449" s="22"/>
    </row>
    <row r="450" spans="1:12">
      <c r="A450" s="23"/>
      <c r="B450" s="20" t="s">
        <v>1545</v>
      </c>
      <c r="C450" s="20"/>
      <c r="D450" s="20"/>
      <c r="E450" s="20" t="s">
        <v>1161</v>
      </c>
      <c r="F450" s="20"/>
      <c r="G450" s="20"/>
      <c r="H450" s="20"/>
      <c r="I450" s="20"/>
      <c r="J450" s="20"/>
      <c r="K450" s="20"/>
      <c r="L450" s="22"/>
    </row>
    <row r="451" spans="1:12">
      <c r="A451" s="23"/>
      <c r="B451" s="20" t="s">
        <v>1546</v>
      </c>
      <c r="C451" s="20"/>
      <c r="D451" s="20"/>
      <c r="E451" s="20" t="s">
        <v>996</v>
      </c>
      <c r="F451" s="20"/>
      <c r="G451" s="20"/>
      <c r="H451" s="20"/>
      <c r="I451" s="20"/>
      <c r="J451" s="20"/>
      <c r="K451" s="20"/>
      <c r="L451" s="22"/>
    </row>
    <row r="452" spans="1:12">
      <c r="A452" s="23"/>
      <c r="B452" s="20" t="s">
        <v>1547</v>
      </c>
      <c r="C452" s="20"/>
      <c r="D452" s="20"/>
      <c r="E452" s="20" t="s">
        <v>932</v>
      </c>
      <c r="F452" s="20"/>
      <c r="G452" s="20"/>
      <c r="H452" s="20"/>
      <c r="I452" s="20"/>
      <c r="J452" s="20"/>
      <c r="K452" s="20"/>
      <c r="L452" s="22"/>
    </row>
    <row r="453" spans="1:12">
      <c r="A453" s="23"/>
      <c r="B453" s="20" t="s">
        <v>1548</v>
      </c>
      <c r="C453" s="20"/>
      <c r="D453" s="20"/>
      <c r="E453" s="20" t="s">
        <v>932</v>
      </c>
      <c r="F453" s="20"/>
      <c r="G453" s="20"/>
      <c r="H453" s="20"/>
      <c r="I453" s="20"/>
      <c r="J453" s="20"/>
      <c r="K453" s="20"/>
      <c r="L453" s="22"/>
    </row>
    <row r="454" spans="1:12">
      <c r="A454" s="23"/>
      <c r="B454" s="20" t="s">
        <v>1549</v>
      </c>
      <c r="C454" s="20"/>
      <c r="D454" s="20"/>
      <c r="E454" s="20" t="s">
        <v>932</v>
      </c>
      <c r="F454" s="20"/>
      <c r="G454" s="20"/>
      <c r="H454" s="20"/>
      <c r="I454" s="20"/>
      <c r="J454" s="20"/>
      <c r="K454" s="20"/>
      <c r="L454" s="22"/>
    </row>
    <row r="455" spans="1:12">
      <c r="A455" s="23"/>
      <c r="B455" s="20" t="s">
        <v>1550</v>
      </c>
      <c r="C455" s="20"/>
      <c r="D455" s="20"/>
      <c r="E455" s="20" t="s">
        <v>932</v>
      </c>
      <c r="F455" s="20"/>
      <c r="G455" s="20"/>
      <c r="H455" s="20"/>
      <c r="I455" s="20"/>
      <c r="J455" s="20"/>
      <c r="K455" s="20"/>
      <c r="L455" s="22"/>
    </row>
    <row r="456" spans="1:12">
      <c r="A456" s="23"/>
      <c r="B456" s="20" t="s">
        <v>1551</v>
      </c>
      <c r="C456" s="20"/>
      <c r="D456" s="20"/>
      <c r="E456" s="20" t="s">
        <v>932</v>
      </c>
      <c r="F456" s="20"/>
      <c r="G456" s="20"/>
      <c r="H456" s="20"/>
      <c r="I456" s="20"/>
      <c r="J456" s="20"/>
      <c r="K456" s="20"/>
      <c r="L456" s="22"/>
    </row>
    <row r="457" spans="1:12">
      <c r="A457" s="23"/>
      <c r="B457" s="20" t="s">
        <v>1552</v>
      </c>
      <c r="C457" s="20"/>
      <c r="D457" s="20"/>
      <c r="E457" s="20" t="s">
        <v>932</v>
      </c>
      <c r="F457" s="20"/>
      <c r="G457" s="20"/>
      <c r="H457" s="20"/>
      <c r="I457" s="20"/>
      <c r="J457" s="20"/>
      <c r="K457" s="20"/>
      <c r="L457" s="22"/>
    </row>
    <row r="458" spans="1:12">
      <c r="A458" s="23"/>
      <c r="B458" s="20" t="s">
        <v>1553</v>
      </c>
      <c r="C458" s="20"/>
      <c r="D458" s="20"/>
      <c r="E458" s="20" t="s">
        <v>1467</v>
      </c>
      <c r="F458" s="20"/>
      <c r="G458" s="20"/>
      <c r="H458" s="20"/>
      <c r="I458" s="20"/>
      <c r="J458" s="20"/>
      <c r="K458" s="20"/>
      <c r="L458" s="22"/>
    </row>
    <row r="459" spans="1:12">
      <c r="A459" s="23"/>
      <c r="B459" s="20" t="s">
        <v>1554</v>
      </c>
      <c r="C459" s="20"/>
      <c r="D459" s="20"/>
      <c r="E459" s="20" t="s">
        <v>1467</v>
      </c>
      <c r="F459" s="20"/>
      <c r="G459" s="20"/>
      <c r="H459" s="20"/>
      <c r="I459" s="20"/>
      <c r="J459" s="20"/>
      <c r="K459" s="20"/>
      <c r="L459" s="22"/>
    </row>
    <row r="460" spans="1:12">
      <c r="A460" s="23"/>
      <c r="B460" s="20" t="s">
        <v>1555</v>
      </c>
      <c r="C460" s="20"/>
      <c r="D460" s="20"/>
      <c r="E460" s="20" t="s">
        <v>1556</v>
      </c>
      <c r="F460" s="20"/>
      <c r="G460" s="20"/>
      <c r="H460" s="20"/>
      <c r="I460" s="20"/>
      <c r="J460" s="20"/>
      <c r="K460" s="20"/>
      <c r="L460" s="22"/>
    </row>
    <row r="461" spans="1:12">
      <c r="A461" s="23"/>
      <c r="B461" s="20" t="s">
        <v>1557</v>
      </c>
      <c r="C461" s="20"/>
      <c r="D461" s="20"/>
      <c r="E461" s="20" t="s">
        <v>1167</v>
      </c>
      <c r="F461" s="20"/>
      <c r="G461" s="20"/>
      <c r="H461" s="20"/>
      <c r="I461" s="20"/>
      <c r="J461" s="20"/>
      <c r="K461" s="20"/>
      <c r="L461" s="22"/>
    </row>
    <row r="462" spans="1:12">
      <c r="A462" s="23"/>
      <c r="B462" s="20" t="s">
        <v>1558</v>
      </c>
      <c r="C462" s="20"/>
      <c r="D462" s="20"/>
      <c r="E462" s="20" t="s">
        <v>1167</v>
      </c>
      <c r="F462" s="20"/>
      <c r="G462" s="20"/>
      <c r="H462" s="20"/>
      <c r="I462" s="20"/>
      <c r="J462" s="20"/>
      <c r="K462" s="20"/>
      <c r="L462" s="22"/>
    </row>
    <row r="463" spans="1:12">
      <c r="A463" s="23"/>
      <c r="B463" s="20" t="s">
        <v>1559</v>
      </c>
      <c r="C463" s="20"/>
      <c r="D463" s="20"/>
      <c r="E463" s="20" t="s">
        <v>1560</v>
      </c>
      <c r="F463" s="20"/>
      <c r="G463" s="20"/>
      <c r="H463" s="20"/>
      <c r="I463" s="20"/>
      <c r="J463" s="20"/>
      <c r="K463" s="20"/>
      <c r="L463" s="22"/>
    </row>
    <row r="464" spans="1:12">
      <c r="A464" s="23"/>
      <c r="B464" s="20" t="s">
        <v>1561</v>
      </c>
      <c r="C464" s="20"/>
      <c r="D464" s="20"/>
      <c r="E464" s="20" t="s">
        <v>1562</v>
      </c>
      <c r="F464" s="20"/>
      <c r="G464" s="20"/>
      <c r="H464" s="20"/>
      <c r="I464" s="20"/>
      <c r="J464" s="20"/>
      <c r="K464" s="20"/>
      <c r="L464" s="22"/>
    </row>
    <row r="465" spans="1:12">
      <c r="A465" s="23"/>
      <c r="B465" s="20" t="s">
        <v>1563</v>
      </c>
      <c r="C465" s="20"/>
      <c r="D465" s="20"/>
      <c r="E465" s="20" t="s">
        <v>1029</v>
      </c>
      <c r="F465" s="20"/>
      <c r="G465" s="20"/>
      <c r="H465" s="20"/>
      <c r="I465" s="20"/>
      <c r="J465" s="20"/>
      <c r="K465" s="20"/>
      <c r="L465" s="22"/>
    </row>
    <row r="466" spans="1:12">
      <c r="A466" s="23"/>
      <c r="B466" s="20" t="s">
        <v>1564</v>
      </c>
      <c r="C466" s="20"/>
      <c r="D466" s="20"/>
      <c r="E466" s="20" t="s">
        <v>1443</v>
      </c>
      <c r="F466" s="20"/>
      <c r="G466" s="20"/>
      <c r="H466" s="20"/>
      <c r="I466" s="20"/>
      <c r="J466" s="20"/>
      <c r="K466" s="20"/>
      <c r="L466" s="22"/>
    </row>
    <row r="467" spans="1:12">
      <c r="A467" s="23"/>
      <c r="B467" s="20" t="s">
        <v>1565</v>
      </c>
      <c r="C467" s="20"/>
      <c r="D467" s="20"/>
      <c r="E467" s="20" t="s">
        <v>1148</v>
      </c>
      <c r="F467" s="20"/>
      <c r="G467" s="20"/>
      <c r="H467" s="20"/>
      <c r="I467" s="20"/>
      <c r="J467" s="20"/>
      <c r="K467" s="20"/>
      <c r="L467" s="22"/>
    </row>
    <row r="468" spans="1:12">
      <c r="A468" s="23"/>
      <c r="B468" s="20" t="s">
        <v>1566</v>
      </c>
      <c r="C468" s="20"/>
      <c r="D468" s="20"/>
      <c r="E468" s="20" t="s">
        <v>1562</v>
      </c>
      <c r="F468" s="20"/>
      <c r="G468" s="20"/>
      <c r="H468" s="20"/>
      <c r="I468" s="20"/>
      <c r="J468" s="20"/>
      <c r="K468" s="20"/>
      <c r="L468" s="22"/>
    </row>
    <row r="469" spans="1:12">
      <c r="A469" s="23"/>
      <c r="B469" s="20" t="s">
        <v>1567</v>
      </c>
      <c r="C469" s="20"/>
      <c r="D469" s="20"/>
      <c r="E469" s="20" t="s">
        <v>1568</v>
      </c>
      <c r="F469" s="20"/>
      <c r="G469" s="20"/>
      <c r="H469" s="20"/>
      <c r="I469" s="20"/>
      <c r="J469" s="20"/>
      <c r="K469" s="20"/>
      <c r="L469" s="22"/>
    </row>
    <row r="470" spans="1:12">
      <c r="A470" s="23"/>
      <c r="B470" s="20" t="s">
        <v>1569</v>
      </c>
      <c r="C470" s="20"/>
      <c r="D470" s="20"/>
      <c r="E470" s="20" t="s">
        <v>1208</v>
      </c>
      <c r="F470" s="20"/>
      <c r="G470" s="20"/>
      <c r="H470" s="20"/>
      <c r="I470" s="20"/>
      <c r="J470" s="20"/>
      <c r="K470" s="20"/>
      <c r="L470" s="22"/>
    </row>
    <row r="471" spans="1:12">
      <c r="A471" s="23"/>
      <c r="B471" s="20" t="s">
        <v>1570</v>
      </c>
      <c r="C471" s="20"/>
      <c r="D471" s="20"/>
      <c r="E471" s="20" t="s">
        <v>1208</v>
      </c>
      <c r="F471" s="20"/>
      <c r="G471" s="20"/>
      <c r="H471" s="20"/>
      <c r="I471" s="20"/>
      <c r="J471" s="20"/>
      <c r="K471" s="20"/>
      <c r="L471" s="22"/>
    </row>
    <row r="472" spans="1:12">
      <c r="A472" s="23"/>
      <c r="B472" s="20" t="s">
        <v>1571</v>
      </c>
      <c r="C472" s="20"/>
      <c r="D472" s="20"/>
      <c r="E472" s="20" t="s">
        <v>1572</v>
      </c>
      <c r="F472" s="20"/>
      <c r="G472" s="20"/>
      <c r="H472" s="20"/>
      <c r="I472" s="20"/>
      <c r="J472" s="20"/>
      <c r="K472" s="20"/>
      <c r="L472" s="22"/>
    </row>
    <row r="473" spans="1:12">
      <c r="A473" s="23"/>
      <c r="B473" s="20" t="s">
        <v>1573</v>
      </c>
      <c r="C473" s="20"/>
      <c r="D473" s="20"/>
      <c r="E473" s="20" t="s">
        <v>1574</v>
      </c>
      <c r="F473" s="20"/>
      <c r="G473" s="20"/>
      <c r="H473" s="20"/>
      <c r="I473" s="20"/>
      <c r="J473" s="20"/>
      <c r="K473" s="20"/>
      <c r="L473" s="22"/>
    </row>
    <row r="474" spans="1:12">
      <c r="A474" s="23" t="s">
        <v>1575</v>
      </c>
      <c r="B474" s="20" t="s">
        <v>1576</v>
      </c>
      <c r="C474" s="20"/>
      <c r="D474" s="20"/>
      <c r="E474" s="20" t="s">
        <v>1577</v>
      </c>
      <c r="F474" s="20"/>
      <c r="G474" s="20"/>
      <c r="H474" s="20"/>
      <c r="I474" s="20"/>
      <c r="J474" s="20"/>
      <c r="K474" s="20"/>
      <c r="L474" s="22"/>
    </row>
    <row r="475" spans="1:12">
      <c r="A475" s="23"/>
      <c r="B475" s="20" t="s">
        <v>1578</v>
      </c>
      <c r="C475" s="20"/>
      <c r="D475" s="20"/>
      <c r="E475" s="20" t="s">
        <v>1579</v>
      </c>
      <c r="F475" s="20"/>
      <c r="G475" s="20"/>
      <c r="H475" s="20"/>
      <c r="I475" s="20"/>
      <c r="J475" s="20"/>
      <c r="K475" s="20"/>
      <c r="L475" s="22"/>
    </row>
    <row r="476" spans="1:12">
      <c r="A476" s="23"/>
      <c r="B476" s="20" t="s">
        <v>1580</v>
      </c>
      <c r="C476" s="20"/>
      <c r="D476" s="20"/>
      <c r="E476" s="20" t="s">
        <v>1186</v>
      </c>
      <c r="F476" s="20"/>
      <c r="G476" s="20"/>
      <c r="H476" s="20"/>
      <c r="I476" s="20"/>
      <c r="J476" s="20"/>
      <c r="K476" s="20"/>
      <c r="L476" s="22"/>
    </row>
    <row r="477" spans="1:12">
      <c r="A477" s="23" t="s">
        <v>1575</v>
      </c>
      <c r="B477" s="20" t="s">
        <v>1581</v>
      </c>
      <c r="C477" s="20"/>
      <c r="D477" s="20"/>
      <c r="E477" s="20" t="s">
        <v>955</v>
      </c>
      <c r="F477" s="20"/>
      <c r="G477" s="20"/>
      <c r="H477" s="20"/>
      <c r="I477" s="20"/>
      <c r="J477" s="20"/>
      <c r="K477" s="20"/>
      <c r="L477" s="22"/>
    </row>
    <row r="478" spans="1:12">
      <c r="A478" s="23"/>
      <c r="B478" s="20" t="s">
        <v>1582</v>
      </c>
      <c r="C478" s="20"/>
      <c r="D478" s="20"/>
      <c r="E478" s="20" t="s">
        <v>1161</v>
      </c>
      <c r="F478" s="20"/>
      <c r="G478" s="20"/>
      <c r="H478" s="20"/>
      <c r="I478" s="20"/>
      <c r="J478" s="20"/>
      <c r="K478" s="20"/>
      <c r="L478" s="22"/>
    </row>
    <row r="479" spans="1:12">
      <c r="A479" s="23"/>
      <c r="B479" s="20" t="s">
        <v>1583</v>
      </c>
      <c r="C479" s="20"/>
      <c r="D479" s="20"/>
      <c r="E479" s="20" t="s">
        <v>1065</v>
      </c>
      <c r="F479" s="20"/>
      <c r="G479" s="20"/>
      <c r="H479" s="20"/>
      <c r="I479" s="20"/>
      <c r="J479" s="20"/>
      <c r="K479" s="20"/>
      <c r="L479" s="22"/>
    </row>
    <row r="480" spans="1:12">
      <c r="A480" s="23"/>
      <c r="B480" s="20" t="s">
        <v>1584</v>
      </c>
      <c r="C480" s="20"/>
      <c r="D480" s="20"/>
      <c r="E480" s="20" t="s">
        <v>1585</v>
      </c>
      <c r="F480" s="20"/>
      <c r="G480" s="20"/>
      <c r="H480" s="20"/>
      <c r="I480" s="20"/>
      <c r="J480" s="20"/>
      <c r="K480" s="20"/>
      <c r="L480" s="22"/>
    </row>
    <row r="481" spans="1:12">
      <c r="A481" s="23"/>
      <c r="B481" s="20" t="s">
        <v>1586</v>
      </c>
      <c r="C481" s="20"/>
      <c r="D481" s="20"/>
      <c r="E481" s="20" t="s">
        <v>1585</v>
      </c>
      <c r="F481" s="20"/>
      <c r="G481" s="20"/>
      <c r="H481" s="20"/>
      <c r="I481" s="20"/>
      <c r="J481" s="20"/>
      <c r="K481" s="20"/>
      <c r="L481" s="22"/>
    </row>
    <row r="482" spans="1:12">
      <c r="A482" s="23"/>
      <c r="B482" s="20" t="s">
        <v>1587</v>
      </c>
      <c r="C482" s="20"/>
      <c r="D482" s="20"/>
      <c r="E482" s="20" t="s">
        <v>1588</v>
      </c>
      <c r="F482" s="20"/>
      <c r="G482" s="20"/>
      <c r="H482" s="20"/>
      <c r="I482" s="20"/>
      <c r="J482" s="20"/>
      <c r="K482" s="20"/>
      <c r="L482" s="22"/>
    </row>
    <row r="483" spans="1:12">
      <c r="A483" s="23"/>
      <c r="B483" s="20" t="s">
        <v>1589</v>
      </c>
      <c r="C483" s="20"/>
      <c r="D483" s="20"/>
      <c r="E483" s="20" t="s">
        <v>1119</v>
      </c>
      <c r="F483" s="20"/>
      <c r="G483" s="20"/>
      <c r="H483" s="20"/>
      <c r="I483" s="20"/>
      <c r="J483" s="20"/>
      <c r="K483" s="20"/>
      <c r="L483" s="22"/>
    </row>
    <row r="484" spans="1:12">
      <c r="A484" s="23"/>
      <c r="B484" s="20" t="s">
        <v>1590</v>
      </c>
      <c r="C484" s="20"/>
      <c r="D484" s="20"/>
      <c r="E484" s="20" t="s">
        <v>1119</v>
      </c>
      <c r="F484" s="20"/>
      <c r="G484" s="20"/>
      <c r="H484" s="20"/>
      <c r="I484" s="20"/>
      <c r="J484" s="20"/>
      <c r="K484" s="20"/>
      <c r="L484" s="22"/>
    </row>
    <row r="485" spans="1:12">
      <c r="A485" s="23"/>
      <c r="B485" s="20" t="s">
        <v>1591</v>
      </c>
      <c r="C485" s="20"/>
      <c r="D485" s="20"/>
      <c r="E485" s="20" t="s">
        <v>1417</v>
      </c>
      <c r="F485" s="20"/>
      <c r="G485" s="20"/>
      <c r="H485" s="20"/>
      <c r="I485" s="20"/>
      <c r="J485" s="20"/>
      <c r="K485" s="20"/>
      <c r="L485" s="22"/>
    </row>
    <row r="486" spans="1:12">
      <c r="A486" s="23"/>
      <c r="B486" s="20" t="s">
        <v>1592</v>
      </c>
      <c r="C486" s="20"/>
      <c r="D486" s="20"/>
      <c r="E486" s="20" t="s">
        <v>1421</v>
      </c>
      <c r="F486" s="20"/>
      <c r="G486" s="20"/>
      <c r="H486" s="20"/>
      <c r="I486" s="20"/>
      <c r="J486" s="20"/>
      <c r="K486" s="20"/>
      <c r="L486" s="22"/>
    </row>
    <row r="487" spans="1:12">
      <c r="A487" s="23"/>
      <c r="B487" s="20" t="s">
        <v>1593</v>
      </c>
      <c r="C487" s="20"/>
      <c r="D487" s="20"/>
      <c r="E487" s="20" t="s">
        <v>1062</v>
      </c>
      <c r="F487" s="20"/>
      <c r="G487" s="20"/>
      <c r="H487" s="20"/>
      <c r="I487" s="20"/>
      <c r="J487" s="20"/>
      <c r="K487" s="20"/>
      <c r="L487" s="22"/>
    </row>
    <row r="488" spans="1:12">
      <c r="A488" s="23"/>
      <c r="B488" s="20" t="s">
        <v>1594</v>
      </c>
      <c r="C488" s="20"/>
      <c r="D488" s="20"/>
      <c r="E488" s="20" t="s">
        <v>1595</v>
      </c>
      <c r="F488" s="20"/>
      <c r="G488" s="20"/>
      <c r="H488" s="20"/>
      <c r="I488" s="20"/>
      <c r="J488" s="20"/>
      <c r="K488" s="20"/>
      <c r="L488" s="22"/>
    </row>
    <row r="489" spans="1:12">
      <c r="A489" s="23"/>
      <c r="B489" s="20" t="s">
        <v>1596</v>
      </c>
      <c r="C489" s="20"/>
      <c r="D489" s="20"/>
      <c r="E489" s="20" t="s">
        <v>1110</v>
      </c>
      <c r="F489" s="20"/>
      <c r="G489" s="20"/>
      <c r="H489" s="20"/>
      <c r="I489" s="20"/>
      <c r="J489" s="20"/>
      <c r="K489" s="20"/>
      <c r="L489" s="22"/>
    </row>
    <row r="490" spans="1:12">
      <c r="A490" s="23"/>
      <c r="B490" s="20" t="s">
        <v>1597</v>
      </c>
      <c r="C490" s="20"/>
      <c r="D490" s="20"/>
      <c r="E490" s="20" t="s">
        <v>1110</v>
      </c>
      <c r="F490" s="20"/>
      <c r="G490" s="20"/>
      <c r="H490" s="20"/>
      <c r="I490" s="20"/>
      <c r="J490" s="20"/>
      <c r="K490" s="20"/>
      <c r="L490" s="22"/>
    </row>
    <row r="491" spans="1:12">
      <c r="A491" s="23"/>
      <c r="B491" s="20" t="s">
        <v>1598</v>
      </c>
      <c r="C491" s="20"/>
      <c r="D491" s="20"/>
      <c r="E491" s="20" t="s">
        <v>1247</v>
      </c>
      <c r="F491" s="20"/>
      <c r="G491" s="20"/>
      <c r="H491" s="20"/>
      <c r="I491" s="20"/>
      <c r="J491" s="20"/>
      <c r="K491" s="20"/>
      <c r="L491" s="22"/>
    </row>
    <row r="492" spans="1:12">
      <c r="A492" s="23"/>
      <c r="B492" s="20" t="s">
        <v>1599</v>
      </c>
      <c r="C492" s="20"/>
      <c r="D492" s="20"/>
      <c r="E492" s="20" t="s">
        <v>979</v>
      </c>
      <c r="F492" s="20"/>
      <c r="G492" s="20"/>
      <c r="H492" s="20"/>
      <c r="I492" s="20"/>
      <c r="J492" s="20"/>
      <c r="K492" s="20"/>
      <c r="L492" s="22"/>
    </row>
    <row r="493" spans="1:12">
      <c r="A493" s="23"/>
      <c r="B493" s="20" t="s">
        <v>1600</v>
      </c>
      <c r="C493" s="20"/>
      <c r="D493" s="20"/>
      <c r="E493" s="20" t="s">
        <v>981</v>
      </c>
      <c r="F493" s="20"/>
      <c r="G493" s="20"/>
      <c r="H493" s="20"/>
      <c r="I493" s="20"/>
      <c r="J493" s="20"/>
      <c r="K493" s="20"/>
      <c r="L493" s="22"/>
    </row>
    <row r="494" spans="1:12">
      <c r="A494" s="23"/>
      <c r="B494" s="20" t="s">
        <v>1601</v>
      </c>
      <c r="C494" s="20"/>
      <c r="D494" s="20"/>
      <c r="E494" s="20" t="s">
        <v>944</v>
      </c>
      <c r="F494" s="20"/>
      <c r="G494" s="20"/>
      <c r="H494" s="20"/>
      <c r="I494" s="20"/>
      <c r="J494" s="20"/>
      <c r="K494" s="20"/>
      <c r="L494" s="22"/>
    </row>
    <row r="495" spans="1:12">
      <c r="A495" s="23"/>
      <c r="B495" s="20" t="s">
        <v>1602</v>
      </c>
      <c r="C495" s="20"/>
      <c r="D495" s="20"/>
      <c r="E495" s="20" t="s">
        <v>1603</v>
      </c>
      <c r="F495" s="20"/>
      <c r="G495" s="20"/>
      <c r="H495" s="20"/>
      <c r="I495" s="20"/>
      <c r="J495" s="20"/>
      <c r="K495" s="20"/>
      <c r="L495" s="22"/>
    </row>
    <row r="496" spans="1:12">
      <c r="A496" s="23"/>
      <c r="B496" s="20" t="s">
        <v>1604</v>
      </c>
      <c r="C496" s="20"/>
      <c r="D496" s="20"/>
      <c r="E496" s="20" t="s">
        <v>1067</v>
      </c>
      <c r="F496" s="20"/>
      <c r="G496" s="20"/>
      <c r="H496" s="20"/>
      <c r="I496" s="20"/>
      <c r="J496" s="20"/>
      <c r="K496" s="20"/>
      <c r="L496" s="22"/>
    </row>
    <row r="497" spans="1:12">
      <c r="A497" s="23"/>
      <c r="B497" s="20" t="s">
        <v>1605</v>
      </c>
      <c r="C497" s="20"/>
      <c r="D497" s="20"/>
      <c r="E497" s="20" t="s">
        <v>1000</v>
      </c>
      <c r="F497" s="20"/>
      <c r="G497" s="20"/>
      <c r="H497" s="20"/>
      <c r="I497" s="20"/>
      <c r="J497" s="20"/>
      <c r="K497" s="20"/>
      <c r="L497" s="22"/>
    </row>
    <row r="498" spans="1:12">
      <c r="A498" s="23"/>
      <c r="B498" s="20" t="s">
        <v>1606</v>
      </c>
      <c r="C498" s="20"/>
      <c r="D498" s="20"/>
      <c r="E498" s="20" t="s">
        <v>1607</v>
      </c>
      <c r="F498" s="20"/>
      <c r="G498" s="20"/>
      <c r="H498" s="20"/>
      <c r="I498" s="20"/>
      <c r="J498" s="20"/>
      <c r="K498" s="20"/>
      <c r="L498" s="22"/>
    </row>
    <row r="499" spans="1:12">
      <c r="A499" s="23"/>
      <c r="B499" s="20" t="s">
        <v>1608</v>
      </c>
      <c r="C499" s="20"/>
      <c r="D499" s="20"/>
      <c r="E499" s="20" t="s">
        <v>1186</v>
      </c>
      <c r="F499" s="20"/>
      <c r="G499" s="20"/>
      <c r="H499" s="20"/>
      <c r="I499" s="20"/>
      <c r="J499" s="20"/>
      <c r="K499" s="20"/>
      <c r="L499" s="22"/>
    </row>
  </sheetData>
  <sheetProtection formatCells="0" insertHyperlinks="0" autoFilter="0"/>
  <mergeCells count="4">
    <mergeCell ref="C1:K1"/>
    <mergeCell ref="A1:A2"/>
    <mergeCell ref="B1:B2"/>
    <mergeCell ref="L1:L2"/>
  </mergeCells>
  <phoneticPr fontId="5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2"/>
  <sheetViews>
    <sheetView workbookViewId="0">
      <pane ySplit="1" topLeftCell="A2" activePane="bottomLeft" state="frozen"/>
      <selection pane="bottomLeft" activeCell="A53" sqref="A53"/>
    </sheetView>
  </sheetViews>
  <sheetFormatPr baseColWidth="10" defaultColWidth="9" defaultRowHeight="15"/>
  <cols>
    <col min="1" max="1" width="40.5" style="4" customWidth="1"/>
    <col min="2" max="2" width="12.1640625" style="4" customWidth="1"/>
    <col min="3" max="3" width="10.6640625" style="4" customWidth="1"/>
    <col min="4" max="4" width="20.1640625" style="4" customWidth="1"/>
    <col min="5" max="5" width="13.5" style="4" customWidth="1"/>
    <col min="6" max="6" width="30.83203125" style="4" customWidth="1"/>
    <col min="7" max="7" width="12.1640625" style="4" customWidth="1"/>
    <col min="8" max="9" width="14.1640625" style="4" customWidth="1"/>
    <col min="10" max="10" width="39.5" style="4" customWidth="1"/>
    <col min="11" max="11" width="19.6640625" style="4" customWidth="1"/>
    <col min="12" max="16384" width="9" style="4"/>
  </cols>
  <sheetData>
    <row r="1" spans="1:6" ht="26">
      <c r="A1" s="5" t="s">
        <v>1609</v>
      </c>
    </row>
    <row r="2" spans="1:6">
      <c r="A2" s="6" t="s">
        <v>1610</v>
      </c>
      <c r="B2" s="7"/>
      <c r="C2" s="7"/>
      <c r="D2" s="7"/>
      <c r="E2" s="7"/>
      <c r="F2" s="7"/>
    </row>
    <row r="3" spans="1:6">
      <c r="A3" s="7" t="s">
        <v>1611</v>
      </c>
      <c r="B3" s="7" t="s">
        <v>1612</v>
      </c>
      <c r="C3" s="7" t="s">
        <v>1613</v>
      </c>
      <c r="D3" s="7" t="s">
        <v>1614</v>
      </c>
      <c r="E3" s="7" t="s">
        <v>1615</v>
      </c>
      <c r="F3" s="7" t="s">
        <v>1616</v>
      </c>
    </row>
    <row r="4" spans="1:6">
      <c r="A4" s="7" t="s">
        <v>1617</v>
      </c>
      <c r="B4" s="7" t="s">
        <v>1618</v>
      </c>
      <c r="C4" s="7" t="s">
        <v>1619</v>
      </c>
      <c r="D4" s="7" t="s">
        <v>1620</v>
      </c>
      <c r="E4" s="12">
        <v>0.85</v>
      </c>
      <c r="F4" s="7" t="s">
        <v>663</v>
      </c>
    </row>
    <row r="5" spans="1:6">
      <c r="A5" s="7" t="s">
        <v>1621</v>
      </c>
      <c r="B5" s="7" t="s">
        <v>1622</v>
      </c>
      <c r="C5" s="7" t="s">
        <v>1623</v>
      </c>
      <c r="D5" s="7" t="s">
        <v>1622</v>
      </c>
      <c r="E5" s="12">
        <v>0.01</v>
      </c>
      <c r="F5" s="7" t="s">
        <v>1624</v>
      </c>
    </row>
    <row r="6" spans="1:6">
      <c r="A6" s="7" t="s">
        <v>1625</v>
      </c>
      <c r="B6" s="7" t="s">
        <v>1626</v>
      </c>
      <c r="C6" s="7" t="s">
        <v>1627</v>
      </c>
      <c r="D6" s="7" t="s">
        <v>1628</v>
      </c>
      <c r="E6" s="12">
        <v>0.48</v>
      </c>
      <c r="F6" s="7" t="s">
        <v>1629</v>
      </c>
    </row>
    <row r="7" spans="1:6">
      <c r="A7" s="7" t="s">
        <v>1621</v>
      </c>
      <c r="B7" s="7" t="s">
        <v>1622</v>
      </c>
      <c r="C7" s="7" t="s">
        <v>977</v>
      </c>
      <c r="D7" s="7" t="s">
        <v>1622</v>
      </c>
      <c r="E7" s="12">
        <v>0.01</v>
      </c>
      <c r="F7" s="7" t="s">
        <v>1630</v>
      </c>
    </row>
    <row r="8" spans="1:6">
      <c r="A8" s="7" t="s">
        <v>1631</v>
      </c>
      <c r="B8" s="7" t="s">
        <v>1632</v>
      </c>
      <c r="C8" s="7" t="s">
        <v>1633</v>
      </c>
      <c r="D8" s="7" t="s">
        <v>1632</v>
      </c>
      <c r="E8" s="12">
        <v>0.06</v>
      </c>
      <c r="F8" s="7" t="s">
        <v>1634</v>
      </c>
    </row>
    <row r="9" spans="1:6">
      <c r="A9" s="7" t="s">
        <v>1635</v>
      </c>
      <c r="B9" s="7" t="s">
        <v>1556</v>
      </c>
      <c r="C9" s="7" t="s">
        <v>1572</v>
      </c>
      <c r="D9" s="7" t="s">
        <v>1636</v>
      </c>
      <c r="E9" s="12">
        <v>0.35</v>
      </c>
      <c r="F9" s="7" t="s">
        <v>1637</v>
      </c>
    </row>
    <row r="10" spans="1:6">
      <c r="A10" s="7" t="s">
        <v>1638</v>
      </c>
      <c r="B10" s="7" t="s">
        <v>1639</v>
      </c>
      <c r="C10" s="7" t="s">
        <v>1640</v>
      </c>
      <c r="D10" s="7" t="s">
        <v>1373</v>
      </c>
      <c r="E10" s="12">
        <v>0.34</v>
      </c>
      <c r="F10" s="7" t="s">
        <v>1641</v>
      </c>
    </row>
    <row r="11" spans="1:6">
      <c r="A11" s="7" t="s">
        <v>1642</v>
      </c>
      <c r="B11" s="7" t="s">
        <v>1628</v>
      </c>
      <c r="C11" s="7" t="s">
        <v>1568</v>
      </c>
      <c r="D11" s="7" t="s">
        <v>1628</v>
      </c>
      <c r="E11" s="12">
        <v>0.01</v>
      </c>
      <c r="F11" s="7" t="s">
        <v>1643</v>
      </c>
    </row>
    <row r="12" spans="1:6">
      <c r="A12" s="7" t="s">
        <v>1644</v>
      </c>
      <c r="B12" s="7" t="s">
        <v>1556</v>
      </c>
      <c r="C12" s="7" t="s">
        <v>1080</v>
      </c>
      <c r="D12" s="7" t="s">
        <v>1271</v>
      </c>
      <c r="E12" s="12">
        <v>0.05</v>
      </c>
      <c r="F12" s="7" t="s">
        <v>1645</v>
      </c>
    </row>
    <row r="13" spans="1:6">
      <c r="A13" s="7" t="s">
        <v>1646</v>
      </c>
      <c r="B13" s="7" t="s">
        <v>1556</v>
      </c>
      <c r="C13" s="7" t="s">
        <v>926</v>
      </c>
      <c r="D13" s="7" t="s">
        <v>1556</v>
      </c>
      <c r="E13" s="12">
        <v>0.01</v>
      </c>
      <c r="F13" s="7" t="s">
        <v>1647</v>
      </c>
    </row>
    <row r="14" spans="1:6">
      <c r="A14" s="7" t="s">
        <v>1648</v>
      </c>
      <c r="B14" s="7" t="s">
        <v>1649</v>
      </c>
      <c r="C14" s="7" t="s">
        <v>1650</v>
      </c>
      <c r="D14" s="7" t="s">
        <v>1651</v>
      </c>
      <c r="E14" s="12">
        <v>0.26</v>
      </c>
      <c r="F14" s="7" t="s">
        <v>1652</v>
      </c>
    </row>
    <row r="15" spans="1:6">
      <c r="A15" s="7" t="s">
        <v>1653</v>
      </c>
      <c r="B15" s="7" t="s">
        <v>1654</v>
      </c>
      <c r="C15" s="7" t="s">
        <v>1087</v>
      </c>
      <c r="D15" s="7" t="s">
        <v>1654</v>
      </c>
      <c r="E15" s="12">
        <v>0.01</v>
      </c>
      <c r="F15" s="7" t="s">
        <v>1655</v>
      </c>
    </row>
    <row r="16" spans="1:6">
      <c r="A16" s="7" t="s">
        <v>1656</v>
      </c>
      <c r="B16" s="7" t="s">
        <v>1632</v>
      </c>
      <c r="C16" s="7" t="s">
        <v>1633</v>
      </c>
      <c r="D16" s="7" t="s">
        <v>1632</v>
      </c>
      <c r="E16" s="12">
        <v>0.06</v>
      </c>
      <c r="F16" s="7" t="s">
        <v>1657</v>
      </c>
    </row>
    <row r="18" spans="1:6">
      <c r="A18" s="8" t="s">
        <v>1658</v>
      </c>
    </row>
    <row r="19" spans="1:6">
      <c r="A19" s="8" t="s">
        <v>1659</v>
      </c>
    </row>
    <row r="20" spans="1:6">
      <c r="A20" s="9" t="s">
        <v>1611</v>
      </c>
      <c r="B20" s="9" t="s">
        <v>1612</v>
      </c>
      <c r="C20" s="9" t="s">
        <v>1613</v>
      </c>
      <c r="D20" s="9" t="s">
        <v>1614</v>
      </c>
      <c r="E20" s="9" t="s">
        <v>1615</v>
      </c>
      <c r="F20" s="9" t="s">
        <v>1616</v>
      </c>
    </row>
    <row r="21" spans="1:6" ht="16">
      <c r="A21" s="10" t="s">
        <v>1621</v>
      </c>
      <c r="B21" s="10" t="s">
        <v>1660</v>
      </c>
      <c r="C21" s="10" t="s">
        <v>1661</v>
      </c>
      <c r="D21" s="10" t="s">
        <v>1660</v>
      </c>
      <c r="E21" s="13">
        <v>0.01</v>
      </c>
      <c r="F21" s="10" t="s">
        <v>1624</v>
      </c>
    </row>
    <row r="22" spans="1:6" ht="16">
      <c r="A22" s="10" t="s">
        <v>1621</v>
      </c>
      <c r="B22" s="10" t="s">
        <v>1660</v>
      </c>
      <c r="C22" s="10" t="s">
        <v>1662</v>
      </c>
      <c r="D22" s="10" t="s">
        <v>1660</v>
      </c>
      <c r="E22" s="13">
        <v>0.01</v>
      </c>
      <c r="F22" s="10" t="s">
        <v>1630</v>
      </c>
    </row>
    <row r="23" spans="1:6" ht="16">
      <c r="A23" s="10" t="s">
        <v>1663</v>
      </c>
      <c r="B23" s="10" t="s">
        <v>1271</v>
      </c>
      <c r="C23" s="10" t="s">
        <v>1607</v>
      </c>
      <c r="D23" s="10" t="s">
        <v>1271</v>
      </c>
      <c r="E23" s="13">
        <v>0.01</v>
      </c>
      <c r="F23" s="10" t="s">
        <v>1664</v>
      </c>
    </row>
    <row r="24" spans="1:6" ht="16">
      <c r="A24" s="10" t="s">
        <v>1665</v>
      </c>
      <c r="B24" s="10" t="s">
        <v>1666</v>
      </c>
      <c r="C24" s="10" t="s">
        <v>1666</v>
      </c>
      <c r="D24" s="10" t="s">
        <v>1588</v>
      </c>
      <c r="E24" s="13">
        <v>1</v>
      </c>
      <c r="F24" s="10" t="s">
        <v>663</v>
      </c>
    </row>
    <row r="25" spans="1:6" ht="16">
      <c r="A25" s="10" t="s">
        <v>1667</v>
      </c>
      <c r="B25" s="10" t="s">
        <v>1668</v>
      </c>
      <c r="C25" s="10" t="s">
        <v>1669</v>
      </c>
      <c r="D25" s="10" t="s">
        <v>1670</v>
      </c>
      <c r="E25" s="13">
        <v>0.16</v>
      </c>
      <c r="F25" s="10" t="s">
        <v>1671</v>
      </c>
    </row>
    <row r="26" spans="1:6" ht="16">
      <c r="A26" s="10" t="s">
        <v>1672</v>
      </c>
      <c r="B26" s="10" t="s">
        <v>1673</v>
      </c>
      <c r="C26" s="10" t="s">
        <v>1662</v>
      </c>
      <c r="D26" s="10" t="s">
        <v>1673</v>
      </c>
      <c r="E26" s="13">
        <v>0.01</v>
      </c>
      <c r="F26" s="10" t="s">
        <v>1674</v>
      </c>
    </row>
    <row r="27" spans="1:6" ht="16">
      <c r="A27" s="10" t="s">
        <v>1675</v>
      </c>
      <c r="B27" s="10" t="s">
        <v>1676</v>
      </c>
      <c r="C27" s="10" t="s">
        <v>1677</v>
      </c>
      <c r="D27" s="10" t="s">
        <v>1676</v>
      </c>
      <c r="E27" s="13">
        <v>0.04</v>
      </c>
      <c r="F27" s="10" t="s">
        <v>1678</v>
      </c>
    </row>
    <row r="28" spans="1:6" ht="16">
      <c r="A28" s="10" t="s">
        <v>1679</v>
      </c>
      <c r="B28" s="10" t="s">
        <v>1676</v>
      </c>
      <c r="C28" s="10" t="s">
        <v>1677</v>
      </c>
      <c r="D28" s="10" t="s">
        <v>1676</v>
      </c>
      <c r="E28" s="13">
        <v>0.04</v>
      </c>
      <c r="F28" s="10" t="s">
        <v>1680</v>
      </c>
    </row>
    <row r="29" spans="1:6" ht="16">
      <c r="A29" s="10" t="s">
        <v>1679</v>
      </c>
      <c r="B29" s="10" t="s">
        <v>1676</v>
      </c>
      <c r="C29" s="10" t="s">
        <v>1677</v>
      </c>
      <c r="D29" s="10" t="s">
        <v>1676</v>
      </c>
      <c r="E29" s="13">
        <v>0.04</v>
      </c>
      <c r="F29" s="10" t="s">
        <v>1629</v>
      </c>
    </row>
    <row r="30" spans="1:6" ht="16">
      <c r="A30" s="10" t="s">
        <v>1621</v>
      </c>
      <c r="B30" s="10" t="s">
        <v>1660</v>
      </c>
      <c r="C30" s="10">
        <v>0</v>
      </c>
      <c r="D30" s="10" t="s">
        <v>1660</v>
      </c>
      <c r="E30" s="13">
        <v>0</v>
      </c>
      <c r="F30" s="10" t="s">
        <v>1681</v>
      </c>
    </row>
    <row r="31" spans="1:6" ht="16">
      <c r="A31" s="10" t="s">
        <v>1621</v>
      </c>
      <c r="B31" s="10" t="s">
        <v>1660</v>
      </c>
      <c r="C31" s="10" t="s">
        <v>1682</v>
      </c>
      <c r="D31" s="10" t="s">
        <v>1660</v>
      </c>
      <c r="E31" s="13">
        <v>0.01</v>
      </c>
      <c r="F31" s="10" t="s">
        <v>1683</v>
      </c>
    </row>
    <row r="32" spans="1:6" ht="16">
      <c r="A32" s="10" t="s">
        <v>1684</v>
      </c>
      <c r="B32" s="10" t="s">
        <v>1685</v>
      </c>
      <c r="C32" s="10" t="s">
        <v>1686</v>
      </c>
      <c r="D32" s="10" t="s">
        <v>1685</v>
      </c>
      <c r="E32" s="13">
        <v>0.01</v>
      </c>
      <c r="F32" s="10" t="s">
        <v>1634</v>
      </c>
    </row>
    <row r="33" spans="1:6" ht="16">
      <c r="A33" s="10" t="s">
        <v>1687</v>
      </c>
      <c r="B33" s="10" t="s">
        <v>1688</v>
      </c>
      <c r="C33" s="10" t="s">
        <v>1689</v>
      </c>
      <c r="D33" s="10" t="s">
        <v>1690</v>
      </c>
      <c r="E33" s="13">
        <v>0.28000000000000003</v>
      </c>
      <c r="F33" s="10" t="s">
        <v>1691</v>
      </c>
    </row>
    <row r="34" spans="1:6" ht="16">
      <c r="A34" s="10" t="s">
        <v>1692</v>
      </c>
      <c r="B34" s="10" t="s">
        <v>1693</v>
      </c>
      <c r="C34" s="10" t="s">
        <v>1556</v>
      </c>
      <c r="D34" s="10" t="s">
        <v>1689</v>
      </c>
      <c r="E34" s="13">
        <v>0.21</v>
      </c>
      <c r="F34" s="10" t="s">
        <v>1694</v>
      </c>
    </row>
    <row r="35" spans="1:6" ht="16">
      <c r="A35" s="10" t="s">
        <v>1695</v>
      </c>
      <c r="B35" s="10" t="s">
        <v>1654</v>
      </c>
      <c r="C35" s="10" t="s">
        <v>1696</v>
      </c>
      <c r="D35" s="10" t="s">
        <v>1654</v>
      </c>
      <c r="E35" s="13">
        <v>0.02</v>
      </c>
      <c r="F35" s="10" t="s">
        <v>1697</v>
      </c>
    </row>
    <row r="36" spans="1:6" ht="16">
      <c r="A36" s="10" t="s">
        <v>1698</v>
      </c>
      <c r="B36" s="10" t="s">
        <v>1699</v>
      </c>
      <c r="C36" s="10" t="s">
        <v>1700</v>
      </c>
      <c r="D36" s="10" t="s">
        <v>1373</v>
      </c>
      <c r="E36" s="13">
        <v>0.01</v>
      </c>
      <c r="F36" s="10" t="s">
        <v>1701</v>
      </c>
    </row>
    <row r="37" spans="1:6" ht="16">
      <c r="A37" s="10" t="s">
        <v>1702</v>
      </c>
      <c r="B37" s="10" t="s">
        <v>1271</v>
      </c>
      <c r="C37" s="10" t="s">
        <v>942</v>
      </c>
      <c r="D37" s="10" t="s">
        <v>1271</v>
      </c>
      <c r="E37" s="13">
        <v>0.04</v>
      </c>
      <c r="F37" s="10" t="s">
        <v>1645</v>
      </c>
    </row>
    <row r="38" spans="1:6" ht="16">
      <c r="A38" s="10" t="s">
        <v>1703</v>
      </c>
      <c r="B38" s="10" t="s">
        <v>1271</v>
      </c>
      <c r="C38" s="10" t="s">
        <v>977</v>
      </c>
      <c r="D38" s="10" t="s">
        <v>1271</v>
      </c>
      <c r="E38" s="13">
        <v>0.01</v>
      </c>
      <c r="F38" s="10" t="s">
        <v>1647</v>
      </c>
    </row>
    <row r="39" spans="1:6" ht="16">
      <c r="A39" s="10" t="s">
        <v>1704</v>
      </c>
      <c r="B39" s="10" t="s">
        <v>1705</v>
      </c>
      <c r="C39" s="10" t="s">
        <v>1706</v>
      </c>
      <c r="D39" s="10" t="s">
        <v>1705</v>
      </c>
      <c r="E39" s="13">
        <v>0.01</v>
      </c>
      <c r="F39" s="10" t="s">
        <v>1652</v>
      </c>
    </row>
    <row r="40" spans="1:6" ht="16">
      <c r="A40" s="10" t="s">
        <v>1707</v>
      </c>
      <c r="B40" s="10" t="s">
        <v>1708</v>
      </c>
      <c r="C40" s="10" t="s">
        <v>1709</v>
      </c>
      <c r="D40" s="10" t="s">
        <v>1708</v>
      </c>
      <c r="E40" s="13">
        <v>0.01</v>
      </c>
      <c r="F40" s="10" t="s">
        <v>1710</v>
      </c>
    </row>
    <row r="41" spans="1:6" ht="16">
      <c r="A41" s="10" t="s">
        <v>1711</v>
      </c>
      <c r="B41" s="10" t="s">
        <v>1712</v>
      </c>
      <c r="C41" s="10" t="s">
        <v>1713</v>
      </c>
      <c r="D41" s="10" t="s">
        <v>1712</v>
      </c>
      <c r="E41" s="13">
        <v>0.01</v>
      </c>
      <c r="F41" s="10" t="s">
        <v>1714</v>
      </c>
    </row>
    <row r="42" spans="1:6" ht="16">
      <c r="A42" s="10" t="s">
        <v>1621</v>
      </c>
      <c r="B42" s="10" t="s">
        <v>1660</v>
      </c>
      <c r="C42" s="10">
        <v>0</v>
      </c>
      <c r="D42" s="10" t="s">
        <v>1660</v>
      </c>
      <c r="E42" s="13">
        <v>0</v>
      </c>
      <c r="F42" s="10" t="s">
        <v>1715</v>
      </c>
    </row>
    <row r="43" spans="1:6" ht="16">
      <c r="A43" s="10" t="s">
        <v>1716</v>
      </c>
      <c r="B43" s="10" t="s">
        <v>1685</v>
      </c>
      <c r="C43" s="10" t="s">
        <v>1686</v>
      </c>
      <c r="D43" s="10" t="s">
        <v>1685</v>
      </c>
      <c r="E43" s="13">
        <v>0.01</v>
      </c>
      <c r="F43" s="10" t="s">
        <v>1717</v>
      </c>
    </row>
    <row r="44" spans="1:6" ht="16">
      <c r="A44" s="10" t="s">
        <v>1718</v>
      </c>
      <c r="B44" s="10" t="s">
        <v>1649</v>
      </c>
      <c r="C44" s="10" t="s">
        <v>1719</v>
      </c>
      <c r="D44" s="10" t="s">
        <v>1720</v>
      </c>
      <c r="E44" s="13">
        <v>0.16</v>
      </c>
      <c r="F44" s="10" t="s">
        <v>1721</v>
      </c>
    </row>
    <row r="45" spans="1:6" ht="16">
      <c r="A45" s="10" t="s">
        <v>1716</v>
      </c>
      <c r="B45" s="10" t="s">
        <v>1649</v>
      </c>
      <c r="C45" s="10" t="s">
        <v>1719</v>
      </c>
      <c r="D45" s="10" t="s">
        <v>1720</v>
      </c>
      <c r="E45" s="13">
        <v>0.16</v>
      </c>
      <c r="F45" s="10" t="s">
        <v>1722</v>
      </c>
    </row>
    <row r="46" spans="1:6">
      <c r="A46" s="11"/>
      <c r="B46" s="11"/>
      <c r="C46" s="11"/>
      <c r="D46" s="11"/>
      <c r="E46" s="14"/>
      <c r="F46" s="11"/>
    </row>
    <row r="47" spans="1:6">
      <c r="A47" s="8" t="s">
        <v>1723</v>
      </c>
    </row>
    <row r="48" spans="1:6">
      <c r="A48" s="8" t="s">
        <v>1724</v>
      </c>
    </row>
    <row r="49" spans="1:1">
      <c r="A49" s="8" t="s">
        <v>1725</v>
      </c>
    </row>
    <row r="50" spans="1:1">
      <c r="A50" s="8" t="s">
        <v>1726</v>
      </c>
    </row>
    <row r="51" spans="1:1">
      <c r="A51" s="8" t="s">
        <v>1727</v>
      </c>
    </row>
    <row r="52" spans="1:1">
      <c r="A52" s="8" t="s">
        <v>1728</v>
      </c>
    </row>
  </sheetData>
  <sheetProtection formatCells="0" insertHyperlinks="0" autoFilter="0"/>
  <phoneticPr fontId="50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"/>
  <sheetViews>
    <sheetView workbookViewId="0">
      <selection activeCell="A71" sqref="A71"/>
    </sheetView>
  </sheetViews>
  <sheetFormatPr baseColWidth="10" defaultColWidth="9" defaultRowHeight="15"/>
  <cols>
    <col min="2" max="2" width="100.6640625" customWidth="1"/>
  </cols>
  <sheetData>
    <row r="1" spans="1:1" ht="166.5" customHeight="1">
      <c r="A1" s="1" t="s">
        <v>1729</v>
      </c>
    </row>
    <row r="2" spans="1:1" ht="173.25" customHeight="1">
      <c r="A2" s="1" t="s">
        <v>1730</v>
      </c>
    </row>
    <row r="3" spans="1:1" ht="174.75" customHeight="1">
      <c r="A3" s="2" t="s">
        <v>896</v>
      </c>
    </row>
    <row r="4" spans="1:1" ht="168.75" customHeight="1">
      <c r="A4" s="2" t="s">
        <v>894</v>
      </c>
    </row>
    <row r="5" spans="1:1" ht="171" customHeight="1">
      <c r="A5" s="2" t="s">
        <v>1731</v>
      </c>
    </row>
    <row r="6" spans="1:1" ht="231.75" customHeight="1">
      <c r="A6" s="3" t="s">
        <v>829</v>
      </c>
    </row>
    <row r="7" spans="1:1" ht="165" customHeight="1">
      <c r="A7" s="3" t="s">
        <v>820</v>
      </c>
    </row>
    <row r="8" spans="1:1" ht="147.75" customHeight="1">
      <c r="A8" s="3" t="s">
        <v>649</v>
      </c>
    </row>
    <row r="9" spans="1:1" ht="176.75" customHeight="1">
      <c r="A9" s="3" t="s">
        <v>837</v>
      </c>
    </row>
    <row r="10" spans="1:1" ht="211.5" customHeight="1">
      <c r="A10" s="3" t="s">
        <v>612</v>
      </c>
    </row>
  </sheetData>
  <sheetProtection formatCells="0" insertHyperlinks="0" autoFilter="0"/>
  <phoneticPr fontId="50" type="noConversion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9" defaultRowHeight="15"/>
  <sheetData/>
  <sheetProtection formatCells="0" insertHyperlinks="0" autoFilter="0"/>
  <phoneticPr fontId="50" type="noConversion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ixelators xmlns="https://web.wps.cn/et/2018/main" xmlns:s="http://schemas.openxmlformats.org/spreadsheetml/2006/main">
  <pixelatorList sheetStid="5"/>
  <pixelatorList sheetStid="13"/>
  <pixelatorList sheetStid="1"/>
  <pixelatorList sheetStid="7"/>
  <pixelatorList sheetStid="8"/>
  <pixelatorList sheetStid="11"/>
  <pixelatorList sheetStid="9"/>
  <pixelatorList sheetStid="15"/>
  <pixelatorList sheetStid="16"/>
</pixelators>
</file>

<file path=customXml/item2.xml><?xml version="1.0" encoding="utf-8"?>
<comments xmlns="https://web.wps.cn/et/2018/main" xmlns:s="http://schemas.openxmlformats.org/spreadsheetml/2006/main">
  <commentList sheetStid="1">
    <comment s:ref="R1" rgbClr="FF0000">
      <item id="{0b1a0583-6fee-46f1-9796-f0cd1e4bf7b6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s:t>
          </s:r>
        </s:text>
      </item>
    </comment>
    <comment s:ref="U1" rgbClr="FF0000">
      <item id="{f809360d-9fb0-48ec-a1e6-6c1af725214f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s:t>
          </s:r>
        </s:text>
      </item>
    </comment>
    <comment s:ref="N23" rgbClr="FF0000">
      <item id="{574c3d9c-2bd8-4be8-8497-ef37a9800be9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  <comment s:ref="Q23" rgbClr="FF0000">
      <item id="{26065b73-5cbd-4494-a8de-b36463e7ade5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  <comment s:ref="N24" rgbClr="FF0000">
      <item id="{c69c9445-25de-46e1-a1a4-233170436a5f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s:t>
          </s:r>
        </s:text>
      </item>
    </comment>
  </commentList>
  <commentList sheetStid="8">
    <comment s:ref="P2" rgbClr="FF0000">
      <item id="{14d95aa0-cb41-4dfc-9172-7729bd60cdad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W2" rgbClr="FF0000">
      <item id="{230a01e3-0c50-4465-b730-4e1963573a62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  <comment s:ref="AD2" rgbClr="FF0000">
      <item id="{bcff963d-c020-4693-8acf-26fa3ed52a53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</commentList>
</comments>
</file>

<file path=customXml/item3.xml><?xml version="1.0" encoding="utf-8"?>
<woProps xmlns="https://web.wps.cn/et/2018/main" xmlns:s="http://schemas.openxmlformats.org/spreadsheetml/2006/main">
  <woSheetsProps>
    <woSheetProps sheetStid="5" interlineOnOff="0" interlineColor="0" isDbSheet="0" isDashBoardSheet="0"/>
    <woSheetProps sheetStid="13" interlineOnOff="0" interlineColor="0" isDbSheet="0" isDashBoardSheet="0"/>
    <woSheetProps sheetStid="1" interlineOnOff="0" interlineColor="0" isDbSheet="0" isDashBoardSheet="0"/>
    <woSheetProps sheetStid="7" interlineOnOff="0" interlineColor="0" isDbSheet="0" isDashBoardSheet="0"/>
    <woSheetProps sheetStid="8" interlineOnOff="0" interlineColor="0" isDbSheet="0" isDashBoardSheet="0"/>
    <woSheetProps sheetStid="11" interlineOnOff="0" interlineColor="0" isDbSheet="0" isDashBoardSheet="0"/>
    <woSheetProps sheetStid="9" interlineOnOff="0" interlineColor="0" isDbSheet="0" isDashBoardSheet="0"/>
    <woSheetProps sheetStid="15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Key-Items</vt:lpstr>
      <vt:lpstr>Scenes Sources</vt:lpstr>
      <vt:lpstr>综合打分</vt:lpstr>
      <vt:lpstr>Response Time </vt:lpstr>
      <vt:lpstr>App Sources</vt:lpstr>
      <vt:lpstr>Baidu App</vt:lpstr>
      <vt:lpstr>Partition Status</vt:lpstr>
      <vt:lpstr>内存泄漏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Microsoft Office User</cp:lastModifiedBy>
  <dcterms:created xsi:type="dcterms:W3CDTF">2015-06-23T02:17:00Z</dcterms:created>
  <dcterms:modified xsi:type="dcterms:W3CDTF">2023-06-12T09:23:08Z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3F3385E07A945B5B90BFB763C19B6D73</vt:lpwstr>
  </property>
</Properties>
</file>