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60"/>
  </bookViews>
  <sheets>
    <sheet name="U725C8155车型R00PRO地图测试报告" sheetId="1" r:id="rId1"/>
    <sheet name="A.2 内外部遗留问题" sheetId="3" r:id="rId2"/>
    <sheet name="A.3 性能测试 " sheetId="9" r:id="rId3"/>
    <sheet name="A.4 定位路试专项" sheetId="11" r:id="rId4"/>
    <sheet name="WpsReserved_CellImgList" sheetId="10" state="veryHidden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<sst xmlns="http://schemas.openxmlformats.org/spreadsheetml/2006/main" count="420" uniqueCount="275">
  <si>
    <t>一、测试报告总论</t>
  </si>
  <si>
    <t>1.测试概要</t>
  </si>
  <si>
    <t>提测内容</t>
  </si>
  <si>
    <t>U725C地图全功能</t>
  </si>
  <si>
    <t>测试结论</t>
  </si>
  <si>
    <r>
      <t>本次测试结论为</t>
    </r>
    <r>
      <rPr>
        <b/>
        <sz val="10.5"/>
        <color rgb="FF00B050"/>
        <rFont val="微软雅黑"/>
        <charset val="134"/>
      </rPr>
      <t>条件Pass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</si>
  <si>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</si>
  <si>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</si>
  <si>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</si>
  <si>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</si>
  <si>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</si>
  <si>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</si>
  <si>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</si>
  <si>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</si>
  <si>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</si>
  <si>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</si>
  <si>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</si>
  <si>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条件Pass</t>
  </si>
  <si>
    <t>ALL</t>
  </si>
  <si>
    <t>&gt;95%</t>
  </si>
  <si>
    <t>3.版本稳定性及性能指标达成情况</t>
  </si>
  <si>
    <t>稳定性及性能</t>
  </si>
  <si>
    <t>测试范围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</si>
  <si>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</si>
  <si>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</si>
  <si>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</si>
  <si>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</si>
  <si>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</si>
  <si>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</si>
  <si>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</si>
  <si>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</si>
  <si>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</si>
  <si>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\</t>
  </si>
  <si>
    <t>路测</t>
  </si>
  <si>
    <t>10*200km(10*8小时)
其中平均车速超过100 累计时长不少于3小时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</si>
  <si>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</si>
  <si>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</si>
  <si>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</si>
  <si>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</si>
  <si>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</si>
  <si>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</si>
  <si>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</si>
  <si>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</si>
  <si>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</si>
  <si>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</si>
  <si>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</si>
  <si>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</si>
  <si>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</si>
  <si>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</si>
  <si>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</si>
  <si>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</si>
  <si>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</si>
  <si>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</si>
  <si>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</si>
  <si>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</si>
  <si>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</si>
  <si>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</si>
  <si>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主动偏航</t>
  </si>
  <si>
    <t>二、版本已知风险/遗留问题</t>
  </si>
  <si>
    <t>项目风险</t>
  </si>
  <si>
    <t>1、签约管理遗留P1问题较多
2、实车路测遗留一个偶现闪退问题</t>
  </si>
  <si>
    <t>严重问题</t>
  </si>
  <si>
    <t xml:space="preserve">
1.【台架】【U725C】【地图】【必现】已签约，未进行敏感信息采集，打开地图，快速点击Home键和地图，地图卡在启动页
2. 【U725C】【地图】【必现】车机重启后地图闪退，无法恢复--AW2-36722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</si>
  <si>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</si>
  <si>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</si>
  <si>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</si>
  <si>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</si>
  <si>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</si>
  <si>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</si>
  <si>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</si>
  <si>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</si>
  <si>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地图</t>
  </si>
  <si>
    <t>显示与图区操作（含互联互动等以及各车型unique的地图操作）</t>
  </si>
  <si>
    <t>无P0， P1 bug，P2&lt;20</t>
  </si>
  <si>
    <t>756/760</t>
  </si>
  <si>
    <t>（查询）检索</t>
  </si>
  <si>
    <t>Pass</t>
  </si>
  <si>
    <t>219/219</t>
  </si>
  <si>
    <t>路径规划</t>
  </si>
  <si>
    <t>121/121</t>
  </si>
  <si>
    <t>路径引导</t>
  </si>
  <si>
    <t>550/550</t>
  </si>
  <si>
    <t>（移动）定位</t>
  </si>
  <si>
    <t>35/35</t>
  </si>
  <si>
    <t>稳定性（故障处理）</t>
  </si>
  <si>
    <t>性能（得分见性能测试-不少于KPI得分）</t>
  </si>
  <si>
    <t>语音交互</t>
  </si>
  <si>
    <t>签约管理</t>
  </si>
  <si>
    <t>22/25</t>
  </si>
  <si>
    <t>三、测试用例执行情况</t>
  </si>
  <si>
    <t>模块名称</t>
  </si>
  <si>
    <t>用例总数</t>
  </si>
  <si>
    <t>测试执行数</t>
  </si>
  <si>
    <t>测试执行率</t>
  </si>
  <si>
    <t>未测原因和分析</t>
  </si>
  <si>
    <t>四、测试环境及版本说明</t>
  </si>
  <si>
    <t>系统版本</t>
  </si>
  <si>
    <t>20231117_0147_MF12_R06.PRO_Debug</t>
  </si>
  <si>
    <t>屏幕尺寸</t>
  </si>
  <si>
    <t>12寸</t>
  </si>
  <si>
    <t>ROM版本</t>
  </si>
  <si>
    <t>地图版本</t>
  </si>
  <si>
    <t>V5.2-U725C-R06.PRO-11.14-LTS_PL2</t>
  </si>
  <si>
    <r>
      <rPr>
        <b/>
        <sz val="12"/>
        <color rgb="FF000000"/>
        <rFont val="Arial"/>
        <charset val="0"/>
      </rPr>
      <t>密钥</t>
    </r>
  </si>
  <si>
    <r>
      <rPr>
        <b/>
        <sz val="12"/>
        <color rgb="FF000000"/>
        <rFont val="Arial"/>
        <charset val="0"/>
      </rPr>
      <t>摘要</t>
    </r>
  </si>
  <si>
    <r>
      <rPr>
        <b/>
        <sz val="12"/>
        <color rgb="FF000000"/>
        <rFont val="Arial"/>
        <charset val="0"/>
      </rPr>
      <t>优先级</t>
    </r>
  </si>
  <si>
    <t>AW2-36722</t>
  </si>
  <si>
    <r>
      <rPr>
        <sz val="12"/>
        <color rgb="FF000000"/>
        <rFont val="Arial"/>
        <charset val="0"/>
      </rPr>
      <t>【U725C】【地图】【必现】车机重启后地图闪退，无法恢复</t>
    </r>
  </si>
  <si>
    <r>
      <rPr>
        <sz val="12"/>
        <color rgb="FF000000"/>
        <rFont val="Arial"/>
        <charset val="0"/>
      </rPr>
      <t>P1</t>
    </r>
  </si>
  <si>
    <t>AW2-36598</t>
  </si>
  <si>
    <r>
      <rPr>
        <sz val="12"/>
        <color rgb="FF000000"/>
        <rFont val="Arial"/>
        <charset val="0"/>
      </rPr>
      <t>【U725C】【地图】【偶现】巡航中行驶环岛车标卡顿延迟</t>
    </r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</si>
  <si>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</si>
  <si>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</si>
  <si>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</si>
  <si>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</si>
  <si>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</si>
  <si>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</si>
  <si>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</si>
  <si>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</si>
  <si>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</si>
  <si>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</si>
  <si>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</si>
  <si>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</si>
  <si>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</si>
  <si>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</si>
  <si>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</si>
  <si>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</si>
  <si>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</si>
  <si>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</si>
  <si>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</si>
  <si>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</si>
  <si>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</si>
  <si>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</si>
  <si>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</si>
  <si>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</si>
  <si>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</si>
  <si>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</si>
  <si>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</si>
  <si>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</si>
  <si>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</si>
  <si>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</si>
  <si>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</si>
  <si>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</si>
  <si>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</si>
  <si>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</si>
  <si>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</si>
  <si>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</si>
  <si>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</si>
  <si>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</si>
  <si>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</si>
  <si>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</si>
  <si>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</si>
  <si>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</si>
  <si>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</si>
  <si>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</si>
  <si>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</si>
  <si>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</si>
  <si>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</si>
  <si>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</si>
  <si>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</si>
  <si>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</si>
  <si>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</si>
  <si>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</si>
  <si>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</si>
  <si>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</si>
  <si>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</si>
  <si>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</si>
  <si>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</si>
  <si>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</si>
  <si>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</si>
  <si>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</si>
  <si>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</si>
  <si>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</si>
  <si>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</si>
  <si>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</si>
  <si>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</si>
  <si>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</si>
  <si>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</si>
  <si>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</si>
  <si>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</si>
  <si>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</si>
  <si>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</si>
  <si>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</si>
  <si>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</si>
  <si>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</si>
  <si>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</si>
  <si>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</si>
  <si>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</si>
  <si>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</si>
  <si>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</si>
  <si>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</si>
  <si>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</si>
  <si>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</si>
  <si>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</si>
  <si>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</si>
  <si>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</si>
  <si>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</si>
  <si>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</si>
  <si>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</si>
  <si>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</si>
  <si>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</si>
  <si>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</si>
  <si>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</si>
  <si>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</si>
  <si>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</si>
  <si>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</si>
  <si>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</si>
  <si>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</si>
  <si>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</si>
  <si>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</si>
  <si>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</si>
  <si>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</si>
  <si>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</si>
  <si>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</si>
  <si>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</si>
  <si>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</si>
  <si>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9/20150*100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</si>
  <si>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</si>
  <si>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</si>
  <si>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</si>
  <si>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</si>
  <si>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</si>
  <si>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</si>
  <si>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</si>
  <si>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</si>
  <si>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</si>
  <si>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</si>
  <si>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</si>
  <si>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</si>
  <si>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</si>
  <si>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</si>
  <si>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</si>
  <si>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</si>
  <si>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LV938&amp;LV949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</si>
  <si>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</si>
  <si>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</si>
  <si>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</si>
  <si>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</si>
  <si>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</si>
  <si>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</si>
  <si>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</si>
  <si>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</si>
  <si>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 xml:space="preserve">
FordPhase4Scrum-79592
FordPhase4Scrum-79146</t>
  </si>
  <si>
    <t xml:space="preserve">
进入隧道黑夜模式，超速行驶车速图标无数值显示
黑夜模式下巡航模式比例尺数值显示黑灰色</t>
  </si>
  <si>
    <t>R06 Pro已修复</t>
  </si>
  <si>
    <t>定位更新及时性及准确性</t>
  </si>
  <si>
    <t>map5.0 支持全时惯导，任何时候车标都真实反应车型所在位置，并实时更新，
不得出现飘，卡顿/滞后/不更新等现象</t>
  </si>
  <si>
    <t>FordPhase4Scrum-79796</t>
  </si>
  <si>
    <t>巡航模式地库行驶，车标移动到对面道路上</t>
  </si>
  <si>
    <t>检索与查询</t>
  </si>
  <si>
    <t>网络良好的情况下，3s内完成，POI的结果和手机百度地图基本一致</t>
  </si>
  <si>
    <t>-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</si>
  <si>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</si>
  <si>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</si>
  <si>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</si>
  <si>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FordPhase4Scrum-79344
FordPhase4Scrum-79793
FordPhase4Scrum-79345
FordPhase4Scrum-79493</t>
  </si>
  <si>
    <t>夹江隧道内发生误偏航
九华山隧道出隧道时，发生多次偏航重算路
九华山隧道车标卡住后发生偏航
和燕路隧道内发生偏航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</si>
  <si>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</si>
  <si>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</si>
  <si>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FordPhase4Scrum-78491</t>
  </si>
  <si>
    <t>当前导航中，地图内与launcher地图小卡片显示预计达到时间不一致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</si>
  <si>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</si>
  <si>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</si>
  <si>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</si>
  <si>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</si>
  <si>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</si>
  <si>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</si>
  <si>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</si>
  <si>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</si>
  <si>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</si>
  <si>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</si>
  <si>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</si>
  <si>
    <t xml:space="preserve">FordPhase4Scrum-78489
</t>
  </si>
  <si>
    <t xml:space="preserve">点击导航设置，点击导航语音，地图闪退
</t>
  </si>
  <si>
    <t>R06 HF2已修复组入，验证Pass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</si>
</sst>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0;[Red]0.000"/>
    <numFmt numFmtId="178" formatCode="0.0;[Red]0.0"/>
  </numFmts>
  <fonts count="46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2"/>
      <color rgb="FF000000"/>
      <name val="微软雅黑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等线"/>
      <charset val="134"/>
    </font>
    <font>
      <sz val="12"/>
      <color theme="1"/>
      <name val="等线"/>
      <charset val="134"/>
      <scheme val="minor"/>
    </font>
    <font>
      <b/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sz val="12"/>
      <color rgb="FF000000"/>
      <name val="Arial"/>
      <charset val="0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C000"/>
      <name val="Microsoft YaHei"/>
      <charset val="134"/>
    </font>
    <font>
      <b/>
      <sz val="10.5"/>
      <color rgb="FF00B05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9CC2E5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5" borderId="1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6" borderId="22" applyNumberFormat="0" applyAlignment="0" applyProtection="0">
      <alignment vertical="center"/>
    </xf>
    <xf numFmtId="0" fontId="34" fillId="17" borderId="23" applyNumberFormat="0" applyAlignment="0" applyProtection="0">
      <alignment vertical="center"/>
    </xf>
    <xf numFmtId="0" fontId="35" fillId="17" borderId="22" applyNumberFormat="0" applyAlignment="0" applyProtection="0">
      <alignment vertical="center"/>
    </xf>
    <xf numFmtId="0" fontId="36" fillId="18" borderId="24" applyNumberFormat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/>
    <xf numFmtId="0" fontId="10" fillId="0" borderId="0"/>
    <xf numFmtId="0" fontId="1" fillId="0" borderId="0">
      <alignment vertical="center"/>
    </xf>
    <xf numFmtId="0" fontId="10" fillId="0" borderId="0"/>
    <xf numFmtId="0" fontId="10" fillId="0" borderId="0"/>
  </cellStyleXfs>
  <cellXfs count="146">
    <xf numFmtId="0" fontId="0" fillId="0" borderId="0" xfId="0">
      <alignment vertical="center"/>
    </xf>
    <xf numFmtId="0" fontId="1" fillId="0" borderId="0" xfId="52">
      <alignment vertical="center"/>
    </xf>
    <xf numFmtId="0" fontId="1" fillId="0" borderId="0" xfId="52" applyAlignment="1">
      <alignment horizontal="center" vertical="center"/>
    </xf>
    <xf numFmtId="0" fontId="2" fillId="2" borderId="1" xfId="52" applyFont="1" applyFill="1" applyBorder="1" applyAlignment="1">
      <alignment horizontal="center" vertical="center"/>
    </xf>
    <xf numFmtId="0" fontId="3" fillId="2" borderId="2" xfId="52" applyFont="1" applyFill="1" applyBorder="1" applyAlignment="1">
      <alignment horizontal="center" vertical="center"/>
    </xf>
    <xf numFmtId="14" fontId="3" fillId="2" borderId="2" xfId="52" applyNumberFormat="1" applyFont="1" applyFill="1" applyBorder="1" applyAlignment="1">
      <alignment horizontal="center" vertical="center"/>
    </xf>
    <xf numFmtId="0" fontId="4" fillId="0" borderId="3" xfId="52" applyFont="1" applyBorder="1" applyAlignment="1">
      <alignment horizontal="center" vertical="center"/>
    </xf>
    <xf numFmtId="0" fontId="3" fillId="0" borderId="4" xfId="52" applyFont="1" applyBorder="1" applyAlignment="1">
      <alignment horizontal="center" vertical="center" wrapText="1"/>
    </xf>
    <xf numFmtId="0" fontId="3" fillId="0" borderId="4" xfId="52" applyFont="1" applyBorder="1" applyAlignment="1">
      <alignment horizontal="center" vertical="center"/>
    </xf>
    <xf numFmtId="0" fontId="3" fillId="0" borderId="0" xfId="52" applyFont="1" applyAlignment="1">
      <alignment horizontal="left" vertical="center"/>
    </xf>
    <xf numFmtId="0" fontId="2" fillId="2" borderId="1" xfId="52" applyFont="1" applyFill="1" applyBorder="1" applyAlignment="1">
      <alignment horizontal="center" vertical="center" wrapText="1"/>
    </xf>
    <xf numFmtId="0" fontId="4" fillId="0" borderId="1" xfId="52" applyFont="1" applyBorder="1" applyAlignment="1">
      <alignment horizontal="center" vertical="center" wrapText="1"/>
    </xf>
    <xf numFmtId="0" fontId="4" fillId="0" borderId="1" xfId="52" applyFont="1" applyBorder="1" applyAlignment="1">
      <alignment horizontal="left" vertical="center" wrapText="1"/>
    </xf>
    <xf numFmtId="0" fontId="5" fillId="0" borderId="0" xfId="52" applyFont="1" applyAlignment="1">
      <alignment vertical="center" wrapText="1"/>
    </xf>
    <xf numFmtId="0" fontId="5" fillId="0" borderId="0" xfId="52" applyFont="1">
      <alignment vertical="center"/>
    </xf>
    <xf numFmtId="0" fontId="4" fillId="0" borderId="0" xfId="52" applyFont="1">
      <alignment vertical="center"/>
    </xf>
    <xf numFmtId="0" fontId="4" fillId="3" borderId="1" xfId="52" applyFont="1" applyFill="1" applyBorder="1" applyAlignment="1">
      <alignment horizontal="center" vertical="center" wrapText="1"/>
    </xf>
    <xf numFmtId="0" fontId="4" fillId="3" borderId="1" xfId="52" applyFont="1" applyFill="1" applyBorder="1" applyAlignment="1">
      <alignment horizontal="left" vertical="center" wrapText="1"/>
    </xf>
    <xf numFmtId="0" fontId="2" fillId="0" borderId="1" xfId="52" applyFont="1" applyBorder="1" applyAlignment="1">
      <alignment horizontal="center" vertical="center" wrapText="1"/>
    </xf>
    <xf numFmtId="0" fontId="4" fillId="3" borderId="1" xfId="52" applyFont="1" applyFill="1" applyBorder="1" applyAlignment="1">
      <alignment vertical="center" wrapText="1"/>
    </xf>
    <xf numFmtId="176" fontId="3" fillId="2" borderId="2" xfId="52" applyNumberFormat="1" applyFont="1" applyFill="1" applyBorder="1" applyAlignment="1">
      <alignment horizontal="center" vertical="center"/>
    </xf>
    <xf numFmtId="176" fontId="3" fillId="2" borderId="1" xfId="52" applyNumberFormat="1" applyFont="1" applyFill="1" applyBorder="1" applyAlignment="1">
      <alignment horizontal="center" vertical="center"/>
    </xf>
    <xf numFmtId="0" fontId="1" fillId="0" borderId="1" xfId="52" applyBorder="1" applyAlignment="1">
      <alignment horizontal="center" vertical="center"/>
    </xf>
    <xf numFmtId="0" fontId="4" fillId="0" borderId="0" xfId="52" applyFont="1" applyAlignment="1">
      <alignment horizontal="center" vertical="center"/>
    </xf>
    <xf numFmtId="0" fontId="3" fillId="0" borderId="0" xfId="52" applyFont="1" applyAlignment="1">
      <alignment horizontal="center" vertical="center"/>
    </xf>
    <xf numFmtId="0" fontId="0" fillId="4" borderId="1" xfId="0" applyFill="1" applyBorder="1" applyAlignment="1"/>
    <xf numFmtId="0" fontId="0" fillId="5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9" fontId="0" fillId="4" borderId="1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9" fontId="0" fillId="4" borderId="1" xfId="0" applyNumberFormat="1" applyFill="1" applyBorder="1" applyAlignment="1">
      <alignment horizontal="center"/>
    </xf>
    <xf numFmtId="0" fontId="7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justify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1" fontId="6" fillId="4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/>
    <xf numFmtId="0" fontId="6" fillId="7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wrapText="1"/>
    </xf>
    <xf numFmtId="0" fontId="9" fillId="5" borderId="1" xfId="0" applyFont="1" applyFill="1" applyBorder="1" applyAlignment="1"/>
    <xf numFmtId="0" fontId="6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/>
    <xf numFmtId="0" fontId="10" fillId="9" borderId="1" xfId="54" applyFill="1" applyBorder="1"/>
    <xf numFmtId="0" fontId="0" fillId="9" borderId="1" xfId="0" applyFill="1" applyBorder="1" applyAlignment="1">
      <alignment wrapText="1"/>
    </xf>
    <xf numFmtId="49" fontId="0" fillId="9" borderId="1" xfId="0" applyNumberFormat="1" applyFill="1" applyBorder="1" applyAlignment="1"/>
    <xf numFmtId="0" fontId="9" fillId="9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9" fillId="10" borderId="0" xfId="0" applyFont="1" applyFill="1" applyAlignment="1">
      <alignment horizontal="left" vertical="top"/>
    </xf>
    <xf numFmtId="177" fontId="0" fillId="11" borderId="1" xfId="0" applyNumberFormat="1" applyFill="1" applyBorder="1" applyAlignment="1">
      <alignment horizontal="left"/>
    </xf>
    <xf numFmtId="0" fontId="0" fillId="11" borderId="1" xfId="0" applyFill="1" applyBorder="1" applyAlignment="1"/>
    <xf numFmtId="0" fontId="0" fillId="0" borderId="1" xfId="0" applyBorder="1" applyAlignment="1">
      <alignment wrapText="1"/>
    </xf>
    <xf numFmtId="178" fontId="11" fillId="11" borderId="1" xfId="0" applyNumberFormat="1" applyFont="1" applyFill="1" applyBorder="1" applyAlignment="1">
      <alignment horizontal="left"/>
    </xf>
    <xf numFmtId="178" fontId="12" fillId="11" borderId="1" xfId="0" applyNumberFormat="1" applyFont="1" applyFill="1" applyBorder="1" applyAlignment="1">
      <alignment horizontal="left"/>
    </xf>
    <xf numFmtId="0" fontId="13" fillId="0" borderId="1" xfId="0" applyFont="1" applyBorder="1" applyAlignment="1"/>
    <xf numFmtId="177" fontId="0" fillId="5" borderId="1" xfId="0" applyNumberFormat="1" applyFill="1" applyBorder="1" applyAlignment="1">
      <alignment horizontal="left"/>
    </xf>
    <xf numFmtId="0" fontId="9" fillId="0" borderId="0" xfId="0" applyFont="1" applyAlignment="1">
      <alignment horizontal="left" vertical="top"/>
    </xf>
    <xf numFmtId="0" fontId="3" fillId="0" borderId="1" xfId="0" applyFont="1" applyBorder="1" applyAlignment="1"/>
    <xf numFmtId="2" fontId="9" fillId="0" borderId="0" xfId="0" applyNumberFormat="1" applyFont="1" applyAlignment="1">
      <alignment horizontal="left" vertical="top"/>
    </xf>
    <xf numFmtId="0" fontId="14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49" fontId="15" fillId="0" borderId="9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17" fillId="12" borderId="1" xfId="0" applyFont="1" applyFill="1" applyBorder="1" applyAlignment="1">
      <alignment horizontal="justify" vertical="center" wrapText="1"/>
    </xf>
    <xf numFmtId="0" fontId="17" fillId="13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9" fontId="19" fillId="0" borderId="1" xfId="0" applyNumberFormat="1" applyFont="1" applyBorder="1" applyAlignment="1">
      <alignment horizontal="justify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1" fillId="0" borderId="0" xfId="0" applyFont="1">
      <alignment vertical="center"/>
    </xf>
    <xf numFmtId="0" fontId="20" fillId="0" borderId="1" xfId="0" applyFont="1" applyBorder="1" applyAlignment="1">
      <alignment horizontal="justify" vertical="center" wrapText="1"/>
    </xf>
    <xf numFmtId="0" fontId="18" fillId="14" borderId="1" xfId="0" applyFont="1" applyFill="1" applyBorder="1" applyAlignment="1">
      <alignment horizontal="justify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20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10" fontId="19" fillId="0" borderId="1" xfId="0" applyNumberFormat="1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8" fillId="0" borderId="18" xfId="0" applyFont="1" applyBorder="1" applyAlignment="1">
      <alignment horizontal="right" vertical="center" wrapText="1"/>
    </xf>
    <xf numFmtId="0" fontId="18" fillId="0" borderId="3" xfId="0" applyFont="1" applyBorder="1" applyAlignment="1">
      <alignment vertical="center" wrapText="1"/>
    </xf>
    <xf numFmtId="0" fontId="5" fillId="0" borderId="4" xfId="0" applyFont="1" applyBorder="1">
      <alignment vertical="center"/>
    </xf>
    <xf numFmtId="10" fontId="5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21" fillId="0" borderId="4" xfId="0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wrapText="1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10" fontId="20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3" xfId="50"/>
    <cellStyle name="Normal 4" xfId="51"/>
    <cellStyle name="常规 2" xfId="52"/>
    <cellStyle name="常规 4 2" xfId="53"/>
    <cellStyle name="常规 4 2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19</xdr:row>
      <xdr:rowOff>165101</xdr:rowOff>
    </xdr:from>
    <xdr:ext cx="14950966" cy="16949126"/>
    <xdr:sp>
      <xdr:nvSpPr>
        <xdr:cNvPr id="2" name="TextBox 1"/>
        <xdr:cNvSpPr txBox="1"/>
      </xdr:nvSpPr>
      <xdr:spPr>
        <a:xfrm>
          <a:off x="0" y="16921480"/>
          <a:ext cx="14950440" cy="16948785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bg1"/>
              </a:solidFill>
            </a:rPr>
            <a:t>本</a:t>
          </a:r>
          <a:r>
            <a:rPr lang="en-US" altLang="zh-CN" sz="1100">
              <a:solidFill>
                <a:schemeClr val="bg1"/>
              </a:solidFill>
            </a:rPr>
            <a:t>U725C</a:t>
          </a:r>
          <a:r>
            <a:rPr lang="zh-CN" altLang="en-US" sz="1100" baseline="0">
              <a:solidFill>
                <a:schemeClr val="bg1"/>
              </a:solidFill>
            </a:rPr>
            <a:t>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altLang="zh-CN" sz="1100">
              <a:solidFill>
                <a:schemeClr val="bg1"/>
              </a:solidFill>
            </a:rPr>
            <a:t>P</a:t>
          </a:r>
          <a:r>
            <a:rPr lang="en-US" sz="1100">
              <a:solidFill>
                <a:schemeClr val="bg1"/>
              </a:solidFill>
            </a:rPr>
            <a:t>ass，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20150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60</a:t>
          </a:r>
          <a:r>
            <a:rPr lang="zh-CN" altLang="en-US" sz="1100" b="1">
              <a:solidFill>
                <a:schemeClr val="bg1"/>
              </a:solidFill>
            </a:rPr>
            <a:t>小时</a:t>
          </a:r>
          <a:endParaRPr lang="en-US" altLang="zh-CN" sz="1100" b="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</a:rPr>
            <a:t>10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23</a:t>
          </a:r>
          <a:r>
            <a:rPr lang="zh-CN" altLang="en-US" sz="1100">
              <a:solidFill>
                <a:schemeClr val="bg1"/>
              </a:solidFill>
            </a:rPr>
            <a:t>日：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南京定淮门长江隧道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南京长江隧道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玄武湖隧道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燕子矶长江隧道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八卦洲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江心洲长江大桥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</a:t>
          </a:r>
          <a:r>
            <a:rPr lang="zh-CN" alt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高架、普通道路、市区道路、二叉路、三叉路、快速路、内部路、隧道、高速、桥梁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隧道：夹江隧道，南京定淮门长江隧道，南京长江隧道，玄武湖隧道，燕子矶长江隧道，通济门隧道，西安门隧道，九华山隧道，模范马路隧道，红山路隧道，和燕路隧道，吉祥庵隧道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高架：内环东线，内环北线，新庄立交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10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31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双龙大道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光一科技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软件大道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紫创路隧道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宁芜高速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银杏湖乐园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福福特汽车研究所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公里以上长隧道、连续隧道、隧道分岔路、市区复杂路口主干道、桥梁、主辅路、高楼密集路段、内部路、绕城高速、环岛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隧道：玄武湖隧道，清凉门隧道，水西门隧道，集庆门隧道，扬子江隧道，行知路隧道，紫创路隧道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高架：赛虹桥立交，内环北线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日：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覆盖道路场景：城市主干道、城市快速路、连续隧道、隧道分岔路、市区复杂路口主干道、桥梁、主辅路、高楼密集路段、内部路、绕城高速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隧道：夹江隧道，扬子江隧道，通济门隧道，西安门隧道，模范马路隧道，九华山隧道，玄武湖隧道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日 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双龙大道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光一科技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宁宣高速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紫创路隧道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吉山软件园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覆盖道路场景：城市主干道、城市快速路、连续隧道、隧道分岔路、市区复杂路口主干道、桥梁、主辅路、高楼密集路段、内部路、绕城高速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隧道：行知路隧道，夹江隧道，紫创路隧道，凤台南路隧道，集庆门隧道，水西门隧道，清凉门隧道，清凉门通道，草场门隧道，模范马路隧道，玄武湖隧道，九华山隧道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高架：凤台南路，机场二通道，赛虹桥立交，内环北线，内环东线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日 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影视大道</a:t>
          </a:r>
          <a:r>
            <a:rPr lang="en-US" altLang="zh-CN" sz="1100">
              <a:solidFill>
                <a:schemeClr val="bg1"/>
              </a:solidFill>
            </a:rPr>
            <a:t>-G235-</a:t>
          </a:r>
          <a:r>
            <a:rPr lang="zh-CN" altLang="en-US" sz="1100">
              <a:solidFill>
                <a:schemeClr val="bg1"/>
              </a:solidFill>
            </a:rPr>
            <a:t>宁芜高速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横江大道快速路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宁宣高速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公里以上长隧道、连续隧道、隧道分岔路、市区复杂路口主干道、桥梁、高架枢纽、坡路、转盘、高楼密集路段、内部路、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大型交通枢纽出入口、乡村道路、高架涵洞、绕城高速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隧道：夹江隧道，行知路隧道，紫创路隧道，长江隧道，绿博园隧道，万景园隧道，北河口隧道，玄武湖隧道，模范马路隧道，西安门隧道，通济门隧道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高架：内环北线，内环东线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6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数字大道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虎踞路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八卦洲街道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公里以上长隧道、连续隧道、隧道分岔路、市区复杂路口主干道、桥梁、高架枢纽、坡路、转盘、高楼密集路段、内部路、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大型交通枢纽出入口、乡村道路、高架涵洞、绕城高速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隧道：夹江隧道，集庆门隧道，水西门隧道，清凉门隧道，草场门隧道，模范马路隧道，红山路隧道，吉祥庵隧道，和燕路隧道，燕子矶长江隧道，九华山隧道，西安门隧道，通济门隧道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高架：机场二通道，内环南线，赛虹桥立交，内环西线，内环北线，古平岗立交，新庄立交，红山快速路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7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宁丹大道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铁心桥大道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银杏湖大道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公里以上长隧道、连续隧道、隧道分岔路、市区复杂路口主干道、桥梁、高架枢纽、坡路、转盘、高楼密集路段、内部路、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大型交通枢纽出入口、乡村道路、高架涵洞、绕城高速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隧道：夹江隧道，江东门隧道，北圩隧道，管子桥隧道，龙江隧道，模范马路隧道，定淮门隧道，玄武湖隧道，九华山隧道，西安门隧道，通济门隧道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高架：雨航大道，机场二通道，软件大道，凤台南路，赛虹桥立交，内环南线，江东快速路，内环北线，内环东线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8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正方中路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双龙大道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机场二通道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横江大道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公里以上长隧道、连续隧道、隧道分岔路、市区复杂路口主干道、桥梁、高架枢纽、坡路、转盘、高楼密集路段、内部路、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大型交通枢纽出入口、高架涵洞、绕城高速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隧道：嘉奖隧道，行知路隧道，紫创路隧道，团结路隧道，长江隧道，绿博园隧道，万景园隧道，北河口隧道，模范马路隧道，玄武湖隧道，九华山隧道，西安门隧道，通济门隧道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高架：双龙大道，机场二通道，内环北线，内环东线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9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溥仪公路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公里以上长隧道、连续隧道、隧道分岔路、市区复杂路口主干道、桥梁、高架枢纽、坡路、转盘、高楼密集路段、内部路、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大型交通枢纽出入口乡村道路、高架涵洞、绕城高速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隧道：九华山隧道，西安门隧道，通济门隧道，红山路隧道，和燕路隧道，吉祥庵隧道，燕子矶长江隧道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10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横江大道快速路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覆盖道路场景：城市主干道、城市快速路、连续隧道、隧道分岔路、市区复杂路口主干道、桥梁、主辅路、高楼密集路段、内部路、绕城高速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隧道：天铺路隧道，团结路隧道，行知路隧道，紫创路隧道，西安门隧道，通济门隧道，九华山隧道，玄武湖隧道，扬子江隧道，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13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横江大道快速路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七里河大街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覆盖道路场景：城市主干道、城市快速路、连续隧道、隧道分岔路、市区复杂路口主干道、桥梁、主辅路、高楼密集路段、内部路、绕城高速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隧道：紫创路隧道，西安门隧道，通济门隧道，九华山隧道，玄武湖隧道，扬子江隧道，和燕路隧道，红山路隧道，吉祥庵隧道，凤台南路隧道，行知路隧道，紫创路隧道，团结路隧道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高架：内环东线，内环北线，内环那南线，凤台南路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14</a:t>
          </a:r>
          <a:r>
            <a:rPr lang="zh-CN" altLang="en-US" sz="1100">
              <a:solidFill>
                <a:schemeClr val="bg1"/>
              </a:solidFill>
            </a:rPr>
            <a:t>日：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东善桥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九龙湖企业总部地下停车场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</a:t>
          </a:r>
          <a:r>
            <a:rPr lang="zh-CN" alt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高架、普通道路、市区道路、二叉路、三叉路、快速路、内部路、隧道、高速、桥梁、地库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隧道：夹江隧道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高架：机场二通道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15</a:t>
          </a:r>
          <a:r>
            <a:rPr lang="zh-CN" altLang="en-US" sz="1100">
              <a:solidFill>
                <a:schemeClr val="bg1"/>
              </a:solidFill>
            </a:rPr>
            <a:t>日：福特汽车研究所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双龙大道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光一科技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横江大道快速路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紫创路隧道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浦滨路隧道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覆盖道路场景：城市主干道、城市快速路、连续隧道、隧道分岔路、市区复杂路口主干道、桥梁、主辅路、高楼密集路段、内部路、绕城高速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隧道：夹江隧道，青奥轴线隧道，康华路隧道，紫创路隧道，行知路隧道，团结路隧道，天浦路隧道，南京应天大街长江隧道，宝船厂隧道，定淮门长江隧道，模范马路隧道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高架：机场二通道，内环北线，内环东线，卡子门大街高架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-jira-basic.atlassian.net/browse/AW2-36598" TargetMode="External"/><Relationship Id="rId1" Type="http://schemas.openxmlformats.org/officeDocument/2006/relationships/hyperlink" Target="https://ford-jira-basic.atlassian.net/browse/AW2-367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abSelected="1" zoomScale="111" zoomScaleNormal="111" workbookViewId="0">
      <selection activeCell="K17" sqref="K17"/>
    </sheetView>
  </sheetViews>
  <sheetFormatPr defaultColWidth="11" defaultRowHeight="17.6" outlineLevelCol="7"/>
  <cols>
    <col min="1" max="1" width="15" customWidth="1"/>
    <col min="2" max="3" width="24.8333333333333" customWidth="1"/>
    <col min="4" max="4" width="26.6666666666667" customWidth="1"/>
    <col min="5" max="5" width="22.3333333333333" customWidth="1"/>
    <col min="6" max="7" width="16" customWidth="1"/>
    <col min="8" max="8" width="13" customWidth="1"/>
  </cols>
  <sheetData>
    <row r="1" ht="15.75" customHeight="1" spans="1:8">
      <c r="A1" s="76" t="s">
        <v>0</v>
      </c>
      <c r="B1" s="76"/>
      <c r="C1" s="76"/>
      <c r="D1" s="76"/>
      <c r="E1" s="76"/>
      <c r="F1" s="76"/>
      <c r="G1" s="76"/>
      <c r="H1" s="76"/>
    </row>
    <row r="2" ht="16" customHeight="1" spans="1:8">
      <c r="A2" s="77" t="s">
        <v>1</v>
      </c>
      <c r="B2" s="77"/>
      <c r="C2" s="77"/>
      <c r="D2" s="77"/>
      <c r="E2" s="77"/>
      <c r="F2" s="77"/>
      <c r="G2" s="77"/>
      <c r="H2" s="77"/>
    </row>
    <row r="3" ht="16" customHeight="1" spans="1:8">
      <c r="A3" s="78" t="s">
        <v>2</v>
      </c>
      <c r="B3" s="79" t="s">
        <v>3</v>
      </c>
      <c r="C3" s="80"/>
      <c r="D3" s="80"/>
      <c r="E3" s="80"/>
      <c r="F3" s="80"/>
      <c r="G3" s="80"/>
      <c r="H3" s="80"/>
    </row>
    <row r="4" ht="16" customHeight="1" spans="1:8">
      <c r="A4" s="78" t="s">
        <v>4</v>
      </c>
      <c r="B4" s="79" t="s">
        <v>5</v>
      </c>
      <c r="C4" s="80"/>
      <c r="D4" s="80"/>
      <c r="E4" s="80"/>
      <c r="F4" s="80"/>
      <c r="G4" s="80"/>
      <c r="H4" s="80"/>
    </row>
    <row r="5" ht="16" customHeight="1" spans="1:8">
      <c r="A5" s="81"/>
      <c r="B5" s="81"/>
      <c r="C5" s="81"/>
      <c r="D5" s="81"/>
      <c r="E5" s="81"/>
      <c r="F5" s="81"/>
      <c r="G5" s="81"/>
      <c r="H5" s="81"/>
    </row>
    <row r="6" spans="1:8">
      <c r="A6" s="82" t="s">
        <v>6</v>
      </c>
      <c r="B6" s="82"/>
      <c r="C6" s="82"/>
      <c r="D6" s="82"/>
      <c r="E6" s="82"/>
      <c r="F6" s="82"/>
      <c r="G6" s="82"/>
      <c r="H6" s="82"/>
    </row>
    <row r="7" spans="1:8">
      <c r="A7" s="78" t="s">
        <v>7</v>
      </c>
      <c r="B7" s="83" t="s">
        <v>8</v>
      </c>
      <c r="C7" s="84"/>
      <c r="D7" s="78" t="s">
        <v>9</v>
      </c>
      <c r="E7" s="78" t="s">
        <v>10</v>
      </c>
      <c r="F7" s="81" t="s">
        <v>4</v>
      </c>
      <c r="G7" s="83" t="s">
        <v>11</v>
      </c>
      <c r="H7" s="84"/>
    </row>
    <row r="8" spans="1:8">
      <c r="A8" s="85" t="s">
        <v>12</v>
      </c>
      <c r="B8" s="86" t="s">
        <v>13</v>
      </c>
      <c r="C8" s="87"/>
      <c r="D8" s="88">
        <v>1</v>
      </c>
      <c r="E8" s="88">
        <v>1</v>
      </c>
      <c r="F8" s="117" t="s">
        <v>14</v>
      </c>
      <c r="G8" s="118"/>
      <c r="H8" s="119"/>
    </row>
    <row r="9" ht="18" customHeight="1" spans="1:8">
      <c r="A9" s="85" t="s">
        <v>15</v>
      </c>
      <c r="B9" s="86" t="s">
        <v>16</v>
      </c>
      <c r="C9" s="87"/>
      <c r="D9" s="88">
        <v>1</v>
      </c>
      <c r="E9" s="120">
        <v>0.803</v>
      </c>
      <c r="F9" s="121" t="s">
        <v>17</v>
      </c>
      <c r="G9" s="122"/>
      <c r="H9" s="123"/>
    </row>
    <row r="10" spans="1:8">
      <c r="A10" s="85"/>
      <c r="B10" s="86" t="s">
        <v>18</v>
      </c>
      <c r="C10" s="87"/>
      <c r="D10" s="85" t="s">
        <v>19</v>
      </c>
      <c r="E10" s="120">
        <v>0.7794</v>
      </c>
      <c r="F10" s="121" t="s">
        <v>17</v>
      </c>
      <c r="G10" s="124"/>
      <c r="H10" s="125"/>
    </row>
    <row r="11" spans="1:8">
      <c r="A11" s="85"/>
      <c r="B11" s="85"/>
      <c r="C11" s="85"/>
      <c r="D11" s="85"/>
      <c r="E11" s="85"/>
      <c r="F11" s="85"/>
      <c r="G11" s="85"/>
      <c r="H11" s="85"/>
    </row>
    <row r="12" ht="14.25" customHeight="1" spans="1:8">
      <c r="A12" s="77" t="s">
        <v>20</v>
      </c>
      <c r="B12" s="77"/>
      <c r="C12" s="77"/>
      <c r="D12" s="77"/>
      <c r="E12" s="77"/>
      <c r="F12" s="77"/>
      <c r="G12" s="77"/>
      <c r="H12" s="77"/>
    </row>
    <row r="13" spans="1:8">
      <c r="A13" s="78" t="s">
        <v>21</v>
      </c>
      <c r="B13" s="78" t="s">
        <v>8</v>
      </c>
      <c r="C13" s="85" t="s">
        <v>9</v>
      </c>
      <c r="D13" s="89" t="s">
        <v>22</v>
      </c>
      <c r="E13" s="85" t="s">
        <v>10</v>
      </c>
      <c r="F13" s="81" t="s">
        <v>4</v>
      </c>
      <c r="G13" s="83" t="s">
        <v>11</v>
      </c>
      <c r="H13" s="84"/>
    </row>
    <row r="14" ht="32" spans="1:8">
      <c r="A14" s="90" t="s">
        <v>23</v>
      </c>
      <c r="B14" s="90" t="s">
        <v>24</v>
      </c>
      <c r="C14" s="85" t="s">
        <v>25</v>
      </c>
      <c r="D14" s="90" t="s">
        <v>26</v>
      </c>
      <c r="E14" s="90">
        <v>0</v>
      </c>
      <c r="F14" s="117" t="s">
        <v>14</v>
      </c>
      <c r="G14" s="126"/>
      <c r="H14" s="119"/>
    </row>
    <row r="15" spans="1:8">
      <c r="A15" s="90"/>
      <c r="B15" s="91" t="s">
        <v>27</v>
      </c>
      <c r="C15" s="92" t="s">
        <v>28</v>
      </c>
      <c r="D15" s="90" t="s">
        <v>29</v>
      </c>
      <c r="E15" s="90">
        <v>0</v>
      </c>
      <c r="F15" s="117" t="s">
        <v>14</v>
      </c>
      <c r="G15" s="122"/>
      <c r="H15" s="123"/>
    </row>
    <row r="16" spans="1:8">
      <c r="A16" s="90"/>
      <c r="B16" s="93"/>
      <c r="C16" s="92" t="s">
        <v>30</v>
      </c>
      <c r="D16" s="90" t="s">
        <v>31</v>
      </c>
      <c r="E16" s="90" t="s">
        <v>32</v>
      </c>
      <c r="F16" s="95"/>
      <c r="G16" s="122"/>
      <c r="H16" s="123"/>
    </row>
    <row r="17" ht="47" spans="1:8">
      <c r="A17" s="90"/>
      <c r="B17" s="90" t="s">
        <v>33</v>
      </c>
      <c r="C17" s="92" t="s">
        <v>28</v>
      </c>
      <c r="D17" s="90" t="s">
        <v>34</v>
      </c>
      <c r="E17" s="90">
        <v>0</v>
      </c>
      <c r="F17" s="117" t="s">
        <v>14</v>
      </c>
      <c r="G17" s="122"/>
      <c r="H17" s="123"/>
    </row>
    <row r="18" spans="1:8">
      <c r="A18" s="90"/>
      <c r="B18" s="90" t="s">
        <v>35</v>
      </c>
      <c r="C18" s="92" t="s">
        <v>36</v>
      </c>
      <c r="D18" s="90" t="s">
        <v>37</v>
      </c>
      <c r="E18" s="90">
        <v>0</v>
      </c>
      <c r="F18" s="117" t="s">
        <v>14</v>
      </c>
      <c r="G18" s="122"/>
      <c r="H18" s="123"/>
    </row>
    <row r="19" spans="1:8">
      <c r="A19" s="90"/>
      <c r="B19" s="90" t="s">
        <v>38</v>
      </c>
      <c r="C19" s="85" t="s">
        <v>39</v>
      </c>
      <c r="D19" s="90" t="s">
        <v>40</v>
      </c>
      <c r="E19" s="90"/>
      <c r="F19" s="121"/>
      <c r="G19" s="122"/>
      <c r="H19" s="123"/>
    </row>
    <row r="20" ht="16" customHeight="1" spans="1:8">
      <c r="A20" s="94" t="s">
        <v>41</v>
      </c>
      <c r="B20" s="95" t="s">
        <v>42</v>
      </c>
      <c r="C20" s="95"/>
      <c r="D20" s="96"/>
      <c r="E20" s="127"/>
      <c r="F20" s="128"/>
      <c r="G20" s="122"/>
      <c r="H20" s="123"/>
    </row>
    <row r="21" spans="1:8">
      <c r="A21" s="94"/>
      <c r="B21" s="95"/>
      <c r="C21" s="95"/>
      <c r="D21" s="97"/>
      <c r="E21" s="129"/>
      <c r="F21" s="130"/>
      <c r="G21" s="122"/>
      <c r="H21" s="123"/>
    </row>
    <row r="22" ht="16" customHeight="1" spans="1:8">
      <c r="A22" s="94"/>
      <c r="B22" s="95" t="s">
        <v>43</v>
      </c>
      <c r="C22" s="95"/>
      <c r="D22" s="96"/>
      <c r="E22" s="129"/>
      <c r="F22" s="121"/>
      <c r="G22" s="122"/>
      <c r="H22" s="123"/>
    </row>
    <row r="23" spans="1:8">
      <c r="A23" s="94"/>
      <c r="B23" s="95"/>
      <c r="C23" s="95"/>
      <c r="D23" s="97"/>
      <c r="E23" s="129"/>
      <c r="F23" s="121"/>
      <c r="G23" s="122"/>
      <c r="H23" s="123"/>
    </row>
    <row r="24" ht="16" customHeight="1" spans="1:8">
      <c r="A24" s="94"/>
      <c r="B24" s="90" t="s">
        <v>44</v>
      </c>
      <c r="C24" s="90"/>
      <c r="D24" s="96"/>
      <c r="E24" s="129"/>
      <c r="F24" s="121"/>
      <c r="G24" s="122"/>
      <c r="H24" s="123"/>
    </row>
    <row r="25" spans="1:8">
      <c r="A25" s="94"/>
      <c r="B25" s="90"/>
      <c r="C25" s="90"/>
      <c r="D25" s="97"/>
      <c r="E25" s="129"/>
      <c r="F25" s="121"/>
      <c r="G25" s="122"/>
      <c r="H25" s="123"/>
    </row>
    <row r="26" ht="16" customHeight="1" spans="1:8">
      <c r="A26" s="94"/>
      <c r="B26" s="90" t="s">
        <v>45</v>
      </c>
      <c r="C26" s="90"/>
      <c r="D26" s="96"/>
      <c r="E26" s="129"/>
      <c r="F26" s="121"/>
      <c r="G26" s="122"/>
      <c r="H26" s="123"/>
    </row>
    <row r="27" spans="1:8">
      <c r="A27" s="94"/>
      <c r="B27" s="90"/>
      <c r="C27" s="90"/>
      <c r="D27" s="97"/>
      <c r="E27" s="129"/>
      <c r="F27" s="121"/>
      <c r="G27" s="122"/>
      <c r="H27" s="123"/>
    </row>
    <row r="28" ht="16" customHeight="1" spans="1:8">
      <c r="A28" s="94"/>
      <c r="B28" s="90"/>
      <c r="C28" s="90"/>
      <c r="D28" s="96"/>
      <c r="E28" s="129"/>
      <c r="F28" s="121"/>
      <c r="G28" s="122"/>
      <c r="H28" s="123"/>
    </row>
    <row r="29" spans="1:8">
      <c r="A29" s="94"/>
      <c r="B29" s="90"/>
      <c r="C29" s="90"/>
      <c r="D29" s="97"/>
      <c r="E29" s="129"/>
      <c r="F29" s="121"/>
      <c r="G29" s="124"/>
      <c r="H29" s="125"/>
    </row>
    <row r="30" spans="1:8">
      <c r="A30" s="90"/>
      <c r="B30" s="90"/>
      <c r="C30" s="90"/>
      <c r="D30" s="90"/>
      <c r="E30" s="90"/>
      <c r="F30" s="90"/>
      <c r="G30" s="90"/>
      <c r="H30" s="90"/>
    </row>
    <row r="31" ht="14.25" customHeight="1" spans="1:8">
      <c r="A31" s="77" t="s">
        <v>46</v>
      </c>
      <c r="B31" s="77"/>
      <c r="C31" s="77"/>
      <c r="D31" s="77"/>
      <c r="E31" s="77"/>
      <c r="F31" s="77"/>
      <c r="G31" s="77"/>
      <c r="H31" s="77"/>
    </row>
    <row r="32" spans="1:8">
      <c r="A32" s="81" t="s">
        <v>47</v>
      </c>
      <c r="B32" s="78" t="s">
        <v>8</v>
      </c>
      <c r="C32" s="78" t="s">
        <v>9</v>
      </c>
      <c r="D32" s="98" t="s">
        <v>22</v>
      </c>
      <c r="E32" s="78" t="s">
        <v>10</v>
      </c>
      <c r="F32" s="81" t="s">
        <v>4</v>
      </c>
      <c r="G32" s="83" t="s">
        <v>11</v>
      </c>
      <c r="H32" s="84"/>
    </row>
    <row r="33" s="75" customFormat="1" spans="1:8">
      <c r="A33" s="90" t="s">
        <v>48</v>
      </c>
      <c r="B33" s="92" t="s">
        <v>49</v>
      </c>
      <c r="C33" s="92" t="s">
        <v>50</v>
      </c>
      <c r="D33" s="92" t="s">
        <v>51</v>
      </c>
      <c r="E33" s="92" t="s">
        <v>52</v>
      </c>
      <c r="F33" s="117" t="s">
        <v>14</v>
      </c>
      <c r="G33" s="126" t="s">
        <v>53</v>
      </c>
      <c r="H33" s="119"/>
    </row>
    <row r="34" s="75" customFormat="1" spans="1:8">
      <c r="A34" s="90"/>
      <c r="B34" s="92" t="s">
        <v>54</v>
      </c>
      <c r="C34" s="92" t="s">
        <v>55</v>
      </c>
      <c r="D34" s="92" t="s">
        <v>51</v>
      </c>
      <c r="E34" s="92" t="s">
        <v>56</v>
      </c>
      <c r="F34" s="117" t="s">
        <v>14</v>
      </c>
      <c r="G34" s="122"/>
      <c r="H34" s="123"/>
    </row>
    <row r="35" spans="1:8">
      <c r="A35" s="90"/>
      <c r="B35" s="92" t="s">
        <v>57</v>
      </c>
      <c r="C35" s="92"/>
      <c r="D35" s="85"/>
      <c r="E35" s="92"/>
      <c r="F35" s="95"/>
      <c r="G35" s="122"/>
      <c r="H35" s="123"/>
    </row>
    <row r="36" spans="1:8">
      <c r="A36" s="90"/>
      <c r="B36" s="90"/>
      <c r="C36" s="90"/>
      <c r="D36" s="85"/>
      <c r="E36" s="90"/>
      <c r="F36" s="95"/>
      <c r="G36" s="122"/>
      <c r="H36" s="123"/>
    </row>
    <row r="37" spans="1:8">
      <c r="A37" s="90"/>
      <c r="B37" s="90"/>
      <c r="C37" s="90"/>
      <c r="D37" s="85"/>
      <c r="E37" s="90"/>
      <c r="F37" s="95"/>
      <c r="G37" s="122"/>
      <c r="H37" s="123"/>
    </row>
    <row r="38" spans="1:8">
      <c r="A38" s="85"/>
      <c r="B38" s="85"/>
      <c r="C38" s="85"/>
      <c r="D38" s="85"/>
      <c r="E38" s="85"/>
      <c r="F38" s="85"/>
      <c r="G38" s="85"/>
      <c r="H38" s="85"/>
    </row>
    <row r="39" ht="17" customHeight="1" spans="1:8">
      <c r="A39" s="76" t="s">
        <v>58</v>
      </c>
      <c r="B39" s="76"/>
      <c r="C39" s="76"/>
      <c r="D39" s="76"/>
      <c r="E39" s="76"/>
      <c r="F39" s="76"/>
      <c r="G39" s="76"/>
      <c r="H39" s="76"/>
    </row>
    <row r="40" spans="1:8">
      <c r="A40" s="77" t="s">
        <v>59</v>
      </c>
      <c r="B40" s="77"/>
      <c r="C40" s="77"/>
      <c r="D40" s="77"/>
      <c r="E40" s="77"/>
      <c r="F40" s="77"/>
      <c r="G40" s="77"/>
      <c r="H40" s="77"/>
    </row>
    <row r="41" ht="60" customHeight="1" spans="1:8">
      <c r="A41" s="85" t="s">
        <v>60</v>
      </c>
      <c r="B41" s="85"/>
      <c r="C41" s="85"/>
      <c r="D41" s="85"/>
      <c r="E41" s="85"/>
      <c r="F41" s="85"/>
      <c r="G41" s="85"/>
      <c r="H41" s="85"/>
    </row>
    <row r="42" spans="1:8">
      <c r="A42" s="77" t="s">
        <v>61</v>
      </c>
      <c r="B42" s="77"/>
      <c r="C42" s="77"/>
      <c r="D42" s="77"/>
      <c r="E42" s="77"/>
      <c r="F42" s="77"/>
      <c r="G42" s="77"/>
      <c r="H42" s="77"/>
    </row>
    <row r="43" ht="51" customHeight="1" spans="1:8">
      <c r="A43" s="99" t="s">
        <v>62</v>
      </c>
      <c r="B43" s="85"/>
      <c r="C43" s="85"/>
      <c r="D43" s="85"/>
      <c r="E43" s="85"/>
      <c r="F43" s="85"/>
      <c r="G43" s="85"/>
      <c r="H43" s="85"/>
    </row>
    <row r="44" ht="17" customHeight="1" spans="1:8">
      <c r="A44" s="100" t="s">
        <v>63</v>
      </c>
      <c r="B44" s="100"/>
      <c r="C44" s="100"/>
      <c r="D44" s="100"/>
      <c r="E44" s="100"/>
      <c r="F44" s="100"/>
      <c r="G44" s="100"/>
      <c r="H44" s="100"/>
    </row>
    <row r="45" ht="17" customHeight="1" spans="1:8">
      <c r="A45" s="101" t="s">
        <v>64</v>
      </c>
      <c r="B45" s="102" t="s">
        <v>65</v>
      </c>
      <c r="C45" s="102" t="s">
        <v>66</v>
      </c>
      <c r="D45" s="102" t="s">
        <v>67</v>
      </c>
      <c r="E45" s="102" t="s">
        <v>68</v>
      </c>
      <c r="F45" s="102" t="s">
        <v>69</v>
      </c>
      <c r="G45" s="131" t="s">
        <v>70</v>
      </c>
      <c r="H45" s="132" t="s">
        <v>11</v>
      </c>
    </row>
    <row r="46" ht="17" customHeight="1" spans="1:8">
      <c r="A46" s="103" t="s">
        <v>71</v>
      </c>
      <c r="B46" s="104" t="s">
        <v>72</v>
      </c>
      <c r="C46" s="105">
        <v>0.9947</v>
      </c>
      <c r="D46" s="106" t="s">
        <v>73</v>
      </c>
      <c r="E46" s="133">
        <v>4</v>
      </c>
      <c r="F46" s="121" t="s">
        <v>17</v>
      </c>
      <c r="G46" s="134">
        <v>0.9947</v>
      </c>
      <c r="H46" s="135" t="s">
        <v>74</v>
      </c>
    </row>
    <row r="47" ht="17" customHeight="1" spans="1:8">
      <c r="A47" s="103"/>
      <c r="B47" s="107" t="s">
        <v>75</v>
      </c>
      <c r="C47" s="105">
        <v>1</v>
      </c>
      <c r="D47" s="106"/>
      <c r="E47" s="133">
        <v>0</v>
      </c>
      <c r="F47" s="136" t="s">
        <v>76</v>
      </c>
      <c r="G47" s="134">
        <v>1</v>
      </c>
      <c r="H47" s="135" t="s">
        <v>77</v>
      </c>
    </row>
    <row r="48" ht="17" customHeight="1" spans="1:8">
      <c r="A48" s="103"/>
      <c r="B48" s="107" t="s">
        <v>78</v>
      </c>
      <c r="C48" s="108">
        <v>1</v>
      </c>
      <c r="D48" s="106"/>
      <c r="E48" s="133">
        <v>0</v>
      </c>
      <c r="F48" s="136" t="s">
        <v>76</v>
      </c>
      <c r="G48" s="137">
        <v>1</v>
      </c>
      <c r="H48" s="135" t="s">
        <v>79</v>
      </c>
    </row>
    <row r="49" ht="17" customHeight="1" spans="1:8">
      <c r="A49" s="103"/>
      <c r="B49" s="104" t="s">
        <v>80</v>
      </c>
      <c r="C49" s="109">
        <v>1</v>
      </c>
      <c r="D49" s="106"/>
      <c r="E49" s="133">
        <v>0</v>
      </c>
      <c r="F49" s="136" t="s">
        <v>76</v>
      </c>
      <c r="G49" s="137">
        <v>1</v>
      </c>
      <c r="H49" s="135" t="s">
        <v>81</v>
      </c>
    </row>
    <row r="50" ht="17" customHeight="1" spans="1:8">
      <c r="A50" s="103"/>
      <c r="B50" s="104" t="s">
        <v>82</v>
      </c>
      <c r="C50" s="105">
        <v>1</v>
      </c>
      <c r="D50" s="106"/>
      <c r="E50" s="138">
        <v>0</v>
      </c>
      <c r="F50" s="136" t="s">
        <v>76</v>
      </c>
      <c r="G50" s="134">
        <v>1</v>
      </c>
      <c r="H50" s="135" t="s">
        <v>83</v>
      </c>
    </row>
    <row r="51" ht="17" customHeight="1" spans="1:8">
      <c r="A51" s="103"/>
      <c r="B51" s="110" t="s">
        <v>84</v>
      </c>
      <c r="C51" s="108" t="s">
        <v>37</v>
      </c>
      <c r="D51" s="106"/>
      <c r="E51" s="138">
        <v>0</v>
      </c>
      <c r="F51" s="121" t="s">
        <v>76</v>
      </c>
      <c r="G51" s="137" t="s">
        <v>37</v>
      </c>
      <c r="H51" s="135"/>
    </row>
    <row r="52" ht="17" customHeight="1" spans="1:8">
      <c r="A52" s="103"/>
      <c r="B52" s="111" t="s">
        <v>85</v>
      </c>
      <c r="C52" s="104" t="s">
        <v>37</v>
      </c>
      <c r="D52" s="106"/>
      <c r="E52" s="138">
        <v>0</v>
      </c>
      <c r="F52" s="121" t="s">
        <v>76</v>
      </c>
      <c r="G52" s="139" t="s">
        <v>37</v>
      </c>
      <c r="H52" s="135"/>
    </row>
    <row r="53" ht="17" customHeight="1" spans="1:8">
      <c r="A53" s="103"/>
      <c r="B53" s="104" t="s">
        <v>86</v>
      </c>
      <c r="C53" s="104"/>
      <c r="D53" s="106"/>
      <c r="E53" s="133">
        <v>0</v>
      </c>
      <c r="F53" s="121" t="s">
        <v>76</v>
      </c>
      <c r="G53" s="139"/>
      <c r="H53" s="135"/>
    </row>
    <row r="54" ht="17" customHeight="1" spans="1:8">
      <c r="A54" s="103"/>
      <c r="B54" s="104" t="s">
        <v>87</v>
      </c>
      <c r="C54" s="105">
        <v>0.88</v>
      </c>
      <c r="D54" s="106"/>
      <c r="E54" s="133">
        <v>3</v>
      </c>
      <c r="F54" s="121" t="s">
        <v>17</v>
      </c>
      <c r="G54" s="134">
        <v>0.88</v>
      </c>
      <c r="H54" s="135" t="s">
        <v>88</v>
      </c>
    </row>
    <row r="55" ht="16" customHeight="1" spans="1:8">
      <c r="A55" s="76" t="s">
        <v>89</v>
      </c>
      <c r="B55" s="76"/>
      <c r="C55" s="76"/>
      <c r="D55" s="76"/>
      <c r="E55" s="76"/>
      <c r="F55" s="76"/>
      <c r="G55" s="76"/>
      <c r="H55" s="76"/>
    </row>
    <row r="56" ht="17" customHeight="1" spans="1:8">
      <c r="A56" s="112" t="s">
        <v>90</v>
      </c>
      <c r="B56" s="112" t="s">
        <v>91</v>
      </c>
      <c r="C56" s="112"/>
      <c r="D56" s="112" t="s">
        <v>92</v>
      </c>
      <c r="E56" s="112" t="s">
        <v>93</v>
      </c>
      <c r="F56" s="140" t="s">
        <v>94</v>
      </c>
      <c r="G56" s="141"/>
      <c r="H56" s="142"/>
    </row>
    <row r="57" ht="17" customHeight="1" spans="1:8">
      <c r="A57" s="112" t="s">
        <v>71</v>
      </c>
      <c r="B57" s="112">
        <v>1685</v>
      </c>
      <c r="C57" s="112"/>
      <c r="D57" s="112">
        <v>1685</v>
      </c>
      <c r="E57" s="143">
        <v>1</v>
      </c>
      <c r="F57" s="140"/>
      <c r="G57" s="141"/>
      <c r="H57" s="142"/>
    </row>
    <row r="58" spans="1:8">
      <c r="A58" s="90"/>
      <c r="B58" s="90"/>
      <c r="C58" s="90"/>
      <c r="D58" s="90"/>
      <c r="E58" s="90"/>
      <c r="F58" s="90"/>
      <c r="G58" s="90"/>
      <c r="H58" s="90"/>
    </row>
    <row r="59" ht="17" customHeight="1" spans="1:8">
      <c r="A59" s="76" t="s">
        <v>95</v>
      </c>
      <c r="B59" s="76"/>
      <c r="C59" s="76"/>
      <c r="D59" s="76"/>
      <c r="E59" s="76"/>
      <c r="F59" s="76"/>
      <c r="G59" s="76"/>
      <c r="H59" s="76"/>
    </row>
    <row r="60" spans="1:8">
      <c r="A60" s="113" t="s">
        <v>96</v>
      </c>
      <c r="B60" s="94" t="s">
        <v>97</v>
      </c>
      <c r="C60" s="90"/>
      <c r="D60" s="90"/>
      <c r="E60" s="90"/>
      <c r="F60" s="90"/>
      <c r="G60" s="90"/>
      <c r="H60" s="90"/>
    </row>
    <row r="61" spans="1:8">
      <c r="A61" s="113" t="s">
        <v>98</v>
      </c>
      <c r="B61" s="94" t="s">
        <v>99</v>
      </c>
      <c r="C61" s="90"/>
      <c r="D61" s="90"/>
      <c r="E61" s="90"/>
      <c r="F61" s="90"/>
      <c r="G61" s="90"/>
      <c r="H61" s="90"/>
    </row>
    <row r="62" spans="1:8">
      <c r="A62" s="113" t="s">
        <v>100</v>
      </c>
      <c r="B62" s="114" t="s">
        <v>97</v>
      </c>
      <c r="C62" s="115"/>
      <c r="D62" s="115"/>
      <c r="E62" s="115"/>
      <c r="F62" s="115"/>
      <c r="G62" s="115"/>
      <c r="H62" s="87"/>
    </row>
    <row r="63" spans="1:8">
      <c r="A63" s="113" t="s">
        <v>101</v>
      </c>
      <c r="B63" s="114" t="s">
        <v>102</v>
      </c>
      <c r="C63" s="115"/>
      <c r="D63" s="115"/>
      <c r="E63" s="115"/>
      <c r="F63" s="115"/>
      <c r="G63" s="115"/>
      <c r="H63" s="87"/>
    </row>
    <row r="64" spans="1:5">
      <c r="A64" s="116"/>
      <c r="B64" s="116"/>
      <c r="C64" s="116"/>
      <c r="D64" s="116"/>
      <c r="E64" s="116"/>
    </row>
    <row r="65" spans="1:5">
      <c r="A65" s="144"/>
      <c r="B65" s="144"/>
      <c r="C65" s="144"/>
      <c r="D65" s="144"/>
      <c r="E65" s="144"/>
    </row>
    <row r="66" spans="1:5">
      <c r="A66" s="116"/>
      <c r="B66" s="116"/>
      <c r="C66" s="116"/>
      <c r="D66" s="116"/>
      <c r="E66" s="116"/>
    </row>
    <row r="67" spans="1:5">
      <c r="A67" s="145"/>
      <c r="B67" s="145"/>
      <c r="C67" s="145"/>
      <c r="D67" s="145"/>
      <c r="E67" s="145"/>
    </row>
    <row r="82" ht="28" customHeight="1"/>
  </sheetData>
  <sheetProtection formatCells="0" insertHyperlinks="0" autoFilter="0"/>
  <mergeCells count="58">
    <mergeCell ref="A1:H1"/>
    <mergeCell ref="A2:H2"/>
    <mergeCell ref="B3:H3"/>
    <mergeCell ref="B4:H4"/>
    <mergeCell ref="A5:H5"/>
    <mergeCell ref="A6:H6"/>
    <mergeCell ref="B7:C7"/>
    <mergeCell ref="G7:H7"/>
    <mergeCell ref="B8:C8"/>
    <mergeCell ref="B9:C9"/>
    <mergeCell ref="B10:C10"/>
    <mergeCell ref="A11:H11"/>
    <mergeCell ref="A12:H12"/>
    <mergeCell ref="G13:H13"/>
    <mergeCell ref="A30:H30"/>
    <mergeCell ref="A31:H31"/>
    <mergeCell ref="G32:H32"/>
    <mergeCell ref="A38:H38"/>
    <mergeCell ref="A39:H39"/>
    <mergeCell ref="A40:H40"/>
    <mergeCell ref="A41:H41"/>
    <mergeCell ref="A42:H42"/>
    <mergeCell ref="A43:H43"/>
    <mergeCell ref="A44:H44"/>
    <mergeCell ref="A55:H55"/>
    <mergeCell ref="F56:H56"/>
    <mergeCell ref="F57:H57"/>
    <mergeCell ref="A58:H58"/>
    <mergeCell ref="A59:H59"/>
    <mergeCell ref="B60:H60"/>
    <mergeCell ref="B61:H61"/>
    <mergeCell ref="B62:H62"/>
    <mergeCell ref="B63:H63"/>
    <mergeCell ref="A9:A10"/>
    <mergeCell ref="A14:A19"/>
    <mergeCell ref="A20:A29"/>
    <mergeCell ref="A33:A37"/>
    <mergeCell ref="A46:A54"/>
    <mergeCell ref="B15:B16"/>
    <mergeCell ref="B20:B21"/>
    <mergeCell ref="B22:B23"/>
    <mergeCell ref="B24:B25"/>
    <mergeCell ref="B26:B27"/>
    <mergeCell ref="B28:B29"/>
    <mergeCell ref="D20:D21"/>
    <mergeCell ref="D22:D23"/>
    <mergeCell ref="D24:D25"/>
    <mergeCell ref="D26:D27"/>
    <mergeCell ref="D28:D29"/>
    <mergeCell ref="D46:D54"/>
    <mergeCell ref="F20:F21"/>
    <mergeCell ref="F22:F23"/>
    <mergeCell ref="F24:F25"/>
    <mergeCell ref="F26:F27"/>
    <mergeCell ref="F28:F29"/>
    <mergeCell ref="G14:H29"/>
    <mergeCell ref="G8:H10"/>
    <mergeCell ref="G33:H3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4" sqref="D4:D5"/>
    </sheetView>
  </sheetViews>
  <sheetFormatPr defaultColWidth="68.3333333333333" defaultRowHeight="17.6" outlineLevelRow="2" outlineLevelCol="2"/>
  <cols>
    <col min="1" max="1" width="11.5" customWidth="1"/>
    <col min="2" max="2" width="67.3333333333333" customWidth="1"/>
    <col min="3" max="3" width="10.825" customWidth="1"/>
  </cols>
  <sheetData>
    <row r="1" ht="18" spans="1:3">
      <c r="A1" s="71" t="s">
        <v>103</v>
      </c>
      <c r="B1" s="72" t="s">
        <v>104</v>
      </c>
      <c r="C1" s="72" t="s">
        <v>105</v>
      </c>
    </row>
    <row r="2" ht="18" spans="1:3">
      <c r="A2" s="73" t="s">
        <v>106</v>
      </c>
      <c r="B2" s="74" t="s">
        <v>107</v>
      </c>
      <c r="C2" s="74" t="s">
        <v>108</v>
      </c>
    </row>
    <row r="3" ht="18" spans="1:3">
      <c r="A3" s="73" t="s">
        <v>109</v>
      </c>
      <c r="B3" s="74" t="s">
        <v>110</v>
      </c>
      <c r="C3" s="74" t="s">
        <v>108</v>
      </c>
    </row>
  </sheetData>
  <sheetProtection formatCells="0" insertHyperlinks="0" autoFilter="0"/>
  <hyperlinks>
    <hyperlink ref="A2" r:id="rId1" display="AW2-36722" tooltip="https://ford-jira-basic.atlassian.net/browse/AW2-36722"/>
    <hyperlink ref="A3" r:id="rId2" display="AW2-36598" tooltip="https://ford-jira-basic.atlassian.net/browse/AW2-36598"/>
  </hyperlink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zoomScale="107" zoomScaleNormal="107" topLeftCell="B40" workbookViewId="0">
      <selection activeCell="R2" sqref="R2"/>
    </sheetView>
  </sheetViews>
  <sheetFormatPr defaultColWidth="8.83333333333333" defaultRowHeight="17.6"/>
  <cols>
    <col min="1" max="1" width="4.5" style="27" customWidth="1"/>
    <col min="2" max="2" width="16.1666666666667" style="27" customWidth="1"/>
    <col min="3" max="3" width="54.8333333333333" style="27" customWidth="1"/>
    <col min="4" max="4" width="25.6666666666667" style="27" customWidth="1"/>
    <col min="5" max="5" width="5.66666666666667" style="27" customWidth="1"/>
    <col min="6" max="6" width="5.83333333333333" style="27" customWidth="1"/>
    <col min="7" max="8" width="4.16666666666667" style="27" customWidth="1"/>
    <col min="9" max="9" width="6.16666666666667" style="28" customWidth="1"/>
    <col min="10" max="10" width="4.16666666666667" style="28" customWidth="1"/>
    <col min="11" max="11" width="55.6666666666667" style="27" hidden="1" customWidth="1"/>
    <col min="12" max="13" width="8.83333333333333" style="27" hidden="1" customWidth="1"/>
    <col min="14" max="14" width="6.83333333333333" style="27" customWidth="1"/>
    <col min="15" max="15" width="6.5" style="27" customWidth="1"/>
    <col min="16" max="16" width="5.83333333333333" style="27" customWidth="1"/>
    <col min="17" max="17" width="8.16666666666667" style="27" customWidth="1"/>
    <col min="18" max="18" width="7.5" style="29" customWidth="1"/>
    <col min="19" max="19" width="5.66666666666667" style="27" customWidth="1"/>
    <col min="20" max="20" width="23" style="27" customWidth="1"/>
    <col min="21" max="21" width="28.8333333333333" style="27" customWidth="1"/>
    <col min="22" max="22" width="27.5" style="27" customWidth="1"/>
    <col min="23" max="16384" width="8.83333333333333" style="27"/>
  </cols>
  <sheetData>
    <row r="1" ht="76" spans="1:20">
      <c r="A1" s="26" t="s">
        <v>111</v>
      </c>
      <c r="B1" s="30" t="s">
        <v>112</v>
      </c>
      <c r="C1" s="31" t="s">
        <v>113</v>
      </c>
      <c r="D1" s="31" t="s">
        <v>114</v>
      </c>
      <c r="E1" s="31" t="s">
        <v>115</v>
      </c>
      <c r="F1" s="31" t="s">
        <v>116</v>
      </c>
      <c r="G1" s="43" t="s">
        <v>117</v>
      </c>
      <c r="H1" s="43" t="s">
        <v>118</v>
      </c>
      <c r="I1" s="47" t="s">
        <v>119</v>
      </c>
      <c r="J1" s="47" t="s">
        <v>120</v>
      </c>
      <c r="K1" s="48" t="s">
        <v>121</v>
      </c>
      <c r="L1" s="25" t="s">
        <v>122</v>
      </c>
      <c r="M1" s="25" t="s">
        <v>123</v>
      </c>
      <c r="N1" s="25"/>
      <c r="O1" s="54" t="s">
        <v>124</v>
      </c>
      <c r="P1" s="54" t="s">
        <v>125</v>
      </c>
      <c r="Q1" s="54" t="s">
        <v>126</v>
      </c>
      <c r="R1" s="61" t="s">
        <v>127</v>
      </c>
      <c r="S1" s="62" t="s">
        <v>128</v>
      </c>
      <c r="T1" s="63"/>
    </row>
    <row r="2" ht="76" spans="1:19">
      <c r="A2" s="32">
        <v>0.2</v>
      </c>
      <c r="B2" s="33" t="s">
        <v>129</v>
      </c>
      <c r="C2" s="34" t="s">
        <v>130</v>
      </c>
      <c r="D2" s="35" t="s">
        <v>131</v>
      </c>
      <c r="E2" s="34" t="s">
        <v>132</v>
      </c>
      <c r="F2" s="44">
        <v>5</v>
      </c>
      <c r="G2" s="44">
        <v>8</v>
      </c>
      <c r="H2" s="44">
        <v>12</v>
      </c>
      <c r="I2" s="49">
        <v>8</v>
      </c>
      <c r="J2" s="44">
        <f>IF(I2&lt;=$F2,100,IF(I2&lt;=$G2,(80+20/($G2-$F2)*($G2-I2)),IF(I2&lt;=$H2,(60+20/($H2-$G2)*($H2-I2)),40)))*20%/2</f>
        <v>8</v>
      </c>
      <c r="K2" s="48" t="s">
        <v>133</v>
      </c>
      <c r="L2" s="25">
        <v>5.1</v>
      </c>
      <c r="M2" s="25">
        <v>0</v>
      </c>
      <c r="N2" s="25"/>
      <c r="O2" s="55">
        <v>4.367</v>
      </c>
      <c r="P2" s="54">
        <v>3.433</v>
      </c>
      <c r="Q2" s="55">
        <v>3.399</v>
      </c>
      <c r="R2" s="64">
        <f>AVERAGE(O2:Q2)</f>
        <v>3.733</v>
      </c>
      <c r="S2" s="62">
        <f>IF(R2&lt;=$F2,100,IF(R2&lt;=$G2,(80+20/($G2-$F2)*($G2-R2)),IF(R2&lt;=$H2,(60+20/($H2-$G2)*($H2-R2)),40)))*20%/2</f>
        <v>10</v>
      </c>
    </row>
    <row r="3" ht="76" spans="1:19">
      <c r="A3" s="32"/>
      <c r="B3" s="33" t="s">
        <v>129</v>
      </c>
      <c r="C3" s="34" t="s">
        <v>134</v>
      </c>
      <c r="D3" s="35" t="s">
        <v>135</v>
      </c>
      <c r="E3" s="34" t="s">
        <v>132</v>
      </c>
      <c r="F3" s="44">
        <v>2</v>
      </c>
      <c r="G3" s="44">
        <v>3</v>
      </c>
      <c r="H3" s="44">
        <v>5</v>
      </c>
      <c r="I3" s="49">
        <v>3</v>
      </c>
      <c r="J3" s="44">
        <f>IF(I3&lt;=$F3,100,IF(I3&lt;=$G3,(80+20/($G3-$F3)*($G3-I3)),IF(I3&lt;=$H3,(60+20/($H3-$G3)*($H3-I3)),40)))*20%/2</f>
        <v>8</v>
      </c>
      <c r="K3" s="48" t="s">
        <v>136</v>
      </c>
      <c r="L3" s="25">
        <v>1.88</v>
      </c>
      <c r="M3" s="25"/>
      <c r="N3" s="25"/>
      <c r="O3" s="54">
        <v>1.2</v>
      </c>
      <c r="P3" s="54">
        <v>1.166</v>
      </c>
      <c r="Q3" s="54">
        <v>1.234</v>
      </c>
      <c r="R3" s="64">
        <f t="shared" ref="R3:R44" si="0">AVERAGE(O3:Q3)</f>
        <v>1.2</v>
      </c>
      <c r="S3" s="62">
        <f>IF(R3&lt;=$F3,100,IF(R3&lt;=$G3,(80+20/($G3-$F3)*($G3-R3)),IF(R3&lt;=$H3,(60+20/($H3-$G3)*($H3-R3)),40)))*20%/2</f>
        <v>10</v>
      </c>
    </row>
    <row r="4" s="25" customFormat="1" ht="31" spans="1:19">
      <c r="A4" s="36">
        <v>0.08</v>
      </c>
      <c r="B4" s="33" t="s">
        <v>137</v>
      </c>
      <c r="C4" s="34" t="s">
        <v>138</v>
      </c>
      <c r="D4" s="34" t="s">
        <v>139</v>
      </c>
      <c r="E4" s="34" t="s">
        <v>140</v>
      </c>
      <c r="F4" s="44">
        <v>200</v>
      </c>
      <c r="G4" s="44">
        <v>350</v>
      </c>
      <c r="H4" s="44">
        <v>500</v>
      </c>
      <c r="I4" s="49">
        <v>200</v>
      </c>
      <c r="J4" s="44">
        <f>IF(I4&lt;=$F4,100,IF(I4&lt;=$G4,(80+20/($G4-$F4)*($G4-I4)),IF(I4&lt;=$H4,(60+20/($H4-$G4)*($H4-I4)),40)))*8%/2</f>
        <v>4</v>
      </c>
      <c r="K4" s="48" t="s">
        <v>141</v>
      </c>
      <c r="O4" s="54">
        <v>433</v>
      </c>
      <c r="P4" s="54">
        <v>466</v>
      </c>
      <c r="Q4" s="54">
        <v>233</v>
      </c>
      <c r="R4" s="64">
        <f t="shared" si="0"/>
        <v>377.333333333333</v>
      </c>
      <c r="S4" s="62">
        <f>IF(R4&lt;=$F4,100,IF(R4&lt;=$G4,(80+20/($G4-$F4)*($G4-R4)),IF(R4&lt;=$H4,(60+20/($H4-$G4)*($H4-R4)),40)))*8%/2</f>
        <v>3.05422222222222</v>
      </c>
    </row>
    <row r="5" s="25" customFormat="1" ht="46" spans="1:19">
      <c r="A5" s="36"/>
      <c r="B5" s="33"/>
      <c r="C5" s="34" t="s">
        <v>142</v>
      </c>
      <c r="D5" s="34" t="s">
        <v>143</v>
      </c>
      <c r="E5" s="34" t="s">
        <v>140</v>
      </c>
      <c r="F5" s="44">
        <v>200</v>
      </c>
      <c r="G5" s="44">
        <v>350</v>
      </c>
      <c r="H5" s="44">
        <v>500</v>
      </c>
      <c r="I5" s="49">
        <v>200</v>
      </c>
      <c r="J5" s="44">
        <f>IF(I5&lt;=$F5,100,IF(I5&lt;=$G5,(80+20/($G5-$F5)*($G5-I5)),IF(I5&lt;=$H5,(60+20/($H5-$G5)*($H5-I5)),40)))*8%/2</f>
        <v>4</v>
      </c>
      <c r="K5" s="48" t="s">
        <v>141</v>
      </c>
      <c r="O5" s="54">
        <v>166</v>
      </c>
      <c r="P5" s="54">
        <v>67</v>
      </c>
      <c r="Q5" s="54">
        <v>133</v>
      </c>
      <c r="R5" s="64">
        <f t="shared" si="0"/>
        <v>122</v>
      </c>
      <c r="S5" s="62">
        <f>IF(R5&lt;=$F5,100,IF(R5&lt;=$G5,(80+20/($G5-$F5)*($G5-R5)),IF(R5&lt;=$H5,(60+20/($H5-$G5)*($H5-R5)),40)))*8%/2</f>
        <v>4</v>
      </c>
    </row>
    <row r="6" spans="1:19">
      <c r="A6" s="32">
        <v>0.04</v>
      </c>
      <c r="B6" s="33" t="s">
        <v>144</v>
      </c>
      <c r="C6" s="34"/>
      <c r="D6" s="34" t="s">
        <v>145</v>
      </c>
      <c r="E6" s="34" t="s">
        <v>146</v>
      </c>
      <c r="F6" s="44">
        <v>300</v>
      </c>
      <c r="G6" s="44">
        <v>350</v>
      </c>
      <c r="H6" s="44">
        <v>500</v>
      </c>
      <c r="I6" s="49">
        <v>500</v>
      </c>
      <c r="J6" s="44">
        <f>IF(I6&lt;=$F6,100,IF(I6&lt;=$G6,(80+20/($G6-$F6)*($G6-I6)),IF(I6&lt;=$H6,(60+20/($H6-$G6)*($H6-I6)),40)))*4%/4</f>
        <v>0.6</v>
      </c>
      <c r="K6" s="48"/>
      <c r="L6" s="25"/>
      <c r="M6" s="25"/>
      <c r="N6" s="25"/>
      <c r="O6" s="56"/>
      <c r="P6" s="54"/>
      <c r="Q6" s="54">
        <v>358.42</v>
      </c>
      <c r="R6" s="64" t="s">
        <v>37</v>
      </c>
      <c r="S6" s="62">
        <f>IF(R6&lt;=$F6,100,IF(R6&lt;=$G6,(80+20/($G6-$F6)*($G6-R6)),IF(R6&lt;=$H6,(60+20/($H6-$G6)*($H6-R6)),40)))*4%/4</f>
        <v>0.4</v>
      </c>
    </row>
    <row r="7" spans="1:19">
      <c r="A7" s="32"/>
      <c r="B7" s="33"/>
      <c r="C7" s="34"/>
      <c r="D7" s="34" t="s">
        <v>147</v>
      </c>
      <c r="E7" s="34" t="s">
        <v>146</v>
      </c>
      <c r="F7" s="44">
        <v>300</v>
      </c>
      <c r="G7" s="44">
        <v>350</v>
      </c>
      <c r="H7" s="44">
        <v>500</v>
      </c>
      <c r="I7" s="49">
        <v>500</v>
      </c>
      <c r="J7" s="44">
        <f>IF(I7&lt;=$F7,100,IF(I7&lt;=$G7,(80+20/($G7-$F7)*($G7-I7)),IF(I7&lt;=$H7,(60+20/($H7-$G7)*($H7-I7)),40)))*4%/4</f>
        <v>0.6</v>
      </c>
      <c r="K7" s="48"/>
      <c r="L7" s="25"/>
      <c r="M7" s="25"/>
      <c r="N7" s="25"/>
      <c r="O7" s="56"/>
      <c r="P7" s="54"/>
      <c r="Q7" s="54">
        <v>275.76</v>
      </c>
      <c r="R7" s="64" t="s">
        <v>37</v>
      </c>
      <c r="S7" s="62">
        <f>IF(R7&lt;=$F7,100,IF(R7&lt;=$G7,(80+20/($G7-$F7)*($G7-R7)),IF(R7&lt;=$H7,(60+20/($H7-$G7)*($H7-R7)),40)))*4%/4</f>
        <v>0.4</v>
      </c>
    </row>
    <row r="8" spans="1:19">
      <c r="A8" s="32"/>
      <c r="B8" s="33"/>
      <c r="C8" s="34"/>
      <c r="D8" s="34" t="s">
        <v>148</v>
      </c>
      <c r="E8" s="34" t="s">
        <v>146</v>
      </c>
      <c r="F8" s="44">
        <v>300</v>
      </c>
      <c r="G8" s="45">
        <v>350</v>
      </c>
      <c r="H8" s="44">
        <v>500</v>
      </c>
      <c r="I8" s="49">
        <v>700</v>
      </c>
      <c r="J8" s="44">
        <f>IF(I8&lt;=$F8,100,IF(I8&lt;=$G8,(80+20/($G8-$F8)*($G8-I8)),IF(I8&lt;=$H8,(60+20/($H8-$G8)*($H8-I8)),40)))*4%/4</f>
        <v>0.4</v>
      </c>
      <c r="K8" s="48"/>
      <c r="L8" s="25"/>
      <c r="M8" s="25"/>
      <c r="N8" s="25"/>
      <c r="O8" s="56"/>
      <c r="P8" s="54"/>
      <c r="Q8" s="54">
        <v>445.08</v>
      </c>
      <c r="R8" s="65" t="s">
        <v>37</v>
      </c>
      <c r="S8" s="62">
        <f>IF(R8&lt;=$F8,100,IF(R8&lt;=$G8,(80+20/($G8-$F8)*($G8-R8)),IF(R8&lt;=$H8,(60+20/($H8-$G8)*($H8-R8)),40)))*4%/4</f>
        <v>0.4</v>
      </c>
    </row>
    <row r="9" spans="1:19">
      <c r="A9" s="32"/>
      <c r="B9" s="33"/>
      <c r="C9" s="34"/>
      <c r="D9" s="34" t="s">
        <v>149</v>
      </c>
      <c r="E9" s="34" t="s">
        <v>146</v>
      </c>
      <c r="F9" s="44">
        <v>300</v>
      </c>
      <c r="G9" s="44">
        <v>350</v>
      </c>
      <c r="H9" s="44">
        <v>500</v>
      </c>
      <c r="I9" s="49">
        <v>600</v>
      </c>
      <c r="J9" s="44">
        <f>IF(I9&lt;=$F9,100,IF(I9&lt;=$G9,(80+20/($G9-$F9)*($G9-I9)),IF(I9&lt;=$H9,(60+20/($H9-$G9)*($H9-I9)),40)))*4%/4</f>
        <v>0.4</v>
      </c>
      <c r="K9" s="48"/>
      <c r="L9" s="25"/>
      <c r="M9" s="25"/>
      <c r="N9" s="25"/>
      <c r="O9" s="56"/>
      <c r="P9" s="54"/>
      <c r="Q9" s="54">
        <v>421.74</v>
      </c>
      <c r="R9" s="65" t="s">
        <v>37</v>
      </c>
      <c r="S9" s="62">
        <f>IF(R9&lt;=$F9,100,IF(R9&lt;=$G9,(80+20/($G9-$F9)*($G9-R9)),IF(R9&lt;=$H9,(60+20/($H9-$G9)*($H9-R9)),40)))*4%/4</f>
        <v>0.4</v>
      </c>
    </row>
    <row r="10" s="25" customFormat="1" ht="31" spans="1:19">
      <c r="A10" s="32">
        <v>0.03</v>
      </c>
      <c r="B10" s="33" t="s">
        <v>150</v>
      </c>
      <c r="C10" s="37" t="s">
        <v>151</v>
      </c>
      <c r="D10" s="34" t="s">
        <v>152</v>
      </c>
      <c r="E10" s="34" t="s">
        <v>153</v>
      </c>
      <c r="F10" s="46">
        <v>15</v>
      </c>
      <c r="G10" s="46">
        <v>12</v>
      </c>
      <c r="H10" s="46">
        <v>10</v>
      </c>
      <c r="I10" s="49">
        <v>15</v>
      </c>
      <c r="J10" s="44">
        <f>IF(I10&gt;=$F10,100,IF(I10&gt;=$G10,(80+20/($F10-$G10)*(I10-$G10)),IF(I10&gt;=$H10,(60+20/($H10-$G10)*(I10-$H10)),40)))*3%/3</f>
        <v>1</v>
      </c>
      <c r="K10" s="48" t="s">
        <v>154</v>
      </c>
      <c r="O10" s="54"/>
      <c r="P10" s="54"/>
      <c r="Q10" s="54">
        <v>11.82</v>
      </c>
      <c r="R10" s="64" t="s">
        <v>37</v>
      </c>
      <c r="S10" s="62">
        <f>IF(R10&gt;=$F10,100,IF(R10&gt;=$G10,(80+20/($F10-$G10)*(R10-$G10)),IF(R10&gt;=$H10,(60+20/($H10-$G10)*(R10-$H10)),40)))*3%/3</f>
        <v>1</v>
      </c>
    </row>
    <row r="11" s="25" customFormat="1" ht="31" spans="1:19">
      <c r="A11" s="32"/>
      <c r="B11" s="33"/>
      <c r="C11" s="34"/>
      <c r="D11" s="34" t="s">
        <v>155</v>
      </c>
      <c r="E11" s="34" t="s">
        <v>153</v>
      </c>
      <c r="F11" s="46">
        <v>15</v>
      </c>
      <c r="G11" s="46">
        <v>12</v>
      </c>
      <c r="H11" s="46">
        <v>10</v>
      </c>
      <c r="I11" s="49">
        <v>15</v>
      </c>
      <c r="J11" s="44">
        <f>IF(I11&gt;=$F11,100,IF(I11&gt;=$G11,(80+20/($F11-$G11)*(I11-$G11)),IF(I11&gt;=$H11,(60+20/($H11-$G11)*(I11-$H11)),40)))*3%/3</f>
        <v>1</v>
      </c>
      <c r="K11" s="48" t="s">
        <v>154</v>
      </c>
      <c r="O11" s="54"/>
      <c r="P11" s="54"/>
      <c r="Q11" s="54">
        <v>12.616</v>
      </c>
      <c r="R11" s="64" t="s">
        <v>37</v>
      </c>
      <c r="S11" s="62">
        <f>IF(R11&gt;=$F11,100,IF(R11&gt;=$G11,(80+20/($F11-$G11)*(R11-$G11)),IF(R11&gt;=$H11,(60+20/($H11-$G11)*(R11-$H11)),40)))*3%/3</f>
        <v>1</v>
      </c>
    </row>
    <row r="12" s="25" customFormat="1" ht="31" spans="1:19">
      <c r="A12" s="32"/>
      <c r="B12" s="33"/>
      <c r="C12" s="34"/>
      <c r="D12" s="34" t="s">
        <v>156</v>
      </c>
      <c r="E12" s="34" t="s">
        <v>153</v>
      </c>
      <c r="F12" s="46">
        <v>15</v>
      </c>
      <c r="G12" s="46">
        <v>12</v>
      </c>
      <c r="H12" s="46">
        <v>10</v>
      </c>
      <c r="I12" s="49">
        <v>15</v>
      </c>
      <c r="J12" s="44">
        <f>IF(I12&gt;=$F12,100,IF(I12&gt;=$G12,(80+20/($F12-$G12)*(I12-$G12)),IF(I12&gt;=$H12,(60+20/($H12-$G12)*(I12-$H12)),40)))*8%/8</f>
        <v>1</v>
      </c>
      <c r="K12" s="48" t="s">
        <v>154</v>
      </c>
      <c r="O12" s="54"/>
      <c r="P12" s="54"/>
      <c r="Q12" s="54">
        <v>16.4</v>
      </c>
      <c r="R12" s="64" t="s">
        <v>37</v>
      </c>
      <c r="S12" s="62">
        <f>IF(R12&gt;=$F12,100,IF(R12&gt;=$G12,(80+20/($F12-$G12)*(R12-$G12)),IF(R12&gt;=$H12,(60+20/($H12-$G12)*(R12-$H12)),40)))*8%/8</f>
        <v>1</v>
      </c>
    </row>
    <row r="13" ht="31" spans="1:19">
      <c r="A13" s="32">
        <v>0.03</v>
      </c>
      <c r="B13" s="33" t="s">
        <v>157</v>
      </c>
      <c r="C13" s="34" t="s">
        <v>158</v>
      </c>
      <c r="D13" s="34" t="s">
        <v>159</v>
      </c>
      <c r="E13" s="34" t="s">
        <v>140</v>
      </c>
      <c r="F13" s="44">
        <v>200</v>
      </c>
      <c r="G13" s="44">
        <v>800</v>
      </c>
      <c r="H13" s="44">
        <v>1000</v>
      </c>
      <c r="I13" s="49">
        <v>300</v>
      </c>
      <c r="J13" s="44">
        <f>IF(I13&lt;=$F13,100,IF(I13&lt;=$G13,(80+20/($G13-$F13)*($G13-I13)),IF(I13&lt;=$H13,(60+20/($H13-$G13)*($H13-I13)),40)))*3%/3</f>
        <v>0.966666666666667</v>
      </c>
      <c r="K13" s="50" t="s">
        <v>160</v>
      </c>
      <c r="L13" s="25"/>
      <c r="M13" s="25"/>
      <c r="N13" s="25"/>
      <c r="O13" s="54">
        <v>367</v>
      </c>
      <c r="P13" s="54">
        <v>400</v>
      </c>
      <c r="Q13" s="54">
        <v>334</v>
      </c>
      <c r="R13" s="64">
        <f t="shared" si="0"/>
        <v>367</v>
      </c>
      <c r="S13" s="62">
        <f>IF(R13&lt;=$F13,100,IF(R13&lt;=$G13,(80+20/($G13-$F13)*($G13-R13)),IF(R13&lt;=$H13,(60+20/($H13-$G13)*($H13-R13)),40)))*3%/3</f>
        <v>0.944333333333333</v>
      </c>
    </row>
    <row r="14" ht="31" spans="1:19">
      <c r="A14" s="32"/>
      <c r="B14" s="33"/>
      <c r="C14" s="34" t="s">
        <v>161</v>
      </c>
      <c r="D14" s="34" t="s">
        <v>162</v>
      </c>
      <c r="E14" s="34" t="s">
        <v>140</v>
      </c>
      <c r="F14" s="44">
        <v>200</v>
      </c>
      <c r="G14" s="44">
        <v>800</v>
      </c>
      <c r="H14" s="44">
        <v>1000</v>
      </c>
      <c r="I14" s="49">
        <v>300</v>
      </c>
      <c r="J14" s="44">
        <f>IF(I14&lt;=$F14,100,IF(I14&lt;=$G14,(80+20/($G14-$F14)*($G14-I14)),IF(I14&lt;=$H14,(60+20/($H14-$G14)*($H14-I14)),40)))*3%/3</f>
        <v>0.966666666666667</v>
      </c>
      <c r="K14" s="50"/>
      <c r="L14" s="25"/>
      <c r="M14" s="25"/>
      <c r="N14" s="25"/>
      <c r="O14" s="54">
        <v>433</v>
      </c>
      <c r="P14" s="54">
        <v>267</v>
      </c>
      <c r="Q14" s="54">
        <v>333</v>
      </c>
      <c r="R14" s="64">
        <f t="shared" si="0"/>
        <v>344.333333333333</v>
      </c>
      <c r="S14" s="62">
        <f>IF(R14&lt;=$F14,100,IF(R14&lt;=$G14,(80+20/($G14-$F14)*($G14-R14)),IF(R14&lt;=$H14,(60+20/($H14-$G14)*($H14-R14)),40)))*3%/3</f>
        <v>0.951888888888889</v>
      </c>
    </row>
    <row r="15" ht="31" spans="1:19">
      <c r="A15" s="32"/>
      <c r="B15" s="33"/>
      <c r="C15" s="34" t="s">
        <v>158</v>
      </c>
      <c r="D15" s="34" t="s">
        <v>163</v>
      </c>
      <c r="E15" s="34" t="s">
        <v>140</v>
      </c>
      <c r="F15" s="44">
        <v>200</v>
      </c>
      <c r="G15" s="44">
        <v>800</v>
      </c>
      <c r="H15" s="44">
        <v>1000</v>
      </c>
      <c r="I15" s="49">
        <v>300</v>
      </c>
      <c r="J15" s="44">
        <f>IF(I15&lt;=$F15,100,IF(I15&lt;=$G15,(80+20/($G15-$F15)*($G15-I15)),IF(I15&lt;=$H15,(60+20/($H15-$G15)*($H15-I15)),40)))*3%/3</f>
        <v>0.966666666666667</v>
      </c>
      <c r="K15" s="50"/>
      <c r="L15" s="25"/>
      <c r="M15" s="25"/>
      <c r="N15" s="25"/>
      <c r="O15" s="54">
        <v>300</v>
      </c>
      <c r="P15" s="54">
        <v>400</v>
      </c>
      <c r="Q15" s="54">
        <v>400</v>
      </c>
      <c r="R15" s="64">
        <f t="shared" si="0"/>
        <v>366.666666666667</v>
      </c>
      <c r="S15" s="62">
        <f>IF(R15&lt;=$F15,100,IF(R15&lt;=$G15,(80+20/($G15-$F15)*($G15-R15)),IF(R15&lt;=$H15,(60+20/($H15-$G15)*($H15-R15)),40)))*3%/3</f>
        <v>0.944444444444444</v>
      </c>
    </row>
    <row r="16" ht="31" spans="1:19">
      <c r="A16" s="32">
        <v>0.02</v>
      </c>
      <c r="B16" s="33" t="s">
        <v>164</v>
      </c>
      <c r="C16" s="34" t="s">
        <v>165</v>
      </c>
      <c r="D16" s="34" t="s">
        <v>166</v>
      </c>
      <c r="E16" s="34" t="s">
        <v>140</v>
      </c>
      <c r="F16" s="44">
        <v>200</v>
      </c>
      <c r="G16" s="44">
        <v>800</v>
      </c>
      <c r="H16" s="44">
        <v>1000</v>
      </c>
      <c r="I16" s="49">
        <v>800</v>
      </c>
      <c r="J16" s="44">
        <f>IF(I16&lt;=$F16,100,IF(I16&lt;=$G16,(80+20/($G16-$F16)*($G16-I16)),IF(I16&lt;=$H16,(60+20/($H16-$G16)*($H16-I16)),40)))*2%/2</f>
        <v>0.8</v>
      </c>
      <c r="K16" s="48" t="s">
        <v>167</v>
      </c>
      <c r="L16" s="25"/>
      <c r="M16" s="25"/>
      <c r="N16" s="25"/>
      <c r="O16" s="54">
        <v>500</v>
      </c>
      <c r="P16" s="54">
        <v>167</v>
      </c>
      <c r="Q16" s="54">
        <v>133</v>
      </c>
      <c r="R16" s="64">
        <f t="shared" si="0"/>
        <v>266.666666666667</v>
      </c>
      <c r="S16" s="62">
        <f>IF(R16&lt;=$F16,100,IF(R16&lt;=$G16,(80+20/($G16-$F16)*($G16-R16)),IF(R16&lt;=$H16,(60+20/($H16-$G16)*($H16-R16)),40)))*2%/2</f>
        <v>0.977777777777778</v>
      </c>
    </row>
    <row r="17" ht="31" spans="1:19">
      <c r="A17" s="32"/>
      <c r="B17" s="33"/>
      <c r="C17" s="34" t="s">
        <v>168</v>
      </c>
      <c r="D17" s="34" t="s">
        <v>169</v>
      </c>
      <c r="E17" s="34" t="s">
        <v>140</v>
      </c>
      <c r="F17" s="44">
        <v>200</v>
      </c>
      <c r="G17" s="44">
        <v>800</v>
      </c>
      <c r="H17" s="44">
        <v>1000</v>
      </c>
      <c r="I17" s="49">
        <v>800</v>
      </c>
      <c r="J17" s="44">
        <f>IF(I17&lt;=$F17,100,IF(I17&lt;=$G17,(80+20/($G17-$F17)*($G17-I17)),IF(I17&lt;=$H17,(60+20/($H17-$G17)*($H17-I17)),40)))*2%/2</f>
        <v>0.8</v>
      </c>
      <c r="K17" s="48"/>
      <c r="L17" s="25"/>
      <c r="M17" s="25"/>
      <c r="N17" s="25"/>
      <c r="O17" s="54">
        <v>167</v>
      </c>
      <c r="P17" s="54">
        <v>300</v>
      </c>
      <c r="Q17" s="54">
        <v>234</v>
      </c>
      <c r="R17" s="64">
        <f t="shared" si="0"/>
        <v>233.666666666667</v>
      </c>
      <c r="S17" s="62">
        <f>IF(R17&lt;=$F17,100,IF(R17&lt;=$G17,(80+20/($G17-$F17)*($G17-R17)),IF(R17&lt;=$H17,(60+20/($H17-$G17)*($H17-R17)),40)))*2%/2</f>
        <v>0.988777777777778</v>
      </c>
    </row>
    <row r="18" ht="31" spans="1:19">
      <c r="A18" s="36">
        <v>0.1</v>
      </c>
      <c r="B18" s="33" t="s">
        <v>170</v>
      </c>
      <c r="C18" s="34" t="s">
        <v>171</v>
      </c>
      <c r="D18" s="34" t="s">
        <v>172</v>
      </c>
      <c r="E18" s="34" t="s">
        <v>140</v>
      </c>
      <c r="F18" s="44">
        <v>1000</v>
      </c>
      <c r="G18" s="44">
        <v>2000</v>
      </c>
      <c r="H18" s="44">
        <v>3000</v>
      </c>
      <c r="I18" s="49">
        <v>1300</v>
      </c>
      <c r="J18" s="44">
        <f>IF(I18&lt;=$F18,100,IF(I18&lt;=$G18,(80+20/($G18-$F18)*($G18-I18)),IF(I18&lt;=$H18,(60+20/($H18-$G18)*($H18-I18)),40)))*10%/4</f>
        <v>2.35</v>
      </c>
      <c r="K18" s="48" t="s">
        <v>173</v>
      </c>
      <c r="L18" s="25"/>
      <c r="M18" s="25"/>
      <c r="N18" s="25"/>
      <c r="O18" s="54">
        <v>1600</v>
      </c>
      <c r="P18" s="54">
        <v>701</v>
      </c>
      <c r="Q18" s="54">
        <v>1100</v>
      </c>
      <c r="R18" s="64">
        <f t="shared" si="0"/>
        <v>1133.66666666667</v>
      </c>
      <c r="S18" s="62">
        <f>IF(R18&lt;=$F18,100,IF(R18&lt;=$G18,(80+20/($G18-$F18)*($G18-R18)),IF(R18&lt;=$H18,(60+20/($H18-$G18)*($H18-R18)),40)))*10%/4</f>
        <v>2.43316666666667</v>
      </c>
    </row>
    <row r="19" ht="31" spans="1:19">
      <c r="A19" s="36"/>
      <c r="B19" s="33"/>
      <c r="C19" s="34" t="s">
        <v>174</v>
      </c>
      <c r="D19" s="34" t="s">
        <v>175</v>
      </c>
      <c r="E19" s="34" t="s">
        <v>140</v>
      </c>
      <c r="F19" s="44">
        <v>1000</v>
      </c>
      <c r="G19" s="44">
        <v>2000</v>
      </c>
      <c r="H19" s="44">
        <v>3000</v>
      </c>
      <c r="I19" s="49">
        <v>1300</v>
      </c>
      <c r="J19" s="44">
        <f>IF(I19&lt;=$F19,100,IF(I19&lt;=$G19,(80+20/($G19-$F19)*($G19-I19)),IF(I19&lt;=$H19,(60+20/($H19-$G19)*($H19-I19)),40)))*10%/4</f>
        <v>2.35</v>
      </c>
      <c r="K19" s="48"/>
      <c r="L19" s="25"/>
      <c r="M19" s="25"/>
      <c r="N19" s="25"/>
      <c r="O19" s="54">
        <v>1567</v>
      </c>
      <c r="P19" s="54">
        <v>1568</v>
      </c>
      <c r="Q19" s="54">
        <v>1267</v>
      </c>
      <c r="R19" s="64">
        <f t="shared" si="0"/>
        <v>1467.33333333333</v>
      </c>
      <c r="S19" s="62">
        <f>IF(R19&lt;=$F19,100,IF(R19&lt;=$G19,(80+20/($G19-$F19)*($G19-R19)),IF(R19&lt;=$H19,(60+20/($H19-$G19)*($H19-R19)),40)))*10%/4</f>
        <v>2.26633333333333</v>
      </c>
    </row>
    <row r="20" ht="31" spans="1:19">
      <c r="A20" s="36"/>
      <c r="B20" s="33"/>
      <c r="C20" s="34" t="s">
        <v>176</v>
      </c>
      <c r="D20" s="34" t="s">
        <v>177</v>
      </c>
      <c r="E20" s="34" t="s">
        <v>140</v>
      </c>
      <c r="F20" s="44">
        <v>1000</v>
      </c>
      <c r="G20" s="44">
        <v>2000</v>
      </c>
      <c r="H20" s="44">
        <v>3000</v>
      </c>
      <c r="I20" s="49">
        <v>2000</v>
      </c>
      <c r="J20" s="44">
        <f>IF(I20&lt;=$F20,100,IF(I20&lt;=$G20,(80+20/($G20-$F20)*($G20-I20)),IF(I20&lt;=$H20,(60+20/($H20-$G20)*($H20-I20)),40)))*10%/4</f>
        <v>2</v>
      </c>
      <c r="K20" s="48"/>
      <c r="L20" s="25"/>
      <c r="M20" s="25"/>
      <c r="N20" s="25"/>
      <c r="O20" s="54">
        <v>1267</v>
      </c>
      <c r="P20" s="54">
        <v>1035</v>
      </c>
      <c r="Q20" s="54">
        <v>966</v>
      </c>
      <c r="R20" s="64">
        <f t="shared" si="0"/>
        <v>1089.33333333333</v>
      </c>
      <c r="S20" s="62">
        <f>IF(R20&lt;=$F20,100,IF(R20&lt;=$G20,(80+20/($G20-$F20)*($G20-R20)),IF(R20&lt;=$H20,(60+20/($H20-$G20)*($H20-R20)),40)))*10%/4</f>
        <v>2.45533333333333</v>
      </c>
    </row>
    <row r="21" ht="31" spans="1:19">
      <c r="A21" s="36"/>
      <c r="B21" s="33"/>
      <c r="C21" s="34" t="s">
        <v>178</v>
      </c>
      <c r="D21" s="34" t="s">
        <v>179</v>
      </c>
      <c r="E21" s="34" t="s">
        <v>140</v>
      </c>
      <c r="F21" s="44">
        <v>2000</v>
      </c>
      <c r="G21" s="44">
        <v>3000</v>
      </c>
      <c r="H21" s="44">
        <v>3000</v>
      </c>
      <c r="I21" s="49">
        <v>2500</v>
      </c>
      <c r="J21" s="44">
        <f>IF(I21&lt;=$F21,100,IF(I21&lt;=$G21,(80+20/($G21-$F21)*($G21-I21)),IF(I21&lt;=$H21,(60+20/($H21-$G21)*($H21-I21)),40)))*10%/4</f>
        <v>2.25</v>
      </c>
      <c r="K21" s="48"/>
      <c r="L21" s="25"/>
      <c r="M21" s="25"/>
      <c r="N21" s="25"/>
      <c r="O21" s="54">
        <v>1333</v>
      </c>
      <c r="P21" s="54">
        <v>1034</v>
      </c>
      <c r="Q21" s="54">
        <v>1367</v>
      </c>
      <c r="R21" s="64">
        <f t="shared" si="0"/>
        <v>1244.66666666667</v>
      </c>
      <c r="S21" s="62">
        <f>IF(R21&lt;=$F21,100,IF(R21&lt;=$G21,(80+20/($G21-$F21)*($G21-R21)),IF(R21&lt;=$H21,(60+20/($H21-$G21)*($H21-R21)),40)))*10%/4</f>
        <v>2.5</v>
      </c>
    </row>
    <row r="22" ht="31" spans="1:19">
      <c r="A22" s="36">
        <v>0.2</v>
      </c>
      <c r="B22" s="33" t="s">
        <v>78</v>
      </c>
      <c r="C22" s="34" t="s">
        <v>180</v>
      </c>
      <c r="D22" s="34" t="s">
        <v>181</v>
      </c>
      <c r="E22" s="34" t="s">
        <v>132</v>
      </c>
      <c r="F22" s="44">
        <v>1</v>
      </c>
      <c r="G22" s="44">
        <v>3</v>
      </c>
      <c r="H22" s="44">
        <v>5</v>
      </c>
      <c r="I22" s="49">
        <v>1.5</v>
      </c>
      <c r="J22" s="44">
        <f t="shared" ref="J22:J32" si="1">IF(I22&lt;=$F22,100,IF(I22&lt;=$G22,(80+20/($G22-$F22)*($G22-I22)),IF(I22&lt;=$H22,(60+20/($H22-$G22)*($H22-I22)),40)))*20%/11</f>
        <v>1.72727272727273</v>
      </c>
      <c r="K22" s="48" t="s">
        <v>182</v>
      </c>
      <c r="L22" s="25"/>
      <c r="M22" s="25"/>
      <c r="N22" s="25"/>
      <c r="O22" s="54">
        <v>1.03</v>
      </c>
      <c r="P22" s="54">
        <v>1.102</v>
      </c>
      <c r="Q22" s="54">
        <v>0.867</v>
      </c>
      <c r="R22" s="64">
        <f t="shared" si="0"/>
        <v>0.999666666666667</v>
      </c>
      <c r="S22" s="62">
        <f t="shared" ref="S22:S32" si="2">IF(R22&lt;=$F22,100,IF(R22&lt;=$G22,(80+20/($G22-$F22)*($G22-R22)),IF(R22&lt;=$H22,(60+20/($H22-$G22)*($H22-R22)),40)))*20%/11</f>
        <v>1.81818181818182</v>
      </c>
    </row>
    <row r="23" ht="31" spans="1:19">
      <c r="A23" s="36"/>
      <c r="B23" s="33"/>
      <c r="C23" s="34" t="s">
        <v>180</v>
      </c>
      <c r="D23" s="34" t="s">
        <v>183</v>
      </c>
      <c r="E23" s="34" t="s">
        <v>132</v>
      </c>
      <c r="F23" s="44">
        <v>1</v>
      </c>
      <c r="G23" s="44">
        <v>3</v>
      </c>
      <c r="H23" s="44">
        <v>5</v>
      </c>
      <c r="I23" s="49">
        <v>2</v>
      </c>
      <c r="J23" s="44">
        <f t="shared" si="1"/>
        <v>1.63636363636364</v>
      </c>
      <c r="K23" s="48"/>
      <c r="L23" s="25"/>
      <c r="M23" s="25"/>
      <c r="N23" s="25"/>
      <c r="O23" s="54">
        <v>1.733</v>
      </c>
      <c r="P23" s="54">
        <v>1.302</v>
      </c>
      <c r="Q23" s="54">
        <v>1.267</v>
      </c>
      <c r="R23" s="64">
        <f t="shared" si="0"/>
        <v>1.434</v>
      </c>
      <c r="S23" s="62">
        <f t="shared" si="2"/>
        <v>1.73927272727273</v>
      </c>
    </row>
    <row r="24" s="25" customFormat="1" ht="31" spans="1:19">
      <c r="A24" s="36"/>
      <c r="B24" s="33"/>
      <c r="C24" s="34" t="s">
        <v>180</v>
      </c>
      <c r="D24" s="34" t="s">
        <v>184</v>
      </c>
      <c r="E24" s="34" t="s">
        <v>132</v>
      </c>
      <c r="F24" s="44">
        <v>3</v>
      </c>
      <c r="G24" s="44">
        <v>5</v>
      </c>
      <c r="H24" s="44">
        <v>8</v>
      </c>
      <c r="I24" s="49">
        <v>2.3</v>
      </c>
      <c r="J24" s="44">
        <f t="shared" si="1"/>
        <v>1.81818181818182</v>
      </c>
      <c r="K24" s="48" t="s">
        <v>185</v>
      </c>
      <c r="O24" s="54">
        <v>1.999</v>
      </c>
      <c r="P24" s="54">
        <v>1.466</v>
      </c>
      <c r="Q24" s="54">
        <v>1.4</v>
      </c>
      <c r="R24" s="64">
        <f t="shared" si="0"/>
        <v>1.62166666666667</v>
      </c>
      <c r="S24" s="62">
        <f t="shared" si="2"/>
        <v>1.81818181818182</v>
      </c>
    </row>
    <row r="25" s="25" customFormat="1" ht="31" spans="1:19">
      <c r="A25" s="36"/>
      <c r="B25" s="33"/>
      <c r="C25" s="34" t="s">
        <v>180</v>
      </c>
      <c r="D25" s="34" t="s">
        <v>186</v>
      </c>
      <c r="E25" s="34" t="s">
        <v>132</v>
      </c>
      <c r="F25" s="44">
        <v>3</v>
      </c>
      <c r="G25" s="44">
        <v>5</v>
      </c>
      <c r="H25" s="44">
        <v>8</v>
      </c>
      <c r="I25" s="49">
        <v>3</v>
      </c>
      <c r="J25" s="44">
        <f t="shared" si="1"/>
        <v>1.81818181818182</v>
      </c>
      <c r="K25" s="48" t="s">
        <v>185</v>
      </c>
      <c r="O25" s="54">
        <v>1.366</v>
      </c>
      <c r="P25" s="54">
        <v>1.335</v>
      </c>
      <c r="Q25" s="54">
        <v>1.2</v>
      </c>
      <c r="R25" s="64">
        <f t="shared" si="0"/>
        <v>1.30033333333333</v>
      </c>
      <c r="S25" s="62">
        <f t="shared" si="2"/>
        <v>1.81818181818182</v>
      </c>
    </row>
    <row r="26" ht="31" spans="1:19">
      <c r="A26" s="36"/>
      <c r="B26" s="33"/>
      <c r="C26" s="34" t="s">
        <v>180</v>
      </c>
      <c r="D26" s="34" t="s">
        <v>187</v>
      </c>
      <c r="E26" s="34" t="s">
        <v>132</v>
      </c>
      <c r="F26" s="44">
        <v>5</v>
      </c>
      <c r="G26" s="44">
        <v>8</v>
      </c>
      <c r="H26" s="44">
        <v>10</v>
      </c>
      <c r="I26" s="49">
        <v>4</v>
      </c>
      <c r="J26" s="44">
        <f t="shared" si="1"/>
        <v>1.81818181818182</v>
      </c>
      <c r="K26" s="48" t="s">
        <v>185</v>
      </c>
      <c r="L26" s="25"/>
      <c r="M26" s="25"/>
      <c r="N26" s="25"/>
      <c r="O26" s="54">
        <v>2.666</v>
      </c>
      <c r="P26" s="54">
        <v>2.6</v>
      </c>
      <c r="Q26" s="54">
        <v>3.068</v>
      </c>
      <c r="R26" s="64">
        <f t="shared" si="0"/>
        <v>2.778</v>
      </c>
      <c r="S26" s="62">
        <f t="shared" si="2"/>
        <v>1.81818181818182</v>
      </c>
    </row>
    <row r="27" ht="46" spans="1:19">
      <c r="A27" s="36"/>
      <c r="B27" s="33"/>
      <c r="C27" s="34" t="s">
        <v>188</v>
      </c>
      <c r="D27" s="34" t="s">
        <v>189</v>
      </c>
      <c r="E27" s="34" t="s">
        <v>132</v>
      </c>
      <c r="F27" s="44">
        <v>3</v>
      </c>
      <c r="G27" s="44">
        <v>5</v>
      </c>
      <c r="H27" s="44">
        <v>8</v>
      </c>
      <c r="I27" s="49">
        <v>3</v>
      </c>
      <c r="J27" s="44">
        <f t="shared" si="1"/>
        <v>1.81818181818182</v>
      </c>
      <c r="K27" s="48" t="s">
        <v>185</v>
      </c>
      <c r="L27" s="25"/>
      <c r="M27" s="25"/>
      <c r="N27" s="25"/>
      <c r="O27" s="54">
        <v>0.633</v>
      </c>
      <c r="P27" s="54">
        <v>0.367</v>
      </c>
      <c r="Q27" s="54">
        <v>0.4</v>
      </c>
      <c r="R27" s="64" t="s">
        <v>37</v>
      </c>
      <c r="S27" s="62">
        <f t="shared" si="2"/>
        <v>0.727272727272727</v>
      </c>
    </row>
    <row r="28" ht="61" spans="1:19">
      <c r="A28" s="36"/>
      <c r="B28" s="33"/>
      <c r="C28" s="34" t="s">
        <v>190</v>
      </c>
      <c r="D28" s="34" t="s">
        <v>191</v>
      </c>
      <c r="E28" s="34" t="s">
        <v>132</v>
      </c>
      <c r="F28" s="44">
        <v>2</v>
      </c>
      <c r="G28" s="44">
        <v>3</v>
      </c>
      <c r="H28" s="44">
        <v>5</v>
      </c>
      <c r="I28" s="49">
        <v>1.8</v>
      </c>
      <c r="J28" s="44">
        <f t="shared" si="1"/>
        <v>1.81818181818182</v>
      </c>
      <c r="K28" s="48" t="s">
        <v>185</v>
      </c>
      <c r="L28" s="25"/>
      <c r="M28" s="25"/>
      <c r="N28" s="25"/>
      <c r="O28" s="54">
        <v>1.966</v>
      </c>
      <c r="P28" s="54">
        <v>1.266</v>
      </c>
      <c r="Q28" s="54">
        <v>1.633</v>
      </c>
      <c r="R28" s="64">
        <f t="shared" si="0"/>
        <v>1.62166666666667</v>
      </c>
      <c r="S28" s="62">
        <f t="shared" si="2"/>
        <v>1.81818181818182</v>
      </c>
    </row>
    <row r="29" ht="61" spans="1:19">
      <c r="A29" s="36"/>
      <c r="B29" s="33"/>
      <c r="C29" s="34" t="s">
        <v>190</v>
      </c>
      <c r="D29" s="34" t="s">
        <v>192</v>
      </c>
      <c r="E29" s="34" t="s">
        <v>132</v>
      </c>
      <c r="F29" s="44">
        <v>3</v>
      </c>
      <c r="G29" s="44">
        <v>5</v>
      </c>
      <c r="H29" s="44">
        <v>8</v>
      </c>
      <c r="I29" s="49">
        <v>2.3</v>
      </c>
      <c r="J29" s="44">
        <f t="shared" si="1"/>
        <v>1.81818181818182</v>
      </c>
      <c r="K29" s="48" t="s">
        <v>185</v>
      </c>
      <c r="L29" s="25"/>
      <c r="M29" s="25"/>
      <c r="N29" s="25"/>
      <c r="O29" s="54">
        <v>2.469</v>
      </c>
      <c r="P29" s="54">
        <v>2.301</v>
      </c>
      <c r="Q29" s="54">
        <v>2.633</v>
      </c>
      <c r="R29" s="64">
        <f t="shared" si="0"/>
        <v>2.46766666666667</v>
      </c>
      <c r="S29" s="62">
        <f t="shared" si="2"/>
        <v>1.81818181818182</v>
      </c>
    </row>
    <row r="30" ht="61" spans="1:19">
      <c r="A30" s="36"/>
      <c r="B30" s="33"/>
      <c r="C30" s="34" t="s">
        <v>190</v>
      </c>
      <c r="D30" s="34" t="s">
        <v>193</v>
      </c>
      <c r="E30" s="34" t="s">
        <v>132</v>
      </c>
      <c r="F30" s="44">
        <v>3</v>
      </c>
      <c r="G30" s="44">
        <v>5</v>
      </c>
      <c r="H30" s="44">
        <v>8</v>
      </c>
      <c r="I30" s="49">
        <v>2.5</v>
      </c>
      <c r="J30" s="44">
        <f t="shared" si="1"/>
        <v>1.81818181818182</v>
      </c>
      <c r="K30" s="48" t="s">
        <v>185</v>
      </c>
      <c r="L30" s="25"/>
      <c r="M30" s="25"/>
      <c r="N30" s="25"/>
      <c r="O30" s="54">
        <v>1.934</v>
      </c>
      <c r="P30" s="54">
        <v>1.967</v>
      </c>
      <c r="Q30" s="54">
        <v>2.368</v>
      </c>
      <c r="R30" s="64">
        <f t="shared" si="0"/>
        <v>2.08966666666667</v>
      </c>
      <c r="S30" s="62">
        <f t="shared" si="2"/>
        <v>1.81818181818182</v>
      </c>
    </row>
    <row r="31" ht="61" spans="1:19">
      <c r="A31" s="36"/>
      <c r="B31" s="33"/>
      <c r="C31" s="34" t="s">
        <v>190</v>
      </c>
      <c r="D31" s="34" t="s">
        <v>194</v>
      </c>
      <c r="E31" s="34" t="s">
        <v>132</v>
      </c>
      <c r="F31" s="44">
        <v>5</v>
      </c>
      <c r="G31" s="44">
        <v>8</v>
      </c>
      <c r="H31" s="44">
        <v>10</v>
      </c>
      <c r="I31" s="49">
        <v>3.3</v>
      </c>
      <c r="J31" s="44">
        <f t="shared" si="1"/>
        <v>1.81818181818182</v>
      </c>
      <c r="K31" s="48" t="s">
        <v>185</v>
      </c>
      <c r="L31" s="25"/>
      <c r="M31" s="25"/>
      <c r="N31" s="25"/>
      <c r="O31" s="54">
        <v>2.067</v>
      </c>
      <c r="P31" s="54">
        <v>1.968</v>
      </c>
      <c r="Q31" s="54">
        <v>1.734</v>
      </c>
      <c r="R31" s="64">
        <f t="shared" si="0"/>
        <v>1.923</v>
      </c>
      <c r="S31" s="62">
        <f t="shared" si="2"/>
        <v>1.81818181818182</v>
      </c>
    </row>
    <row r="32" ht="61" spans="1:19">
      <c r="A32" s="36"/>
      <c r="B32" s="33"/>
      <c r="C32" s="34" t="s">
        <v>190</v>
      </c>
      <c r="D32" s="34" t="s">
        <v>195</v>
      </c>
      <c r="E32" s="34" t="s">
        <v>132</v>
      </c>
      <c r="F32" s="44">
        <v>6</v>
      </c>
      <c r="G32" s="44">
        <v>10</v>
      </c>
      <c r="H32" s="44">
        <v>12</v>
      </c>
      <c r="I32" s="49">
        <v>4.3</v>
      </c>
      <c r="J32" s="44">
        <f t="shared" si="1"/>
        <v>1.81818181818182</v>
      </c>
      <c r="K32" s="48"/>
      <c r="L32" s="25"/>
      <c r="M32" s="25"/>
      <c r="N32" s="25"/>
      <c r="O32" s="54">
        <v>1.633</v>
      </c>
      <c r="P32" s="54">
        <v>2.235</v>
      </c>
      <c r="Q32" s="54">
        <v>2.269</v>
      </c>
      <c r="R32" s="64">
        <f t="shared" si="0"/>
        <v>2.04566666666667</v>
      </c>
      <c r="S32" s="62">
        <f t="shared" si="2"/>
        <v>1.81818181818182</v>
      </c>
    </row>
    <row r="33" ht="31" spans="1:19">
      <c r="A33" s="36">
        <v>0.2</v>
      </c>
      <c r="B33" s="33" t="s">
        <v>196</v>
      </c>
      <c r="C33" s="34" t="s">
        <v>197</v>
      </c>
      <c r="D33" s="34" t="s">
        <v>198</v>
      </c>
      <c r="E33" s="34" t="s">
        <v>132</v>
      </c>
      <c r="F33" s="44"/>
      <c r="G33" s="44"/>
      <c r="H33" s="44"/>
      <c r="I33" s="49"/>
      <c r="J33" s="44"/>
      <c r="K33" s="48" t="s">
        <v>185</v>
      </c>
      <c r="L33" s="25"/>
      <c r="M33" s="25"/>
      <c r="N33" s="25"/>
      <c r="O33" s="54">
        <v>0.93</v>
      </c>
      <c r="P33" s="54">
        <v>6.01</v>
      </c>
      <c r="Q33" s="54">
        <v>0.26</v>
      </c>
      <c r="R33" s="64">
        <f t="shared" si="0"/>
        <v>2.4</v>
      </c>
      <c r="S33" s="62"/>
    </row>
    <row r="34" ht="31" spans="1:19">
      <c r="A34" s="38"/>
      <c r="B34" s="33"/>
      <c r="C34" s="34" t="s">
        <v>199</v>
      </c>
      <c r="D34" s="34" t="s">
        <v>200</v>
      </c>
      <c r="E34" s="34" t="s">
        <v>132</v>
      </c>
      <c r="F34" s="44"/>
      <c r="G34" s="44"/>
      <c r="H34" s="44"/>
      <c r="I34" s="49"/>
      <c r="J34" s="44"/>
      <c r="K34" s="48" t="s">
        <v>185</v>
      </c>
      <c r="L34" s="25"/>
      <c r="M34" s="25"/>
      <c r="N34" s="25"/>
      <c r="O34" s="54">
        <v>0.09</v>
      </c>
      <c r="P34" s="54">
        <v>0.12</v>
      </c>
      <c r="Q34" s="54">
        <v>1.16</v>
      </c>
      <c r="R34" s="64">
        <f t="shared" si="0"/>
        <v>0.456666666666667</v>
      </c>
      <c r="S34" s="62"/>
    </row>
    <row r="35" ht="31" spans="1:19">
      <c r="A35" s="38"/>
      <c r="B35" s="33"/>
      <c r="C35" s="34" t="s">
        <v>201</v>
      </c>
      <c r="D35" s="34" t="s">
        <v>202</v>
      </c>
      <c r="E35" s="34" t="s">
        <v>132</v>
      </c>
      <c r="F35" s="44"/>
      <c r="G35" s="44"/>
      <c r="H35" s="44"/>
      <c r="I35" s="49"/>
      <c r="J35" s="44"/>
      <c r="K35" s="48"/>
      <c r="L35" s="25"/>
      <c r="M35" s="25"/>
      <c r="N35" s="25"/>
      <c r="O35" s="54">
        <v>6.36</v>
      </c>
      <c r="P35" s="54">
        <v>5.3</v>
      </c>
      <c r="Q35" s="54">
        <v>4.48</v>
      </c>
      <c r="R35" s="64">
        <f t="shared" si="0"/>
        <v>5.38</v>
      </c>
      <c r="S35" s="62"/>
    </row>
    <row r="36" ht="31" spans="1:19">
      <c r="A36" s="38"/>
      <c r="B36" s="33"/>
      <c r="C36" s="34" t="s">
        <v>199</v>
      </c>
      <c r="D36" s="34" t="s">
        <v>203</v>
      </c>
      <c r="E36" s="34" t="s">
        <v>132</v>
      </c>
      <c r="F36" s="44"/>
      <c r="G36" s="44"/>
      <c r="H36" s="44"/>
      <c r="I36" s="49"/>
      <c r="J36" s="44"/>
      <c r="K36" s="48" t="s">
        <v>185</v>
      </c>
      <c r="L36" s="25"/>
      <c r="M36" s="25"/>
      <c r="N36" s="25"/>
      <c r="O36" s="54">
        <v>1.05</v>
      </c>
      <c r="P36" s="54">
        <v>0.29</v>
      </c>
      <c r="Q36" s="54">
        <v>0.13</v>
      </c>
      <c r="R36" s="64">
        <f t="shared" si="0"/>
        <v>0.49</v>
      </c>
      <c r="S36" s="62"/>
    </row>
    <row r="37" ht="31" spans="1:19">
      <c r="A37" s="38"/>
      <c r="B37" s="33"/>
      <c r="C37" s="34" t="s">
        <v>204</v>
      </c>
      <c r="D37" s="34" t="s">
        <v>205</v>
      </c>
      <c r="E37" s="34" t="s">
        <v>132</v>
      </c>
      <c r="F37" s="44"/>
      <c r="G37" s="44"/>
      <c r="H37" s="44"/>
      <c r="I37" s="49"/>
      <c r="J37" s="44"/>
      <c r="K37" s="48"/>
      <c r="L37" s="25"/>
      <c r="M37" s="25"/>
      <c r="N37" s="25"/>
      <c r="O37" s="54">
        <v>1.17</v>
      </c>
      <c r="P37" s="54">
        <v>0.84</v>
      </c>
      <c r="Q37" s="54">
        <v>1.61</v>
      </c>
      <c r="R37" s="64">
        <f t="shared" si="0"/>
        <v>1.20666666666667</v>
      </c>
      <c r="S37" s="62"/>
    </row>
    <row r="38" ht="31" spans="1:22">
      <c r="A38" s="38"/>
      <c r="B38" s="33"/>
      <c r="C38" s="34" t="s">
        <v>201</v>
      </c>
      <c r="D38" s="34" t="s">
        <v>206</v>
      </c>
      <c r="E38" s="34" t="s">
        <v>132</v>
      </c>
      <c r="F38" s="44"/>
      <c r="G38" s="44"/>
      <c r="H38" s="44"/>
      <c r="I38" s="49"/>
      <c r="J38" s="44"/>
      <c r="K38" s="48"/>
      <c r="L38" s="25"/>
      <c r="M38" s="25"/>
      <c r="N38" s="25"/>
      <c r="O38" s="54">
        <v>2.55</v>
      </c>
      <c r="P38" s="54">
        <v>0.69</v>
      </c>
      <c r="Q38" s="54">
        <v>5.13</v>
      </c>
      <c r="R38" s="64">
        <f t="shared" si="0"/>
        <v>2.79</v>
      </c>
      <c r="S38" s="62"/>
      <c r="V38" s="69"/>
    </row>
    <row r="39" ht="31" spans="1:19">
      <c r="A39" s="38"/>
      <c r="B39" s="33"/>
      <c r="C39" s="34" t="s">
        <v>197</v>
      </c>
      <c r="D39" s="34" t="s">
        <v>207</v>
      </c>
      <c r="E39" s="34" t="s">
        <v>132</v>
      </c>
      <c r="F39" s="44"/>
      <c r="G39" s="44"/>
      <c r="H39" s="44"/>
      <c r="I39" s="49"/>
      <c r="J39" s="44"/>
      <c r="K39" s="48"/>
      <c r="L39" s="25"/>
      <c r="M39" s="25"/>
      <c r="N39" s="25"/>
      <c r="O39" s="54">
        <v>2.89</v>
      </c>
      <c r="P39" s="54">
        <v>2.23</v>
      </c>
      <c r="Q39" s="54">
        <v>1.26</v>
      </c>
      <c r="R39" s="64">
        <f t="shared" si="0"/>
        <v>2.12666666666667</v>
      </c>
      <c r="S39" s="62"/>
    </row>
    <row r="40" ht="31" spans="1:19">
      <c r="A40" s="38"/>
      <c r="B40" s="33"/>
      <c r="C40" s="34" t="s">
        <v>199</v>
      </c>
      <c r="D40" s="34" t="s">
        <v>208</v>
      </c>
      <c r="E40" s="34" t="s">
        <v>132</v>
      </c>
      <c r="F40" s="44"/>
      <c r="G40" s="44"/>
      <c r="H40" s="44"/>
      <c r="I40" s="49"/>
      <c r="J40" s="44"/>
      <c r="K40" s="48"/>
      <c r="L40" s="25"/>
      <c r="M40" s="25"/>
      <c r="N40" s="25"/>
      <c r="O40" s="54">
        <v>0.09</v>
      </c>
      <c r="P40" s="54">
        <v>1.97</v>
      </c>
      <c r="Q40" s="54">
        <v>0.08</v>
      </c>
      <c r="R40" s="64">
        <f t="shared" si="0"/>
        <v>0.713333333333333</v>
      </c>
      <c r="S40" s="62"/>
    </row>
    <row r="41" ht="31" spans="1:19">
      <c r="A41" s="38"/>
      <c r="B41" s="33"/>
      <c r="C41" s="34" t="s">
        <v>204</v>
      </c>
      <c r="D41" s="34" t="s">
        <v>209</v>
      </c>
      <c r="E41" s="34" t="s">
        <v>132</v>
      </c>
      <c r="F41" s="44"/>
      <c r="G41" s="44"/>
      <c r="H41" s="44"/>
      <c r="I41" s="49"/>
      <c r="J41" s="44"/>
      <c r="K41" s="48"/>
      <c r="L41" s="25"/>
      <c r="M41" s="25"/>
      <c r="N41" s="25"/>
      <c r="O41" s="54">
        <v>1.58</v>
      </c>
      <c r="P41" s="54">
        <v>1.31</v>
      </c>
      <c r="Q41" s="54">
        <v>0.94</v>
      </c>
      <c r="R41" s="64">
        <f t="shared" si="0"/>
        <v>1.27666666666667</v>
      </c>
      <c r="S41" s="62"/>
    </row>
    <row r="42" ht="31" spans="1:19">
      <c r="A42" s="38"/>
      <c r="B42" s="33"/>
      <c r="C42" s="34" t="s">
        <v>197</v>
      </c>
      <c r="D42" s="34" t="s">
        <v>210</v>
      </c>
      <c r="E42" s="34" t="s">
        <v>132</v>
      </c>
      <c r="F42" s="44"/>
      <c r="G42" s="44"/>
      <c r="H42" s="44"/>
      <c r="I42" s="49"/>
      <c r="J42" s="44"/>
      <c r="K42" s="48"/>
      <c r="L42" s="25"/>
      <c r="M42" s="25"/>
      <c r="N42" s="25"/>
      <c r="O42" s="54">
        <v>0.53</v>
      </c>
      <c r="P42" s="54">
        <v>0</v>
      </c>
      <c r="Q42" s="54">
        <v>0.82</v>
      </c>
      <c r="R42" s="64">
        <f t="shared" si="0"/>
        <v>0.45</v>
      </c>
      <c r="S42" s="62"/>
    </row>
    <row r="43" ht="31" spans="1:19">
      <c r="A43" s="38"/>
      <c r="B43" s="33"/>
      <c r="C43" s="34" t="s">
        <v>204</v>
      </c>
      <c r="D43" s="34" t="s">
        <v>211</v>
      </c>
      <c r="E43" s="34" t="s">
        <v>132</v>
      </c>
      <c r="F43" s="44"/>
      <c r="G43" s="44"/>
      <c r="H43" s="44"/>
      <c r="I43" s="49"/>
      <c r="J43" s="44"/>
      <c r="K43" s="48"/>
      <c r="L43" s="25"/>
      <c r="M43" s="25"/>
      <c r="N43" s="25"/>
      <c r="O43" s="54">
        <v>1.05</v>
      </c>
      <c r="P43" s="54">
        <v>0.09</v>
      </c>
      <c r="Q43" s="54">
        <v>0.54</v>
      </c>
      <c r="R43" s="64">
        <f t="shared" si="0"/>
        <v>0.56</v>
      </c>
      <c r="S43" s="62"/>
    </row>
    <row r="44" ht="31" spans="1:22">
      <c r="A44" s="38"/>
      <c r="B44" s="33"/>
      <c r="C44" s="34" t="s">
        <v>201</v>
      </c>
      <c r="D44" s="34" t="s">
        <v>212</v>
      </c>
      <c r="E44" s="34" t="s">
        <v>132</v>
      </c>
      <c r="F44" s="44">
        <v>3</v>
      </c>
      <c r="G44" s="44">
        <v>5</v>
      </c>
      <c r="H44" s="44">
        <v>8</v>
      </c>
      <c r="I44" s="49">
        <v>3</v>
      </c>
      <c r="J44" s="44">
        <f>IF(I44&lt;=$F44,100,IF(I44&lt;=$G44,(80+20/($G44-$F44)*($G44-I44)),IF(I44&lt;=$H44,(60+20/($H44-$G44)*($H44-I44)),40)))*20%/5</f>
        <v>4</v>
      </c>
      <c r="K44" s="48" t="s">
        <v>185</v>
      </c>
      <c r="L44" s="25"/>
      <c r="M44" s="25"/>
      <c r="N44" s="25"/>
      <c r="O44" s="54">
        <v>0</v>
      </c>
      <c r="P44" s="54">
        <v>4.98</v>
      </c>
      <c r="Q44" s="54">
        <v>7.51</v>
      </c>
      <c r="R44" s="64">
        <f t="shared" si="0"/>
        <v>4.16333333333333</v>
      </c>
      <c r="S44" s="62"/>
      <c r="U44" s="69"/>
      <c r="V44" s="69"/>
    </row>
    <row r="45" ht="61" spans="1:20">
      <c r="A45" s="36">
        <v>0.1</v>
      </c>
      <c r="B45" s="33" t="s">
        <v>213</v>
      </c>
      <c r="C45" s="34"/>
      <c r="D45" s="34" t="s">
        <v>214</v>
      </c>
      <c r="E45" s="34" t="s">
        <v>215</v>
      </c>
      <c r="F45" s="44">
        <v>0</v>
      </c>
      <c r="G45" s="44">
        <v>1</v>
      </c>
      <c r="H45" s="44">
        <v>3</v>
      </c>
      <c r="I45" s="49">
        <v>1</v>
      </c>
      <c r="J45" s="44">
        <f>IF(I45&lt;=$F45,100,IF(I45&lt;=$G45,(80+20/($G45-$F45)*($G45-I45)),IF(I45&lt;=$H45,(60+20/($H45-$G45)*($H45-I45)),40)))*10%/1</f>
        <v>8</v>
      </c>
      <c r="K45" s="48"/>
      <c r="L45" s="25"/>
      <c r="M45" s="25"/>
      <c r="N45" s="25"/>
      <c r="O45" s="57"/>
      <c r="P45" s="54"/>
      <c r="Q45" s="54"/>
      <c r="R45" s="61">
        <v>0.04</v>
      </c>
      <c r="S45" s="62">
        <f>IF(R45&lt;=$F45,100,IF(R45&lt;=$G45,(80+20/($G45-$F45)*($G45-R45)),IF(R45&lt;=$H45,(60+20/($H45-$G45)*($H45-R45)),40)))*10%/1</f>
        <v>9.92</v>
      </c>
      <c r="T45" s="66" t="s">
        <v>216</v>
      </c>
    </row>
    <row r="46" s="26" customFormat="1" spans="1:19">
      <c r="A46" s="39" t="s">
        <v>217</v>
      </c>
      <c r="B46" s="30"/>
      <c r="C46" s="31"/>
      <c r="D46" s="31"/>
      <c r="E46" s="31"/>
      <c r="F46" s="47"/>
      <c r="G46" s="47"/>
      <c r="H46" s="47"/>
      <c r="I46" s="47"/>
      <c r="J46" s="47">
        <f>SUM(J2:J45)</f>
        <v>74.1772727272727</v>
      </c>
      <c r="K46" s="51"/>
      <c r="R46" s="67"/>
      <c r="S46" s="62">
        <f>SUM(S2:S45)</f>
        <v>74.8664595959596</v>
      </c>
    </row>
    <row r="47" ht="45" customHeight="1" spans="1:14">
      <c r="A47" s="40" t="s">
        <v>218</v>
      </c>
      <c r="B47" s="33"/>
      <c r="C47" s="34"/>
      <c r="D47" s="34" t="s">
        <v>219</v>
      </c>
      <c r="E47" s="34" t="s">
        <v>220</v>
      </c>
      <c r="F47" s="34" t="s">
        <v>221</v>
      </c>
      <c r="G47" s="34" t="s">
        <v>222</v>
      </c>
      <c r="H47" s="34" t="s">
        <v>223</v>
      </c>
      <c r="I47" s="52">
        <v>3</v>
      </c>
      <c r="K47" s="48" t="s">
        <v>224</v>
      </c>
      <c r="L47" s="25"/>
      <c r="M47" s="25"/>
      <c r="N47" s="25"/>
    </row>
    <row r="48" ht="31" spans="1:14">
      <c r="A48" s="41"/>
      <c r="B48" s="33"/>
      <c r="C48" s="34"/>
      <c r="D48" s="34" t="s">
        <v>225</v>
      </c>
      <c r="E48" s="34" t="s">
        <v>220</v>
      </c>
      <c r="F48" s="34" t="s">
        <v>222</v>
      </c>
      <c r="G48" s="34" t="s">
        <v>223</v>
      </c>
      <c r="H48" s="34" t="s">
        <v>226</v>
      </c>
      <c r="I48" s="52">
        <v>5</v>
      </c>
      <c r="J48" s="44"/>
      <c r="K48" s="48"/>
      <c r="L48" s="25"/>
      <c r="M48" s="25"/>
      <c r="N48" s="25"/>
    </row>
    <row r="49" spans="1:9">
      <c r="A49" s="42"/>
      <c r="D49" s="27" t="s">
        <v>227</v>
      </c>
      <c r="E49" s="27" t="s">
        <v>132</v>
      </c>
      <c r="F49" s="27">
        <v>8</v>
      </c>
      <c r="G49" s="27">
        <v>15</v>
      </c>
      <c r="H49" s="27">
        <v>30</v>
      </c>
      <c r="I49" s="53">
        <v>15</v>
      </c>
    </row>
    <row r="52" spans="15:24">
      <c r="O52" s="58"/>
      <c r="P52" s="59"/>
      <c r="Q52" s="59" t="s">
        <v>228</v>
      </c>
      <c r="R52" s="59"/>
      <c r="S52" s="68"/>
      <c r="T52" s="68"/>
      <c r="U52" s="68"/>
      <c r="V52" s="68"/>
      <c r="W52" s="68"/>
      <c r="X52" s="70"/>
    </row>
    <row r="53" spans="15:24">
      <c r="O53" s="60"/>
      <c r="P53" s="59"/>
      <c r="Q53" s="59" t="s">
        <v>229</v>
      </c>
      <c r="R53" s="59"/>
      <c r="S53" s="68"/>
      <c r="T53" s="68"/>
      <c r="U53" s="68"/>
      <c r="V53" s="68"/>
      <c r="W53" s="68"/>
      <c r="X53" s="70"/>
    </row>
  </sheetData>
  <sheetProtection formatCells="0" insertHyperlinks="0" autoFilter="0"/>
  <mergeCells count="20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"/>
  <sheetViews>
    <sheetView zoomScale="87" zoomScaleNormal="87" topLeftCell="A19" workbookViewId="0">
      <selection activeCell="H10" sqref="H10"/>
    </sheetView>
  </sheetViews>
  <sheetFormatPr defaultColWidth="11" defaultRowHeight="17.6"/>
  <cols>
    <col min="1" max="1" width="11" style="1" customWidth="1"/>
    <col min="2" max="2" width="28.5" style="1" customWidth="1"/>
    <col min="3" max="3" width="48" style="1" customWidth="1"/>
    <col min="4" max="4" width="29.6666666666667" style="1" customWidth="1"/>
    <col min="5" max="5" width="35.6666666666667" style="1" customWidth="1"/>
    <col min="6" max="6" width="64" style="1" customWidth="1"/>
    <col min="7" max="7" width="32.1666666666667" style="1" customWidth="1"/>
    <col min="8" max="10" width="12.6666666666667" style="1" customWidth="1"/>
    <col min="11" max="12" width="12.3333333333333" style="1" customWidth="1"/>
    <col min="13" max="13" width="12.3333333333333" style="2" customWidth="1"/>
    <col min="14" max="17" width="12.3333333333333" style="1" customWidth="1"/>
    <col min="18" max="16384" width="10.8333333333333" style="1"/>
  </cols>
  <sheetData>
    <row r="1" spans="1:16">
      <c r="A1" s="3" t="s">
        <v>230</v>
      </c>
      <c r="B1" s="4" t="s">
        <v>231</v>
      </c>
      <c r="C1" s="4" t="s">
        <v>232</v>
      </c>
      <c r="D1" s="5">
        <v>45222</v>
      </c>
      <c r="E1" s="5">
        <v>45230</v>
      </c>
      <c r="F1" s="5">
        <v>45231</v>
      </c>
      <c r="G1" s="5">
        <v>45232</v>
      </c>
      <c r="H1" s="5">
        <v>45233</v>
      </c>
      <c r="I1" s="20">
        <v>45236</v>
      </c>
      <c r="J1" s="5">
        <v>45237</v>
      </c>
      <c r="K1" s="20">
        <v>45238</v>
      </c>
      <c r="L1" s="20">
        <v>45239</v>
      </c>
      <c r="M1" s="20">
        <v>45240</v>
      </c>
      <c r="N1" s="20">
        <v>45243</v>
      </c>
      <c r="O1" s="21">
        <v>45244</v>
      </c>
      <c r="P1" s="20">
        <v>45245</v>
      </c>
    </row>
    <row r="2" ht="18" spans="1:19">
      <c r="A2" s="6">
        <v>1</v>
      </c>
      <c r="B2" s="7" t="s">
        <v>233</v>
      </c>
      <c r="C2" s="7">
        <f>SUM(D2:P2)</f>
        <v>2010</v>
      </c>
      <c r="D2" s="8">
        <v>200</v>
      </c>
      <c r="E2" s="8">
        <v>150</v>
      </c>
      <c r="F2" s="8">
        <v>150</v>
      </c>
      <c r="G2" s="8">
        <v>165</v>
      </c>
      <c r="H2" s="8">
        <v>175</v>
      </c>
      <c r="I2" s="8">
        <v>120</v>
      </c>
      <c r="J2" s="8">
        <v>160</v>
      </c>
      <c r="K2" s="8">
        <v>120</v>
      </c>
      <c r="L2" s="8">
        <v>120</v>
      </c>
      <c r="M2" s="22">
        <v>150</v>
      </c>
      <c r="N2" s="8">
        <v>180</v>
      </c>
      <c r="O2" s="8">
        <v>120</v>
      </c>
      <c r="P2" s="8">
        <v>200</v>
      </c>
      <c r="Q2" s="9"/>
      <c r="R2" s="9"/>
      <c r="S2" s="9"/>
    </row>
    <row r="3" spans="1:19">
      <c r="A3" s="6">
        <v>2</v>
      </c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22"/>
      <c r="N3" s="8"/>
      <c r="O3" s="8"/>
      <c r="P3" s="8"/>
      <c r="Q3" s="15"/>
      <c r="R3" s="15"/>
      <c r="S3" s="15"/>
    </row>
    <row r="4" spans="1:19">
      <c r="A4" s="6">
        <v>3</v>
      </c>
      <c r="B4" s="8" t="s">
        <v>234</v>
      </c>
      <c r="C4" s="7">
        <f>SUM(D4:P4)</f>
        <v>2010</v>
      </c>
      <c r="D4" s="8">
        <v>200</v>
      </c>
      <c r="E4" s="8">
        <v>150</v>
      </c>
      <c r="F4" s="8">
        <v>150</v>
      </c>
      <c r="G4" s="8">
        <v>165</v>
      </c>
      <c r="H4" s="8">
        <v>175</v>
      </c>
      <c r="I4" s="8">
        <v>120</v>
      </c>
      <c r="J4" s="8">
        <v>160</v>
      </c>
      <c r="K4" s="8">
        <v>120</v>
      </c>
      <c r="L4" s="8">
        <v>120</v>
      </c>
      <c r="M4" s="22">
        <v>150</v>
      </c>
      <c r="N4" s="8">
        <v>180</v>
      </c>
      <c r="O4" s="8">
        <v>120</v>
      </c>
      <c r="P4" s="8">
        <v>200</v>
      </c>
      <c r="Q4" s="15"/>
      <c r="R4" s="15"/>
      <c r="S4" s="15"/>
    </row>
    <row r="5" spans="1:19">
      <c r="A5" s="9"/>
      <c r="B5" s="9"/>
      <c r="C5" s="9"/>
      <c r="D5" s="9"/>
      <c r="E5" s="9"/>
      <c r="F5" s="9"/>
      <c r="G5" s="9"/>
      <c r="H5" s="9"/>
      <c r="I5" s="15"/>
      <c r="J5" s="15"/>
      <c r="K5" s="15"/>
      <c r="L5" s="15"/>
      <c r="M5" s="23"/>
      <c r="N5" s="15"/>
      <c r="O5" s="15"/>
      <c r="P5" s="15"/>
      <c r="Q5" s="15"/>
      <c r="R5" s="15"/>
      <c r="S5" s="15"/>
    </row>
    <row r="6" ht="18" spans="1:19">
      <c r="A6" s="10" t="s">
        <v>230</v>
      </c>
      <c r="B6" s="10" t="s">
        <v>235</v>
      </c>
      <c r="C6" s="10" t="s">
        <v>236</v>
      </c>
      <c r="D6" s="10" t="s">
        <v>237</v>
      </c>
      <c r="E6" s="10" t="s">
        <v>238</v>
      </c>
      <c r="F6" s="10" t="s">
        <v>239</v>
      </c>
      <c r="G6" s="10" t="s">
        <v>11</v>
      </c>
      <c r="H6" s="15"/>
      <c r="I6" s="15"/>
      <c r="J6" s="15"/>
      <c r="K6" s="15"/>
      <c r="L6" s="15"/>
      <c r="M6" s="23"/>
      <c r="N6" s="15"/>
      <c r="O6" s="15"/>
      <c r="P6" s="15"/>
      <c r="Q6" s="15"/>
      <c r="R6" s="15"/>
      <c r="S6" s="15"/>
    </row>
    <row r="7" ht="164" customHeight="1" spans="1:19">
      <c r="A7" s="11">
        <v>1</v>
      </c>
      <c r="B7" s="12" t="s">
        <v>240</v>
      </c>
      <c r="C7" s="12" t="s">
        <v>241</v>
      </c>
      <c r="D7" s="11">
        <v>2</v>
      </c>
      <c r="E7" s="16" t="s">
        <v>242</v>
      </c>
      <c r="F7" s="17" t="s">
        <v>243</v>
      </c>
      <c r="G7" s="16" t="s">
        <v>244</v>
      </c>
      <c r="H7" s="15"/>
      <c r="I7" s="15"/>
      <c r="J7" s="15"/>
      <c r="K7" s="15"/>
      <c r="L7" s="15"/>
      <c r="M7" s="23"/>
      <c r="N7" s="15"/>
      <c r="O7" s="15"/>
      <c r="P7" s="15"/>
      <c r="Q7" s="15"/>
      <c r="R7" s="15"/>
      <c r="S7" s="15"/>
    </row>
    <row r="8" ht="53" spans="1:19">
      <c r="A8" s="11">
        <v>2</v>
      </c>
      <c r="B8" s="12" t="s">
        <v>245</v>
      </c>
      <c r="C8" s="12" t="s">
        <v>246</v>
      </c>
      <c r="D8" s="11">
        <v>1</v>
      </c>
      <c r="E8" s="16" t="s">
        <v>247</v>
      </c>
      <c r="F8" s="17" t="s">
        <v>248</v>
      </c>
      <c r="G8" s="16" t="s">
        <v>244</v>
      </c>
      <c r="H8" s="15"/>
      <c r="I8" s="15"/>
      <c r="J8" s="15"/>
      <c r="K8" s="15"/>
      <c r="L8" s="15"/>
      <c r="M8" s="23"/>
      <c r="N8" s="15"/>
      <c r="O8" s="15"/>
      <c r="P8" s="15"/>
      <c r="Q8" s="15"/>
      <c r="R8" s="15"/>
      <c r="S8" s="15"/>
    </row>
    <row r="9" ht="36" spans="1:19">
      <c r="A9" s="11">
        <v>3</v>
      </c>
      <c r="B9" s="12" t="s">
        <v>249</v>
      </c>
      <c r="C9" s="12" t="s">
        <v>250</v>
      </c>
      <c r="D9" s="11">
        <v>0</v>
      </c>
      <c r="E9" s="18" t="s">
        <v>251</v>
      </c>
      <c r="F9" s="18" t="s">
        <v>251</v>
      </c>
      <c r="G9" s="11"/>
      <c r="H9" s="15"/>
      <c r="I9" s="15"/>
      <c r="J9" s="15"/>
      <c r="K9" s="15"/>
      <c r="L9" s="15"/>
      <c r="M9" s="23"/>
      <c r="N9" s="15"/>
      <c r="O9" s="15"/>
      <c r="P9" s="15"/>
      <c r="Q9" s="15"/>
      <c r="R9" s="15"/>
      <c r="S9" s="15"/>
    </row>
    <row r="10" ht="36" spans="1:19">
      <c r="A10" s="11">
        <v>4</v>
      </c>
      <c r="B10" s="12" t="s">
        <v>78</v>
      </c>
      <c r="C10" s="12" t="s">
        <v>252</v>
      </c>
      <c r="D10" s="11">
        <v>0</v>
      </c>
      <c r="E10" s="18" t="s">
        <v>251</v>
      </c>
      <c r="F10" s="18" t="s">
        <v>251</v>
      </c>
      <c r="G10" s="11"/>
      <c r="H10" s="15"/>
      <c r="I10" s="15"/>
      <c r="J10" s="15"/>
      <c r="K10" s="15"/>
      <c r="L10" s="15"/>
      <c r="M10" s="23"/>
      <c r="N10" s="15"/>
      <c r="O10" s="15"/>
      <c r="P10" s="15"/>
      <c r="Q10" s="15"/>
      <c r="R10" s="15"/>
      <c r="S10" s="15"/>
    </row>
    <row r="11" ht="130" customHeight="1" spans="1:19">
      <c r="A11" s="11">
        <v>5</v>
      </c>
      <c r="B11" s="12" t="s">
        <v>253</v>
      </c>
      <c r="C11" s="12" t="s">
        <v>254</v>
      </c>
      <c r="D11" s="11">
        <v>4</v>
      </c>
      <c r="E11" s="16" t="s">
        <v>255</v>
      </c>
      <c r="F11" s="19" t="s">
        <v>256</v>
      </c>
      <c r="G11" s="16" t="s">
        <v>244</v>
      </c>
      <c r="H11" s="15"/>
      <c r="I11" s="15"/>
      <c r="J11" s="15"/>
      <c r="K11" s="15"/>
      <c r="L11" s="15"/>
      <c r="M11" s="23"/>
      <c r="N11" s="15"/>
      <c r="O11" s="15"/>
      <c r="P11" s="15"/>
      <c r="Q11" s="15"/>
      <c r="R11" s="15"/>
      <c r="S11" s="15"/>
    </row>
    <row r="12" ht="53" spans="1:19">
      <c r="A12" s="11">
        <v>6</v>
      </c>
      <c r="B12" s="12" t="s">
        <v>257</v>
      </c>
      <c r="C12" s="12" t="s">
        <v>258</v>
      </c>
      <c r="D12" s="11">
        <v>1</v>
      </c>
      <c r="E12" s="16" t="s">
        <v>259</v>
      </c>
      <c r="F12" s="17" t="s">
        <v>260</v>
      </c>
      <c r="G12" s="16" t="s">
        <v>244</v>
      </c>
      <c r="H12" s="15"/>
      <c r="I12" s="15"/>
      <c r="J12" s="15"/>
      <c r="K12" s="15"/>
      <c r="L12" s="15"/>
      <c r="M12" s="23"/>
      <c r="N12" s="15"/>
      <c r="O12" s="15"/>
      <c r="P12" s="15"/>
      <c r="Q12" s="15"/>
      <c r="R12" s="15"/>
      <c r="S12" s="15"/>
    </row>
    <row r="13" ht="36" spans="1:19">
      <c r="A13" s="11">
        <v>7</v>
      </c>
      <c r="B13" s="12" t="s">
        <v>261</v>
      </c>
      <c r="C13" s="12" t="s">
        <v>262</v>
      </c>
      <c r="D13" s="11">
        <v>0</v>
      </c>
      <c r="E13" s="18" t="s">
        <v>251</v>
      </c>
      <c r="F13" s="18" t="s">
        <v>251</v>
      </c>
      <c r="G13" s="11"/>
      <c r="H13" s="15"/>
      <c r="I13" s="15"/>
      <c r="J13" s="15"/>
      <c r="K13" s="15"/>
      <c r="L13" s="15"/>
      <c r="M13" s="23"/>
      <c r="N13" s="15"/>
      <c r="O13" s="15"/>
      <c r="P13" s="15"/>
      <c r="Q13" s="15"/>
      <c r="R13" s="15"/>
      <c r="S13" s="15"/>
    </row>
    <row r="14" ht="53" spans="1:19">
      <c r="A14" s="11">
        <v>8</v>
      </c>
      <c r="B14" s="12" t="s">
        <v>263</v>
      </c>
      <c r="C14" s="12" t="s">
        <v>264</v>
      </c>
      <c r="D14" s="11">
        <v>0</v>
      </c>
      <c r="E14" s="18" t="s">
        <v>251</v>
      </c>
      <c r="F14" s="18" t="s">
        <v>251</v>
      </c>
      <c r="G14" s="11"/>
      <c r="H14" s="15"/>
      <c r="I14" s="15"/>
      <c r="J14" s="15"/>
      <c r="K14" s="15"/>
      <c r="L14" s="15"/>
      <c r="M14" s="23"/>
      <c r="N14" s="15"/>
      <c r="O14" s="15"/>
      <c r="P14" s="15"/>
      <c r="Q14" s="15"/>
      <c r="R14" s="15"/>
      <c r="S14" s="15"/>
    </row>
    <row r="15" ht="53" spans="1:19">
      <c r="A15" s="11">
        <v>9</v>
      </c>
      <c r="B15" s="12" t="s">
        <v>265</v>
      </c>
      <c r="C15" s="12" t="s">
        <v>264</v>
      </c>
      <c r="D15" s="11">
        <v>0</v>
      </c>
      <c r="E15" s="18" t="s">
        <v>251</v>
      </c>
      <c r="F15" s="18" t="s">
        <v>251</v>
      </c>
      <c r="G15" s="11"/>
      <c r="H15" s="15"/>
      <c r="I15" s="15"/>
      <c r="J15" s="15"/>
      <c r="K15" s="15"/>
      <c r="L15" s="15"/>
      <c r="M15" s="23"/>
      <c r="N15" s="15"/>
      <c r="O15" s="15"/>
      <c r="P15" s="15"/>
      <c r="Q15" s="15"/>
      <c r="R15" s="15"/>
      <c r="S15" s="15"/>
    </row>
    <row r="16" ht="53" spans="1:19">
      <c r="A16" s="11">
        <v>10</v>
      </c>
      <c r="B16" s="12" t="s">
        <v>266</v>
      </c>
      <c r="C16" s="12" t="s">
        <v>264</v>
      </c>
      <c r="D16" s="11">
        <v>0</v>
      </c>
      <c r="E16" s="18" t="s">
        <v>251</v>
      </c>
      <c r="F16" s="18" t="s">
        <v>251</v>
      </c>
      <c r="G16" s="11"/>
      <c r="H16" s="15"/>
      <c r="I16" s="15"/>
      <c r="J16" s="15"/>
      <c r="K16" s="15"/>
      <c r="L16" s="15"/>
      <c r="M16" s="23"/>
      <c r="N16" s="15"/>
      <c r="O16" s="15"/>
      <c r="P16" s="15"/>
      <c r="Q16" s="15"/>
      <c r="R16" s="15"/>
      <c r="S16" s="15"/>
    </row>
    <row r="17" ht="115" customHeight="1" spans="1:19">
      <c r="A17" s="11">
        <v>11</v>
      </c>
      <c r="B17" s="12" t="s">
        <v>267</v>
      </c>
      <c r="C17" s="12" t="s">
        <v>268</v>
      </c>
      <c r="D17" s="11">
        <v>0</v>
      </c>
      <c r="E17" s="18" t="s">
        <v>251</v>
      </c>
      <c r="F17" s="18" t="s">
        <v>251</v>
      </c>
      <c r="G17" s="11"/>
      <c r="H17" s="14"/>
      <c r="I17" s="14"/>
      <c r="J17" s="14"/>
      <c r="K17" s="9"/>
      <c r="L17" s="9"/>
      <c r="M17" s="24"/>
      <c r="N17" s="9"/>
      <c r="O17" s="9"/>
      <c r="P17" s="9"/>
      <c r="Q17" s="9"/>
      <c r="R17" s="9"/>
      <c r="S17" s="15"/>
    </row>
    <row r="18" ht="208" customHeight="1" spans="1:19">
      <c r="A18" s="11">
        <v>12</v>
      </c>
      <c r="B18" s="12" t="s">
        <v>57</v>
      </c>
      <c r="C18" s="12" t="s">
        <v>269</v>
      </c>
      <c r="D18" s="11">
        <v>0</v>
      </c>
      <c r="E18" s="18" t="s">
        <v>251</v>
      </c>
      <c r="F18" s="18" t="s">
        <v>251</v>
      </c>
      <c r="G18" s="12"/>
      <c r="H18" s="14"/>
      <c r="I18" s="14"/>
      <c r="J18" s="14"/>
      <c r="K18" s="9"/>
      <c r="L18" s="9"/>
      <c r="M18" s="24"/>
      <c r="N18" s="9"/>
      <c r="O18" s="9"/>
      <c r="P18" s="9"/>
      <c r="Q18" s="9"/>
      <c r="R18" s="9"/>
      <c r="S18" s="15"/>
    </row>
    <row r="19" ht="223" customHeight="1" spans="1:19">
      <c r="A19" s="11">
        <v>13</v>
      </c>
      <c r="B19" s="12" t="s">
        <v>270</v>
      </c>
      <c r="C19" s="12" t="s">
        <v>271</v>
      </c>
      <c r="D19" s="11">
        <v>1</v>
      </c>
      <c r="E19" s="16" t="s">
        <v>272</v>
      </c>
      <c r="F19" s="19" t="s">
        <v>273</v>
      </c>
      <c r="G19" s="16" t="s">
        <v>274</v>
      </c>
      <c r="H19" s="14"/>
      <c r="I19" s="14"/>
      <c r="J19" s="14"/>
      <c r="K19" s="9"/>
      <c r="L19" s="9"/>
      <c r="M19" s="24"/>
      <c r="N19" s="9"/>
      <c r="O19" s="9"/>
      <c r="P19" s="9"/>
      <c r="Q19" s="9"/>
      <c r="R19" s="9"/>
      <c r="S19" s="15"/>
    </row>
    <row r="20" spans="1:20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4"/>
      <c r="N20" s="9"/>
      <c r="O20" s="9"/>
      <c r="P20" s="9"/>
      <c r="Q20" s="9"/>
      <c r="R20" s="9"/>
      <c r="S20" s="9"/>
      <c r="T20" s="9"/>
    </row>
    <row r="21" spans="1:2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4"/>
      <c r="N21" s="9"/>
      <c r="O21" s="9"/>
      <c r="P21" s="9"/>
      <c r="Q21" s="9"/>
      <c r="R21" s="9"/>
      <c r="S21" s="9"/>
      <c r="T21" s="9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4"/>
      <c r="N22" s="9"/>
      <c r="O22" s="9"/>
      <c r="P22" s="9"/>
      <c r="Q22" s="9"/>
      <c r="R22" s="9"/>
      <c r="S22" s="9"/>
      <c r="T22" s="9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4"/>
      <c r="N23" s="9"/>
      <c r="O23" s="9"/>
      <c r="P23" s="9"/>
      <c r="Q23" s="9"/>
      <c r="R23" s="9"/>
      <c r="S23" s="9"/>
      <c r="T23" s="9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4"/>
      <c r="N24" s="9"/>
      <c r="O24" s="9"/>
      <c r="P24" s="9"/>
      <c r="Q24" s="9"/>
      <c r="R24" s="9"/>
      <c r="S24" s="9"/>
      <c r="T24" s="9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4"/>
      <c r="N25" s="9"/>
      <c r="O25" s="9"/>
      <c r="P25" s="9"/>
      <c r="Q25" s="9"/>
      <c r="R25" s="9"/>
      <c r="S25" s="9"/>
      <c r="T25" s="9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4"/>
      <c r="N26" s="9"/>
      <c r="O26" s="9"/>
      <c r="P26" s="9"/>
      <c r="Q26" s="9"/>
      <c r="R26" s="9"/>
      <c r="S26" s="9"/>
      <c r="T26" s="9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24"/>
      <c r="N27" s="9"/>
      <c r="O27" s="9"/>
      <c r="P27" s="9"/>
      <c r="Q27" s="9"/>
      <c r="R27" s="9"/>
      <c r="S27" s="9"/>
      <c r="T27" s="9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24"/>
      <c r="N28" s="9"/>
      <c r="O28" s="9"/>
      <c r="P28" s="9"/>
      <c r="Q28" s="9"/>
      <c r="R28" s="9"/>
      <c r="S28" s="9"/>
      <c r="T28" s="9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24"/>
      <c r="N29" s="9"/>
      <c r="O29" s="9"/>
      <c r="P29" s="9"/>
      <c r="Q29" s="9"/>
      <c r="R29" s="9"/>
      <c r="S29" s="9"/>
      <c r="T29" s="9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24"/>
      <c r="N30" s="9"/>
      <c r="O30" s="9"/>
      <c r="P30" s="9"/>
      <c r="Q30" s="9"/>
      <c r="R30" s="9"/>
      <c r="S30" s="9"/>
      <c r="T30" s="9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24"/>
      <c r="N31" s="9"/>
      <c r="O31" s="9"/>
      <c r="P31" s="9"/>
      <c r="Q31" s="9"/>
      <c r="R31" s="9"/>
      <c r="S31" s="9"/>
      <c r="T31" s="9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24"/>
      <c r="N32" s="9"/>
      <c r="O32" s="9"/>
      <c r="P32" s="9"/>
      <c r="Q32" s="9"/>
      <c r="R32" s="9"/>
      <c r="S32" s="9"/>
      <c r="T32" s="9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24"/>
      <c r="N33" s="9"/>
      <c r="O33" s="9"/>
      <c r="P33" s="9"/>
      <c r="Q33" s="9"/>
      <c r="R33" s="9"/>
      <c r="S33" s="9"/>
      <c r="T33" s="9"/>
    </row>
    <row r="34" spans="1:20">
      <c r="A34" s="14"/>
      <c r="B34" s="14"/>
      <c r="C34" s="14"/>
      <c r="D34" s="14"/>
      <c r="E34" s="14"/>
      <c r="F34" s="14"/>
      <c r="G34" s="14"/>
      <c r="H34" s="14"/>
      <c r="I34" s="14"/>
      <c r="J34" s="9"/>
      <c r="K34" s="9"/>
      <c r="L34" s="9"/>
      <c r="M34" s="24"/>
      <c r="N34" s="9"/>
      <c r="O34" s="9"/>
      <c r="P34" s="9"/>
      <c r="Q34" s="9"/>
      <c r="R34" s="9"/>
      <c r="S34" s="9"/>
      <c r="T34" s="9"/>
    </row>
    <row r="35" spans="1:20">
      <c r="A35" s="14"/>
      <c r="B35" s="14"/>
      <c r="C35" s="14"/>
      <c r="D35" s="14"/>
      <c r="E35" s="14"/>
      <c r="F35" s="14"/>
      <c r="G35" s="14"/>
      <c r="H35" s="14"/>
      <c r="I35" s="14"/>
      <c r="J35" s="9"/>
      <c r="K35" s="9"/>
      <c r="L35" s="9"/>
      <c r="M35" s="24"/>
      <c r="N35" s="9"/>
      <c r="O35" s="9"/>
      <c r="P35" s="9"/>
      <c r="Q35" s="9"/>
      <c r="R35" s="9"/>
      <c r="S35" s="9"/>
      <c r="T35" s="9"/>
    </row>
    <row r="36" spans="1:20">
      <c r="A36" s="14"/>
      <c r="B36" s="14"/>
      <c r="C36" s="14"/>
      <c r="D36" s="14"/>
      <c r="E36" s="14"/>
      <c r="F36" s="14"/>
      <c r="G36" s="14"/>
      <c r="H36" s="14"/>
      <c r="I36" s="14"/>
      <c r="J36" s="9"/>
      <c r="K36" s="9"/>
      <c r="L36" s="9"/>
      <c r="M36" s="24"/>
      <c r="N36" s="9"/>
      <c r="O36" s="9"/>
      <c r="P36" s="9"/>
      <c r="Q36" s="9"/>
      <c r="R36" s="9"/>
      <c r="S36" s="9"/>
      <c r="T36" s="9"/>
    </row>
    <row r="37" spans="1:2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4"/>
      <c r="N37" s="9"/>
      <c r="O37" s="9"/>
      <c r="P37" s="9"/>
      <c r="Q37" s="9"/>
      <c r="R37" s="9"/>
      <c r="S37" s="9"/>
      <c r="T37" s="9"/>
    </row>
    <row r="38" spans="1:2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4"/>
      <c r="N38" s="9"/>
      <c r="O38" s="9"/>
      <c r="P38" s="9"/>
      <c r="Q38" s="9"/>
      <c r="R38" s="9"/>
      <c r="S38" s="9"/>
      <c r="T38" s="9"/>
    </row>
    <row r="39" spans="1:2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4"/>
      <c r="N39" s="9"/>
      <c r="O39" s="9"/>
      <c r="P39" s="9"/>
      <c r="Q39" s="9"/>
      <c r="R39" s="9"/>
      <c r="S39" s="9"/>
      <c r="T39" s="9"/>
    </row>
    <row r="40" spans="1:2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4"/>
      <c r="N40" s="9"/>
      <c r="O40" s="9"/>
      <c r="P40" s="9"/>
      <c r="Q40" s="9"/>
      <c r="R40" s="9"/>
      <c r="S40" s="9"/>
      <c r="T40" s="9"/>
    </row>
    <row r="41" spans="1:20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4"/>
      <c r="N41" s="9"/>
      <c r="O41" s="9"/>
      <c r="P41" s="9"/>
      <c r="Q41" s="9"/>
      <c r="R41" s="9"/>
      <c r="S41" s="9"/>
      <c r="T41" s="9"/>
    </row>
    <row r="42" spans="1:20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4"/>
      <c r="N42" s="9"/>
      <c r="O42" s="9"/>
      <c r="P42" s="9"/>
      <c r="Q42" s="9"/>
      <c r="R42" s="9"/>
      <c r="S42" s="9"/>
      <c r="T42" s="9"/>
    </row>
    <row r="43" spans="1:20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24"/>
      <c r="N43" s="9"/>
      <c r="O43" s="9"/>
      <c r="P43" s="9"/>
      <c r="Q43" s="9"/>
      <c r="R43" s="9"/>
      <c r="S43" s="9"/>
      <c r="T43" s="9"/>
    </row>
    <row r="44" spans="1:20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24"/>
      <c r="N44" s="9"/>
      <c r="O44" s="9"/>
      <c r="P44" s="9"/>
      <c r="Q44" s="9"/>
      <c r="R44" s="9"/>
      <c r="S44" s="9"/>
      <c r="T44" s="9"/>
    </row>
    <row r="45" spans="1:20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24"/>
      <c r="N45" s="9"/>
      <c r="O45" s="9"/>
      <c r="P45" s="9"/>
      <c r="Q45" s="9"/>
      <c r="R45" s="9"/>
      <c r="S45" s="9"/>
      <c r="T45" s="9"/>
    </row>
    <row r="46" spans="1:20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24"/>
      <c r="N46" s="9"/>
      <c r="O46" s="9"/>
      <c r="P46" s="9"/>
      <c r="Q46" s="9"/>
      <c r="R46" s="9"/>
      <c r="S46" s="9"/>
      <c r="T46" s="9"/>
    </row>
    <row r="47" spans="1:20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24"/>
      <c r="N47" s="9"/>
      <c r="O47" s="9"/>
      <c r="P47" s="9"/>
      <c r="Q47" s="9"/>
      <c r="R47" s="9"/>
      <c r="S47" s="9"/>
      <c r="T47" s="9"/>
    </row>
    <row r="48" spans="1:20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24"/>
      <c r="N48" s="9"/>
      <c r="O48" s="9"/>
      <c r="P48" s="9"/>
      <c r="Q48" s="9"/>
      <c r="R48" s="9"/>
      <c r="S48" s="9"/>
      <c r="T48" s="9"/>
    </row>
    <row r="49" spans="1:2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24"/>
      <c r="N49" s="9"/>
      <c r="O49" s="9"/>
      <c r="P49" s="9"/>
      <c r="Q49" s="9"/>
      <c r="R49" s="9"/>
      <c r="S49" s="9"/>
      <c r="T49" s="9"/>
    </row>
    <row r="50" spans="1:2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24"/>
      <c r="N50" s="9"/>
      <c r="O50" s="9"/>
      <c r="P50" s="9"/>
      <c r="Q50" s="9"/>
      <c r="R50" s="9"/>
      <c r="S50" s="9"/>
      <c r="T50" s="9"/>
    </row>
    <row r="51" spans="1:2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24"/>
      <c r="N51" s="9"/>
      <c r="O51" s="9"/>
      <c r="P51" s="9"/>
      <c r="Q51" s="9"/>
      <c r="R51" s="9"/>
      <c r="S51" s="9"/>
      <c r="T51" s="9"/>
    </row>
    <row r="52" spans="1:2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24"/>
      <c r="N52" s="9"/>
      <c r="O52" s="9"/>
      <c r="P52" s="9"/>
      <c r="Q52" s="9"/>
      <c r="R52" s="9"/>
      <c r="S52" s="9"/>
      <c r="T52" s="9"/>
    </row>
    <row r="53" spans="1:2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24"/>
      <c r="N53" s="9"/>
      <c r="O53" s="9"/>
      <c r="P53" s="9"/>
      <c r="Q53" s="9"/>
      <c r="R53" s="9"/>
      <c r="S53" s="9"/>
      <c r="T53" s="9"/>
    </row>
    <row r="54" spans="1:2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24"/>
      <c r="N54" s="9"/>
      <c r="O54" s="9"/>
      <c r="P54" s="9"/>
      <c r="Q54" s="9"/>
      <c r="R54" s="9"/>
      <c r="S54" s="9"/>
      <c r="T54" s="9"/>
    </row>
    <row r="55" spans="1:2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24"/>
      <c r="N55" s="9"/>
      <c r="O55" s="9"/>
      <c r="P55" s="9"/>
      <c r="Q55" s="9"/>
      <c r="R55" s="9"/>
      <c r="S55" s="9"/>
      <c r="T55" s="9"/>
    </row>
    <row r="56" spans="1:2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24"/>
      <c r="N56" s="9"/>
      <c r="O56" s="9"/>
      <c r="P56" s="9"/>
      <c r="Q56" s="9"/>
      <c r="R56" s="9"/>
      <c r="S56" s="9"/>
      <c r="T56" s="9"/>
    </row>
    <row r="57" spans="1:2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24"/>
      <c r="N57" s="9"/>
      <c r="O57" s="9"/>
      <c r="P57" s="9"/>
      <c r="Q57" s="9"/>
      <c r="R57" s="9"/>
      <c r="S57" s="9"/>
      <c r="T57" s="9"/>
    </row>
    <row r="58" spans="1:2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24"/>
      <c r="N58" s="9"/>
      <c r="O58" s="9"/>
      <c r="P58" s="9"/>
      <c r="Q58" s="9"/>
      <c r="R58" s="9"/>
      <c r="S58" s="9"/>
      <c r="T58" s="9"/>
    </row>
    <row r="59" spans="1:2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24"/>
      <c r="N59" s="9"/>
      <c r="O59" s="9"/>
      <c r="P59" s="9"/>
      <c r="Q59" s="9"/>
      <c r="R59" s="9"/>
      <c r="S59" s="9"/>
      <c r="T59" s="9"/>
    </row>
    <row r="60" spans="1:2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24"/>
      <c r="N60" s="9"/>
      <c r="O60" s="9"/>
      <c r="P60" s="9"/>
      <c r="Q60" s="9"/>
      <c r="R60" s="9"/>
      <c r="S60" s="9"/>
      <c r="T60" s="9"/>
    </row>
    <row r="61" spans="1:2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24"/>
      <c r="N61" s="9"/>
      <c r="O61" s="9"/>
      <c r="P61" s="9"/>
      <c r="Q61" s="9"/>
      <c r="R61" s="9"/>
      <c r="S61" s="9"/>
      <c r="T61" s="9"/>
    </row>
    <row r="62" spans="1:2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24"/>
      <c r="N62" s="9"/>
      <c r="O62" s="9"/>
      <c r="P62" s="9"/>
      <c r="Q62" s="9"/>
      <c r="R62" s="9"/>
      <c r="S62" s="9"/>
      <c r="T62" s="9"/>
    </row>
    <row r="63" spans="1:2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24"/>
      <c r="N63" s="9"/>
      <c r="O63" s="9"/>
      <c r="P63" s="9"/>
      <c r="Q63" s="9"/>
      <c r="R63" s="9"/>
      <c r="S63" s="9"/>
      <c r="T63" s="9"/>
    </row>
    <row r="64" spans="1:2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24"/>
      <c r="N64" s="9"/>
      <c r="O64" s="9"/>
      <c r="P64" s="9"/>
      <c r="Q64" s="9"/>
      <c r="R64" s="9"/>
      <c r="S64" s="9"/>
      <c r="T64" s="9"/>
    </row>
    <row r="65" spans="1:2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24"/>
      <c r="N65" s="9"/>
      <c r="O65" s="9"/>
      <c r="P65" s="9"/>
      <c r="Q65" s="9"/>
      <c r="R65" s="9"/>
      <c r="S65" s="9"/>
      <c r="T65" s="9"/>
    </row>
    <row r="66" spans="1:2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24"/>
      <c r="N66" s="9"/>
      <c r="O66" s="9"/>
      <c r="P66" s="9"/>
      <c r="Q66" s="9"/>
      <c r="R66" s="9"/>
      <c r="S66" s="9"/>
      <c r="T66" s="9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7.6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3 " / > 
   < p i x e l a t o r L i s t   s h e e t S t i d = " 9 " / > 
   < p i x e l a t o r L i s t   s h e e t S t i d = " 5 " / > 
   < p i x e l a t o r L i s t   s h e e t S t i d = " 1 0 " / > 
 < / p i x e l a t o r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a s h B o a r d S h e e t = " 0 "   s h e e t S t i d = " 1 "   i n t e r l i n e C o l o r = " 0 "   i s D b S h e e t = " 0 "   i n t e r l i n e O n O f f = " 0 " / > 
     < w o S h e e t P r o p s   i s D a s h B o a r d S h e e t = " 0 "   s h e e t S t i d = " 3 "   i n t e r l i n e C o l o r = " 0 "   i s D b S h e e t = " 0 "   i n t e r l i n e O n O f f = " 0 " / > 
     < w o S h e e t P r o p s   i s D a s h B o a r d S h e e t = " 0 "   s h e e t S t i d = " 9 "   i n t e r l i n e C o l o r = " 0 "   i s D b S h e e t = " 0 "   i n t e r l i n e O n O f f = " 0 " / > 
     < w o S h e e t P r o p s   i s D a s h B o a r d S h e e t = " 0 "   s h e e t S t i d = " 5 "   i n t e r l i n e C o l o r = " 0 "   i s D b S h e e t = " 0 "   i n t e r l i n e O n O f f = " 0 " / > 
   < / w o S h e e t s P r o p s > 
   < w o B o o k P r o p s > 
     < b o o k S e t t i n g s   i s F i l t e r S h a r e d = " 1 "   i s I n s e r P i c A s A t t a c h m e n t = " 0 "   f i l t e r T y p e = " c o n n "   i s A u t o U p d a t e P a u s e d = " 0 "   c o r e C o n q u e r U s e r I d = " "   i s M e r g e T a s k s A u t o U p d a t e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U725C8155车型R00PRO地图测试报告</vt:lpstr>
      <vt:lpstr>A.2 内外部遗留问题</vt:lpstr>
      <vt:lpstr>A.3 性能测试 </vt:lpstr>
      <vt:lpstr>A.4 定位路试专项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2020-06-03T22:49:00Z</dcterms:created>
  <dcterms:modified xsi:type="dcterms:W3CDTF">2023-12-06T21:38:25Z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2052-6.3.0.8471</vt:lpwstr>
  </property>
  <property fmtid="{D5CDD505-2E9C-101B-9397-08002B2CF9AE}" pid="3" name="ICV">
    <vt:lpwstr>DCA7CC6F568B2A124F79706595F426C7_42</vt:lpwstr>
  </property>
</Properties>
</file>