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llgemeine Verbesserungen" sheetId="1" r:id="rId3"/>
    <sheet state="visible" name="Bezugsquellen Anet A8" sheetId="2" r:id="rId4"/>
    <sheet state="visible" name="Filament-Übersicht" sheetId="3" r:id="rId5"/>
    <sheet state="visible" name="Serverschrank Gehäuse" sheetId="4" r:id="rId6"/>
    <sheet state="visible" name="Ikea Schrank" sheetId="5" r:id="rId7"/>
    <sheet state="visible" name="Nützliches Werkzeug" sheetId="6" r:id="rId8"/>
    <sheet state="visible" name="Stückliste-Gehäuse von &quot;Matze M" sheetId="7" r:id="rId9"/>
    <sheet state="visible" name="Chat" sheetId="8" r:id="rId10"/>
  </sheets>
  <definedNames>
    <definedName name="Amazon">'Filament-Übersicht'!$I$14</definedName>
    <definedName hidden="1" localSheetId="2" name="_xlnm._FilterDatabase">'Filament-Übersicht'!$H$1:$H$1014</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H44">
      <text>
        <t xml:space="preserve">Alle angegebenen Links zu den Displays sind nicht aktuell.
Bei Aliexpress gibt es die A6 Displays unter folgendem Link: http://tinyurl.com/mcynqay
19 $, free shipping, 26 - 54 Tage.
	-Fritz We</t>
      </text>
    </comment>
    <comment authorId="0" ref="E11">
      <text>
        <t xml:space="preserve">Passen bei meinem Mainboard nicht
	-Anonym</t>
      </text>
    </comment>
    <comment authorId="0" ref="F23">
      <text>
        <t xml:space="preserve">Das verlinkte SSR ist nicht für das Heizbett geeignet, da es zum Schalten von Wechselspannung gedacht ist
	-Marcus Weigelt
Solid State Relay Module SSR-25DA 25A /250V 3-32V DC Input 24-380VAC Output KY sollte eigentlich passen, oder nicht ?
	-Tobias Nickels
es ist ja für das 230V AC Heatbed gedacht und muss mit DC geschaltet werden, also passt das meiner Meinung nach!
	-Tobias Nickels
_Als geklärt gekennzeichnet_
	-Anonym
_Erneut geöffnet_
	-Anonym</t>
      </text>
    </comment>
  </commentList>
</comments>
</file>

<file path=xl/sharedStrings.xml><?xml version="1.0" encoding="utf-8"?>
<sst xmlns="http://schemas.openxmlformats.org/spreadsheetml/2006/main" count="611" uniqueCount="440">
  <si>
    <t>Bezugsquellen Anet A8</t>
  </si>
  <si>
    <t>Verbesserungsliste Anet A8</t>
  </si>
  <si>
    <t>PLA</t>
  </si>
  <si>
    <t xml:space="preserve">Da gearbest aktuell massive Lieferprobleme hat, habe ich mich entschlossen hier einen Überblick über alternative Bezugsquellen zu machen. Wenn ihr auch wo anders als bei gearbest bestellt habt, fügt einfach euren link ein und teilt eure Erfahrungen :-)     Bei ebay sind leider oft noch falsche Bilder in der Beschreibung, aber es kommt ein kompletter A8-Bausatz identisch zu dem von gearbest. Für den Fall, dass doch mal was nicht passt, einfach mit Paypal bezahlen, dann ist man auf der sicheren Seite ;) </t>
  </si>
  <si>
    <t>g</t>
  </si>
  <si>
    <t>Hersteller</t>
  </si>
  <si>
    <t>Name</t>
  </si>
  <si>
    <t>Farbe</t>
  </si>
  <si>
    <t>Preis /kg</t>
  </si>
  <si>
    <t>Preis /Rolle</t>
  </si>
  <si>
    <t>Einstellungen des Druckers</t>
  </si>
  <si>
    <r>
      <t xml:space="preserve">Nach einhelliger Meinung der Community ist der Einsatz eines </t>
    </r>
    <r>
      <rPr>
        <b/>
      </rPr>
      <t>MOSFET</t>
    </r>
    <r>
      <t xml:space="preserve">s oder </t>
    </r>
    <r>
      <rPr>
        <b/>
      </rPr>
      <t>SSR</t>
    </r>
    <r>
      <t>s und der Tausch des</t>
    </r>
    <r>
      <rPr>
        <b/>
      </rPr>
      <t xml:space="preserve"> Netzteil</t>
    </r>
    <r>
      <t xml:space="preserve">s die wichtigste Verbesserung. Sonst besteht leider </t>
    </r>
    <r>
      <rPr>
        <b/>
      </rPr>
      <t>Brandgefahr</t>
    </r>
    <r>
      <t>!</t>
    </r>
  </si>
  <si>
    <t>Filamentqualität (1-10)</t>
  </si>
  <si>
    <t>Link</t>
  </si>
  <si>
    <t xml:space="preserve">Für Filament, den Anet A8 selbst und Umhausungen, sowie Werkzeug gibt es getrennte Arbeitsblätter (siehe unten). </t>
  </si>
  <si>
    <t>Beschreibung</t>
  </si>
  <si>
    <t>Anet</t>
  </si>
  <si>
    <t>Anet DIY 340m 1.75mm PLA 3D Printing Filament</t>
  </si>
  <si>
    <t>Schwarz</t>
  </si>
  <si>
    <t>Anzahl</t>
  </si>
  <si>
    <t>Quelle (Verkäufer)</t>
  </si>
  <si>
    <t>Artikel</t>
  </si>
  <si>
    <t>Einzelpreis (ca)</t>
  </si>
  <si>
    <t>190-200 / 60</t>
  </si>
  <si>
    <t>Gesamtpreis (ca)</t>
  </si>
  <si>
    <t>Bezugsquellen</t>
  </si>
  <si>
    <t>Preis</t>
  </si>
  <si>
    <t>Versandkosten</t>
  </si>
  <si>
    <t>Zoll</t>
  </si>
  <si>
    <t>Gesamtpreis</t>
  </si>
  <si>
    <t>Lieferdauer</t>
  </si>
  <si>
    <t>Bemerkungen</t>
  </si>
  <si>
    <t>Erfahrungen von der community</t>
  </si>
  <si>
    <t>Typ der Verbesserung</t>
  </si>
  <si>
    <t>Link OK 11.01.17</t>
  </si>
  <si>
    <t>Ein ziemlich durchschnittliches Filament mit einem recht schlechten Preis Leistungsverhältnis. Aber die Druckqualität ist absolut OK</t>
  </si>
  <si>
    <t xml:space="preserve">Elektrik </t>
  </si>
  <si>
    <t>195 / 60</t>
  </si>
  <si>
    <t>Günstig und ausreichend gut Gut gewickelt und kein nicht spröde</t>
  </si>
  <si>
    <t>Kaisertech</t>
  </si>
  <si>
    <t xml:space="preserve"> </t>
  </si>
  <si>
    <t>Versch.</t>
  </si>
  <si>
    <t>215 / 60</t>
  </si>
  <si>
    <t>Das günstigste Filament soweit</t>
  </si>
  <si>
    <t>aktuell ca. 3 Wochen</t>
  </si>
  <si>
    <t>215 / 65</t>
  </si>
  <si>
    <t>AKZ120 Printklemme 230V 2pol 2,5mm² 5,08mm</t>
  </si>
  <si>
    <t>Versand über Umweg GB daher kein Zoll</t>
  </si>
  <si>
    <t>das "original"</t>
  </si>
  <si>
    <t>Gut und günstig, sehr schnelle Lieferung! auch XXL Spulen (3Kg) erhältlich für größere Projekte!</t>
  </si>
  <si>
    <t>unter einer Woche (DHL)</t>
  </si>
  <si>
    <t>hat schon die gegossenen und nicht die gedruckten Führungen</t>
  </si>
  <si>
    <t>ca.18-32€</t>
  </si>
  <si>
    <t>ab 19,00€</t>
  </si>
  <si>
    <t>200 / 60</t>
  </si>
  <si>
    <t>Mike Becker</t>
  </si>
  <si>
    <t>Sehr gute Qualität, Versand kostenlos, sehr schnelle Lieferung</t>
  </si>
  <si>
    <t>Die verbauten sind unterdimensioniert</t>
  </si>
  <si>
    <t>PLA Filament 1,75 mm 1kg Rolle für 3D Drucker</t>
  </si>
  <si>
    <t>Lukas Giessler</t>
  </si>
  <si>
    <t>Weiß</t>
  </si>
  <si>
    <t>210 / 60</t>
  </si>
  <si>
    <t>Sicherheit / Brandgefahr</t>
  </si>
  <si>
    <t>x</t>
  </si>
  <si>
    <t>Grün</t>
  </si>
  <si>
    <t>200 / 50</t>
  </si>
  <si>
    <t>Meiner Meinung nach recht gut bisher (Anfänger!)</t>
  </si>
  <si>
    <t>Janbex</t>
  </si>
  <si>
    <t>Bin zufrieden, hab mit verschiedenen Filamentherstellern aber noch zu wenig Erfahrung.</t>
  </si>
  <si>
    <t>Pulox</t>
  </si>
  <si>
    <t>PLA 1,75mm 1kg</t>
  </si>
  <si>
    <t>Rot</t>
  </si>
  <si>
    <t>Minimal schlechter als das Janbex, aber auch in Ordnung. Habe damit die ersten Sachen gemacht.</t>
  </si>
  <si>
    <t>Hatchbox</t>
  </si>
  <si>
    <t>Sehr hochwertiger Filamenthersteller, bisher erst ein Benchy gedruckt, aber sehr zufrieden</t>
  </si>
  <si>
    <t>Transparent</t>
  </si>
  <si>
    <t>207 / 70</t>
  </si>
  <si>
    <t>Schick, preis auch ok jedoch sehr schlecht gewickelt (verknotet sich selbst ständig) darüberhinaus sehr spröde</t>
  </si>
  <si>
    <t>ICE Filaments</t>
  </si>
  <si>
    <t>PLA 1,75mm 0,75kg</t>
  </si>
  <si>
    <t xml:space="preserve">Lieferzeit ca. 4 Tage; genau gleich wie von gearbest: </t>
  </si>
  <si>
    <t>Hat bei mir (Farbe Young Yellow) nur Probleme gemacht</t>
  </si>
  <si>
    <t>Firstcom</t>
  </si>
  <si>
    <t>197/45</t>
  </si>
  <si>
    <t>Salvatore Marcell Paternostro + Fabian Streit + Julian Lang + Mathias Stender</t>
  </si>
  <si>
    <t>Einzig wirklich überzeugende: Amazon, schneller Versand + Prime</t>
  </si>
  <si>
    <t>195/55</t>
  </si>
  <si>
    <t>Weißes Filament ist extrem brüchig, lässt sich soweit aber einigermaßen gut drucken. Ist allerdings vergleichsweiße schwer zu handhaben.</t>
  </si>
  <si>
    <t>bq</t>
  </si>
  <si>
    <t>200 / 55</t>
  </si>
  <si>
    <t>Sicherheit/ Brandschutz am MB</t>
  </si>
  <si>
    <t>identisch mit aktuellem A8</t>
  </si>
  <si>
    <t>Habe Schwarz und Blau, beides einwandfrei und gut gewickelt / Ich habe weiß ausprobiert und kann absolut NICHT klagen. Drucke aber mit 200/65 / Habe auch weiß bestellt, sehr zufrieden, drucke mit 210/60</t>
  </si>
  <si>
    <t>Mathias Bäm + Mario + Kai Skuttnick + Jonas Dambacher +  Dave von Dreizehn +Jonathan Knirsch (Sehr Zufrieden)</t>
  </si>
  <si>
    <t>Kaltgeräte-Steckverbinder C14 Stecker</t>
  </si>
  <si>
    <t>"Ich habe das EBAY Teil heute bekommen, das ist der neueste A8 von Anet, passt also" Richtig, mit gegossenen Führungen</t>
  </si>
  <si>
    <t>Henri Rodat, Michael Küh, Osman Aydin</t>
  </si>
  <si>
    <t>unrentabel, ab 189$ plus Zoll + MwSt</t>
  </si>
  <si>
    <t>amazon bestseller in filament Kategorie</t>
  </si>
  <si>
    <t>Herz</t>
  </si>
  <si>
    <t>200/66</t>
  </si>
  <si>
    <t>Habe schwarz und Weiß daheim. bin zufreiden damit und hatte keine Probleme bisher damit.</t>
  </si>
  <si>
    <t>aprintapro</t>
  </si>
  <si>
    <t>Versch</t>
  </si>
  <si>
    <t>200/50</t>
  </si>
  <si>
    <t>Premiumfilament, sehr schöne Farben, super Druckqualität, leider relativ teuer, Website auf Englisch, Firma aus Österreich</t>
  </si>
  <si>
    <t>ABS</t>
  </si>
  <si>
    <t>ab 18€</t>
  </si>
  <si>
    <t>230 / 130</t>
  </si>
  <si>
    <t>eSUN</t>
  </si>
  <si>
    <t>ABS 1,75mm 1kg</t>
  </si>
  <si>
    <t>Verschiedene</t>
  </si>
  <si>
    <t>ab 22€</t>
  </si>
  <si>
    <t>~22€</t>
  </si>
  <si>
    <t>250 / 90</t>
  </si>
  <si>
    <t>Sehr gute Qualität,</t>
  </si>
  <si>
    <t>PETG</t>
  </si>
  <si>
    <t>schwarz</t>
  </si>
  <si>
    <t>240 / 85</t>
  </si>
  <si>
    <t>Durchschnittlich und gut gewickelt</t>
  </si>
  <si>
    <t>1Tag (prime)</t>
  </si>
  <si>
    <t>PETG Filament 1,75 mm 800g Rolle</t>
  </si>
  <si>
    <t>230 / 75</t>
  </si>
  <si>
    <t>ausverkauft</t>
  </si>
  <si>
    <t>sehr teuer, dafür mit "amazon service" (einfache Retoure &amp; A-Z Garantie)</t>
  </si>
  <si>
    <t>Sortiment Aderendhülsen</t>
  </si>
  <si>
    <t xml:space="preserve">abisolierte Enden von Litzenleitungen schützen </t>
  </si>
  <si>
    <t xml:space="preserve">Bei mir war es mit 220 / 70 ausreichend. Sehr gut gewickelt. Schnelle Lieferung, auch größere Spulen erhältlich. </t>
  </si>
  <si>
    <t>extrudr.eu</t>
  </si>
  <si>
    <t>weiß</t>
  </si>
  <si>
    <t>205 / 80</t>
  </si>
  <si>
    <t>REAL</t>
  </si>
  <si>
    <t>PETG 1,75 1kg Rolle</t>
  </si>
  <si>
    <t>rot</t>
  </si>
  <si>
    <t>235 / 80</t>
  </si>
  <si>
    <t>Sehr gutes PETG und hammer geile Farbe. REAL hat auch in etlichen Tests sehr gut abgeschnitte (hieß früher dutchfilament). Herstellung und Versand aus Niederlande</t>
  </si>
  <si>
    <t>extrudr</t>
  </si>
  <si>
    <t>PETG 1,75 1,1kg Rolle</t>
  </si>
  <si>
    <t>viele</t>
  </si>
  <si>
    <t>ca. 30</t>
  </si>
  <si>
    <t>240 / 80</t>
  </si>
  <si>
    <t>alternatives Set</t>
  </si>
  <si>
    <t>Wood/Holz</t>
  </si>
  <si>
    <t>Komplettes Set mit richtiger Zange</t>
  </si>
  <si>
    <t xml:space="preserve"> Kabelschuhe</t>
  </si>
  <si>
    <t>Set mit versch Größen</t>
  </si>
  <si>
    <t>230V Silikon Heizpad</t>
  </si>
  <si>
    <t>Aufheizen des Heizbett auf 110 Grad innerhalb 2 Minuten; Stabilere Temperatur, kleinere Gefahr von Warping</t>
  </si>
  <si>
    <t>Heizbett, schnelleres aufheizen höhere temps</t>
  </si>
  <si>
    <t>Heated Bed Power Expansion Module MOSFET</t>
  </si>
  <si>
    <t>Wird zwischen Board und Heatbed geschaltet und schützt vor einem Überhitzen/Kabelbrand</t>
  </si>
  <si>
    <t>Sicherheit</t>
  </si>
  <si>
    <t>Zum SChalten von AC (also zB das 230V Silikon-Heizbett)</t>
  </si>
  <si>
    <t xml:space="preserve">SSR 25A DC-AC mit Hitzeschutz        </t>
  </si>
  <si>
    <t>SSR Für das 230V AC Silikon Heizbett</t>
  </si>
  <si>
    <t>Ansteuerung Heizbett, Sicherheit</t>
  </si>
  <si>
    <t>SSR 25A DC-DC</t>
  </si>
  <si>
    <t>SSR für ein DC Heizbett (amazon prime Versand für 12,66€)</t>
  </si>
  <si>
    <t xml:space="preserve">aktuell kein Prime Versand </t>
  </si>
  <si>
    <t>Versand durch Verkäufer</t>
  </si>
  <si>
    <t xml:space="preserve">SSR 60A DC-DC </t>
  </si>
  <si>
    <t xml:space="preserve">Versand durch Verkäufer. </t>
  </si>
  <si>
    <t>Versand durch Amazon mit Prime</t>
  </si>
  <si>
    <t>Kühlrippen für SSR (Sichere Abführung der Wärme)</t>
  </si>
  <si>
    <t>silber</t>
  </si>
  <si>
    <t>langsamer Versand aus China</t>
  </si>
  <si>
    <t>schwarz mit prime Versand</t>
  </si>
  <si>
    <t>be quiet! System Power ATX 2.4</t>
  </si>
  <si>
    <t xml:space="preserve">Ersatz für das China-Netzteil,  </t>
  </si>
  <si>
    <t>ca 15€</t>
  </si>
  <si>
    <t>gebraucht für ca 15 euro</t>
  </si>
  <si>
    <t>HP-Servernetzeil DSP-600 oder DSP-800</t>
  </si>
  <si>
    <t>12V 30A Netzteil</t>
  </si>
  <si>
    <t>Premiumlösung, da kein Umbau erforderlich und sehr gute Qualität</t>
  </si>
  <si>
    <t>auch ohne Umbau, Qualität gut, aber nicht so hochwertig wie link drüber</t>
  </si>
  <si>
    <t xml:space="preserve">Auto level sensor </t>
  </si>
  <si>
    <t>automatisches Leveling, aufpassen Kabel teilweise in falscher Reihenfolge, erkennt keine Glasplatte (da induktiv)</t>
  </si>
  <si>
    <t>komfort</t>
  </si>
  <si>
    <t>Kapazität-Näherung-Sensor</t>
  </si>
  <si>
    <t>K - Camel</t>
  </si>
  <si>
    <t>PLA 1,75 1 kg Rolle Schwarz</t>
  </si>
  <si>
    <t>200/60</t>
  </si>
  <si>
    <t>fertige Premium Lösung</t>
  </si>
  <si>
    <t xml:space="preserve">Meiner Meinung nach deutlich besser als das von Janbex.. Mehrpreis gerechtfertigt </t>
  </si>
  <si>
    <t>Die mechanische und je nach Meinung beste (aber auch teuerste) Lösung</t>
  </si>
  <si>
    <t>Raspberry Pi 3 (original)</t>
  </si>
  <si>
    <t>Zum Betrieb von Octoprint (weitere Infos siehe unten)</t>
  </si>
  <si>
    <t>Micro SDHC-Karte</t>
  </si>
  <si>
    <t>für Raspberry (Octoprint)</t>
  </si>
  <si>
    <t>32GB Versand durch Amazon mit Prime</t>
  </si>
  <si>
    <t>W-Lan Stick für Raspberry (Octoprint)</t>
  </si>
  <si>
    <t>der Standard für den Pi (für Videostreaming den Energiesparmodus ausschalten)</t>
  </si>
  <si>
    <t>Full Graphic Display</t>
  </si>
  <si>
    <t>12864 LCD-Display Kit (passt laut Hans Raaf)</t>
  </si>
  <si>
    <t>Komfort</t>
  </si>
  <si>
    <t xml:space="preserve">wieder verfügbar ! </t>
  </si>
  <si>
    <t>teilweise andere Displays</t>
  </si>
  <si>
    <t>Alle angegebenen Links zu den Displays sind nicht aktuell.
Bei Aliexpress gibt es die A6 Displays unter folgendem Link: http://tinyurl.com/mcynqay
19 $, free shipping, 26 - 54 Tage.</t>
  </si>
  <si>
    <t>Loctite Schraubensicherung</t>
  </si>
  <si>
    <r>
      <t xml:space="preserve"> </t>
    </r>
    <r>
      <rPr>
        <b/>
      </rPr>
      <t>Achtung! greift den Acryl-Rahmen an. Hz</t>
    </r>
  </si>
  <si>
    <t>stabilität</t>
  </si>
  <si>
    <t>Temperaturfühler Hotend</t>
  </si>
  <si>
    <t>Als Ersatz, plus 8,27€ Versand</t>
  </si>
  <si>
    <t>rs-online-privat</t>
  </si>
  <si>
    <t>Ersatz</t>
  </si>
  <si>
    <t>5 Stück mit Kabel, Lieferung per prime</t>
  </si>
  <si>
    <t>Öl</t>
  </si>
  <si>
    <t>Ballistol Öl</t>
  </si>
  <si>
    <t>Ersatz Düsen</t>
  </si>
  <si>
    <t>passen ideal zu A8 Hotend (für E3D-Hotends bitte andere kaufen)</t>
  </si>
  <si>
    <t>Hotend Clone E3d V6 Bowden</t>
  </si>
  <si>
    <t>ab ca 6€</t>
  </si>
  <si>
    <t>für Hotend Umbau zB http://www.thingiverse.com/thing:2023947</t>
  </si>
  <si>
    <t>Druckqualität</t>
  </si>
  <si>
    <t>Bowden version  clone mit amazon "service" (direkt amazon, kein marketplace)</t>
  </si>
  <si>
    <t>Direct-feed version clone mit amazon "service" (direkt amazon, kein marketplace)</t>
  </si>
  <si>
    <t>long Version = bowden, short = direct</t>
  </si>
  <si>
    <t>von der facebook Gruppe sehr "gefeierter" Clone, dadurch sehr oft ausverkauft</t>
  </si>
  <si>
    <t>Original E3d V6 Bowden</t>
  </si>
  <si>
    <t>£47.00</t>
  </si>
  <si>
    <t>£54.60</t>
  </si>
  <si>
    <t>Das Original aus England</t>
  </si>
  <si>
    <t>Xilence 40mm Lüfter</t>
  </si>
  <si>
    <t>2,95€ inkl Versand</t>
  </si>
  <si>
    <t>ziemlich leise, gut zur Mainboardkühlung und für die Extruder-Heatbrake.</t>
  </si>
  <si>
    <t>Lautstärke / MoBo-Temperatur</t>
  </si>
  <si>
    <t>Mechanik</t>
  </si>
  <si>
    <t>8 xDryLin® Igus RJ4JP-01-08 Gleitlager</t>
  </si>
  <si>
    <t>Ersetzt die Linearlager und verbessert die Laufruhe sowie das Druckbild</t>
  </si>
  <si>
    <t>Lautstärke / Druckbild</t>
  </si>
  <si>
    <t>12 xDryLin® Igus RJ4JP-01-08 Gleitlager</t>
  </si>
  <si>
    <r>
      <t xml:space="preserve">Ersetzt die Linearlager und verbessert die Laufruhe sowie das Druckbild. </t>
    </r>
    <r>
      <rPr>
        <b/>
      </rPr>
      <t>Falls die Z-Achse auch getauscht werden will. ( nicht zwingend notwendig)</t>
    </r>
  </si>
  <si>
    <t>y - Carriage - Plate - Schlittenplatte</t>
  </si>
  <si>
    <t>Passende Serverschränke für Einhausung</t>
  </si>
  <si>
    <t>Original H-Schlitten + Gleitlagerhalter können zum Verklemmen führen</t>
  </si>
  <si>
    <r>
      <t xml:space="preserve">Ein fertiger Serverschrank hat den Vorteil, dass der </t>
    </r>
    <r>
      <rPr>
        <b/>
      </rPr>
      <t>Arbeitsaufwand gering</t>
    </r>
    <r>
      <t xml:space="preserve"> ist, die</t>
    </r>
    <r>
      <rPr>
        <b/>
      </rPr>
      <t xml:space="preserve"> Optik proffesionell</t>
    </r>
    <r>
      <t xml:space="preserve"> und der </t>
    </r>
    <r>
      <rPr>
        <b/>
      </rPr>
      <t>Brandschutz</t>
    </r>
    <r>
      <t xml:space="preserve"> entgegen von Eigenbauten aus Holz/Pappe (z.B. Ikea-Tische) wesentlich besser sind. </t>
    </r>
  </si>
  <si>
    <t>Größe BxHxT</t>
  </si>
  <si>
    <t>19" Wandgehäuse Netzwerkschrank</t>
  </si>
  <si>
    <t>Genauigkeit / Usability</t>
  </si>
  <si>
    <t>nicht getestet</t>
  </si>
  <si>
    <t>89.99</t>
  </si>
  <si>
    <t>600x480x500mm</t>
  </si>
  <si>
    <t>MT Vision HE9-500 Serverschrank</t>
  </si>
  <si>
    <t>99.99</t>
  </si>
  <si>
    <t>85 bei Preisvorschlag</t>
  </si>
  <si>
    <t>600x483x500mm</t>
  </si>
  <si>
    <t xml:space="preserve">passt perfekt </t>
  </si>
  <si>
    <t>aufpassen - derzeit für 999 € eingestellt!</t>
  </si>
  <si>
    <t>GT2 BeltFaser verstärkter zahnriemen</t>
  </si>
  <si>
    <t>ca 1€ pro m</t>
  </si>
  <si>
    <t>Ersatz für die standard Riemen, sind zugstabiler besser zu spannen</t>
  </si>
  <si>
    <t xml:space="preserve">Da im Chat danach gefragt wurde. </t>
  </si>
  <si>
    <t>Genauigkeit, langlebigkeit</t>
  </si>
  <si>
    <t>3x Ikea Lack in Farbe deiner Wahl</t>
  </si>
  <si>
    <t>2m GlasFaser verstärkt</t>
  </si>
  <si>
    <t>Verbindungsteile:</t>
  </si>
  <si>
    <t>Fertig.</t>
  </si>
  <si>
    <t xml:space="preserve">Ich habe zusätzlich noch ein paar Sachen gedruckt: </t>
  </si>
  <si>
    <t xml:space="preserve">Halter für die feste Montage auf dem Tisch: </t>
  </si>
  <si>
    <t>http://www.thingiverse.com/thing:1855992</t>
  </si>
  <si>
    <t xml:space="preserve">ab 1,55€ /m </t>
  </si>
  <si>
    <t>Braces für vorne &amp; hinten:</t>
  </si>
  <si>
    <t>http://www.thingiverse.com/thing:1857991</t>
  </si>
  <si>
    <t>http://www.thingiverse.com/thing:1852358</t>
  </si>
  <si>
    <t xml:space="preserve">Statt der Verbindungsteile kann man auch einfach mal kreativ mit der Säge und ein paar Winkeln sein. Akkuschrauber, Spax-Schrauben und done. </t>
  </si>
  <si>
    <t>GT2 6mm / BIG TREE Shop habe ich gute Erfahrung gemacht</t>
  </si>
  <si>
    <t>9,59€ / 10m</t>
  </si>
  <si>
    <t>GT2 6mm Glasfaser verstärkt / POWGE hat sehr gute Qualität (auf gt2 6mm achten)</t>
  </si>
  <si>
    <t>10m Versand durch amazon</t>
  </si>
  <si>
    <t>Nützliches Werkzeug</t>
  </si>
  <si>
    <t>Spachtel</t>
  </si>
  <si>
    <t>3,35€ pro m</t>
  </si>
  <si>
    <t>Lösen des Druckteils vom Druckbett</t>
  </si>
  <si>
    <t xml:space="preserve">Pulleys 16 zähne </t>
  </si>
  <si>
    <t>Die 16T Version ist die richtige (Auswahl B)</t>
  </si>
  <si>
    <t>Bemerkung</t>
  </si>
  <si>
    <t>Erfahrung</t>
  </si>
  <si>
    <t>Gt2 pulley</t>
  </si>
  <si>
    <t>CON:P</t>
  </si>
  <si>
    <t>3er Set</t>
  </si>
  <si>
    <t>Glasplatte fürs Heizbett</t>
  </si>
  <si>
    <t>10.46</t>
  </si>
  <si>
    <t>"Hochwertiges" Borsilikat-Glas (Laborbedarf), Guter Halt, entweder immer entfetten oder Haarspray.</t>
  </si>
  <si>
    <t>Japanspachtel</t>
  </si>
  <si>
    <t>4er Set     (alternativ für 1€ beim Autoteilefuzzi um die Ecke)</t>
  </si>
  <si>
    <t>komfort, schöne unterseite</t>
  </si>
  <si>
    <t>Bekommt man beim lokalen Glaser oder Ikea (Spiegelfliese) billiger</t>
  </si>
  <si>
    <r>
      <t xml:space="preserve">"günstige </t>
    </r>
    <r>
      <rPr>
        <strike/>
      </rPr>
      <t>billig</t>
    </r>
    <r>
      <t xml:space="preserve">" Alternative (nur normales Glas) </t>
    </r>
    <r>
      <rPr>
        <strike/>
      </rPr>
      <t>mit prime Versand</t>
    </r>
    <r>
      <t xml:space="preserve"> meine war von Vellemann</t>
    </r>
  </si>
  <si>
    <t>Multimeter</t>
  </si>
  <si>
    <t>Funktion</t>
  </si>
  <si>
    <t>Isopropanol</t>
  </si>
  <si>
    <t>zum Druckbett reinigen</t>
  </si>
  <si>
    <t>Tacklife DM01M Multimeter</t>
  </si>
  <si>
    <t>Hat auch einen Temperatur-Sensor dabei</t>
  </si>
  <si>
    <t>verbrauchsmaterial</t>
  </si>
  <si>
    <t>Verschiedenes Werkzeug</t>
  </si>
  <si>
    <t>pertinax</t>
  </si>
  <si>
    <t xml:space="preserve">Schlüssel 5,5mm </t>
  </si>
  <si>
    <t>hilfreich für die 3mm Muttern, besonders beim Aufbau</t>
  </si>
  <si>
    <t>Hartpapier als Druckunterlage 0,5mm oder 1mm (gut anrauhen vor der Benutzung!)</t>
  </si>
  <si>
    <t>sehr hilfreich</t>
  </si>
  <si>
    <t>Fühlerlehre</t>
  </si>
  <si>
    <t>z-leveling, auch für die 2mm beim Endstopp hilfreich</t>
  </si>
  <si>
    <t>Angenehmer als mit einem Din A4 Blatt zu hantieren</t>
  </si>
  <si>
    <t>Feilen</t>
  </si>
  <si>
    <t>12x Foldback Klammern</t>
  </si>
  <si>
    <t>zur Fixierung der Glasplatte</t>
  </si>
  <si>
    <t>4er Set Klammern zum Befestigen von Glasplatten</t>
  </si>
  <si>
    <t>Diamantfeilen</t>
  </si>
  <si>
    <t>10 tlg Set Diamantfeilen 140 mm - für die Feinarbeiten</t>
  </si>
  <si>
    <t>Besser als die Foldback Klammern, da flacher</t>
  </si>
  <si>
    <t>scotch Blue Tape</t>
  </si>
  <si>
    <t>der Standard als Druckunterlage</t>
  </si>
  <si>
    <t>Tesa Krepp (glatte Version, gibts auch "riffelig")</t>
  </si>
  <si>
    <t>8€/3er Pack (Obi)</t>
  </si>
  <si>
    <t>Entgrater</t>
  </si>
  <si>
    <t>Für die etwas groberen Tätigkeiten</t>
  </si>
  <si>
    <t>kaum ein Unterschied zum blauen Scotch (hab beides ausprobiert)</t>
  </si>
  <si>
    <t>Total</t>
  </si>
  <si>
    <t>nicht aussagekräftig, da von jeder Verbesserung meist 3-4 Varianten gelistet sind</t>
  </si>
  <si>
    <t>Komplettset Aluframe</t>
  </si>
  <si>
    <t>Gerätename</t>
  </si>
  <si>
    <t>Simplify3D Print Quality Troubleshooting Guide</t>
  </si>
  <si>
    <t>https://www.simplify3d.com/support/print-quality-troubleshooting/#poor-surface-above-supports</t>
  </si>
  <si>
    <r>
      <rPr>
        <color rgb="FF5B0F00"/>
      </rPr>
      <t xml:space="preserve">A visual </t>
    </r>
    <r>
      <rPr>
        <b/>
        <color rgb="FF5B0F00"/>
      </rPr>
      <t>Ultimaker</t>
    </r>
    <r>
      <rPr>
        <color rgb="FF5B0F00"/>
      </rPr>
      <t xml:space="preserve"> troubleshooting guide</t>
    </r>
  </si>
  <si>
    <t>http://support.3dverkstan.se/article/23-a-visual-ultimaker-troubleshooting-guide#temperror</t>
  </si>
  <si>
    <t>GFK-Platte</t>
  </si>
  <si>
    <t xml:space="preserve">FR4 GFK / Epoxy - Platte 1 mm (305 x 280 mm) </t>
  </si>
  <si>
    <t>Druckbare Verbesserungen</t>
  </si>
  <si>
    <t>http://www.thingiverse.com/thing:2224643</t>
  </si>
  <si>
    <t>Front Frame Brace Remix zum festschrauben bringt Stabilität, weniger Vibrationen -&gt; Druckergebnisse</t>
  </si>
  <si>
    <t>Print</t>
  </si>
  <si>
    <t>http://www.thingiverse.com/thing:2246689</t>
  </si>
  <si>
    <t>Rear Frame Brace Remix zum festschrauben bringt Stabilität, weniger Vibrationen -&gt; Druckergebnisse</t>
  </si>
  <si>
    <t>https://www.thingiverse.com/thing:1672959</t>
  </si>
  <si>
    <t xml:space="preserve">T Corner </t>
  </si>
  <si>
    <t>Verbesserung des Druckbildes</t>
  </si>
  <si>
    <t>http://www.thingiverse.com/thing:1948054</t>
  </si>
  <si>
    <t>T-Corner von Alex Luca aus unserer Gruppe</t>
  </si>
  <si>
    <t>http://www.thingiverse.com/thing:1620630</t>
  </si>
  <si>
    <t>Center Nozzle Fan</t>
  </si>
  <si>
    <t>Bessere Kühlung der Düse</t>
  </si>
  <si>
    <t>http://www.thingiverse.com/thing:1997760</t>
  </si>
  <si>
    <t>Helix Nozzle Fan</t>
  </si>
  <si>
    <t>http://www.thingiverse.com/thing:1430727</t>
  </si>
  <si>
    <t>Frame Brace</t>
  </si>
  <si>
    <t>Verbesserung der Statik</t>
  </si>
  <si>
    <t>http://www.thingiverse.com/thing:1474108</t>
  </si>
  <si>
    <t>Power Switch Socket</t>
  </si>
  <si>
    <t>Verkleidung für Stromversorgungsschalter</t>
  </si>
  <si>
    <t>http://www.thingiverse.com/thing:1917115</t>
  </si>
  <si>
    <t>Power Switch Socket neue Version seit Spt. 2016</t>
  </si>
  <si>
    <t>kein wasserdichtes Modell in Repetier</t>
  </si>
  <si>
    <t>http://www.thingiverse.com/thing:1624641</t>
  </si>
  <si>
    <t>Spool Holder</t>
  </si>
  <si>
    <t>Ruhigeres Abwickeln des Filaments</t>
  </si>
  <si>
    <t>X</t>
  </si>
  <si>
    <t>http://www.thingiverse.com/thing:1858435</t>
  </si>
  <si>
    <t>Anti Z Wobble for Anet A8 (2x 608 Kugellager erforderlich)</t>
  </si>
  <si>
    <t>Verbesserung des Druckbildes</t>
  </si>
  <si>
    <t>macht es nur schlimmer!</t>
  </si>
  <si>
    <t>http://www.thingiverse.com/thing:1685768</t>
  </si>
  <si>
    <t>Anet A8 prusa-i3 X-belt holder</t>
  </si>
  <si>
    <t>Besserer Halter Für X-Riemen</t>
  </si>
  <si>
    <t>http://www.thingiverse.com/thing:1484261</t>
  </si>
  <si>
    <t>Hotbed adjustment nut</t>
  </si>
  <si>
    <t>Vereinfachtes Bedleveling</t>
  </si>
  <si>
    <t>http://www.thingiverse.com/thing:1874612</t>
  </si>
  <si>
    <t>http://www.thingiverse.com/thing:1874613</t>
  </si>
  <si>
    <t>http://www.thingiverse.com/thing:1874614</t>
  </si>
  <si>
    <t>http://www.thingiverse.com/thing:1874615</t>
  </si>
  <si>
    <t>Rollenaufnahme</t>
  </si>
  <si>
    <t>http://www.thingiverse.com/thing:1935151</t>
  </si>
  <si>
    <t>Extruder Button Anet A8</t>
  </si>
  <si>
    <t>Vereinfachte bedienung</t>
  </si>
  <si>
    <t>http://www.thingiverse.com/thing:1683070</t>
  </si>
  <si>
    <t>Anet A8 Improved X-belt Tensioner</t>
  </si>
  <si>
    <t>Achtung, passt bei neuem A8 mit Spritzgussteilen an der x Achse nicht, weil die höher geworden sind.</t>
  </si>
  <si>
    <t>http://www.thingiverse.com/thing:1959208</t>
  </si>
  <si>
    <t>Anet A8 Improved Y-belt Tensioner</t>
  </si>
  <si>
    <t>http://www.thingiverse.com/thing:2073170</t>
  </si>
  <si>
    <t>Anet A8 Y Axis Cable Chain v2</t>
  </si>
  <si>
    <t>Verbesserte kabelführung</t>
  </si>
  <si>
    <t>Anet A8 Platinen Kühlkanal / Anet V1.0 Board / 92mm Lüfter</t>
  </si>
  <si>
    <t>Platinen Kühlung</t>
  </si>
  <si>
    <t>http://www.thingiverse.com/thing:2077216</t>
  </si>
  <si>
    <t>Anet A8 Z-Höhenkalibrierung</t>
  </si>
  <si>
    <t>Kalibrierung der Z-Achse</t>
  </si>
  <si>
    <t>http://www.thingiverse.com/thing:1874802</t>
  </si>
  <si>
    <t>Anet A8 Y Cable Chain</t>
  </si>
  <si>
    <t>Kabelkette fürs Hotbed</t>
  </si>
  <si>
    <t>Wenn die Frontverstärkung eingebaut ist, bitte aufpassen. Bei zu langer Kette stößt diese gegen die verstärkung und bleibt haken.</t>
  </si>
  <si>
    <t>Anet A8 Front Frame Brace (empfehlenswert bei geändertem Y Spanner)</t>
  </si>
  <si>
    <t>Rahmenverstärkung</t>
  </si>
  <si>
    <t>http://www.thingiverse.com/thing:1852762</t>
  </si>
  <si>
    <t>Auto bed level holder (capacitive sensor ex. LJC18A3-H-Z/BX) Anet A8</t>
  </si>
  <si>
    <t>https://www.thingiverse.com/thing:1683085</t>
  </si>
  <si>
    <t>http://www.thingiverse.com/thing:2052556</t>
  </si>
  <si>
    <t>Bearing Block IGUS RJ4JP 01-08</t>
  </si>
  <si>
    <t>https://www.thingiverse.com/thing:2004724</t>
  </si>
  <si>
    <t>sd-card holder</t>
  </si>
  <si>
    <t>https://3dprint.wiki/reprap/anet/a8</t>
  </si>
  <si>
    <t>Gehäuse A8 Anet Prusa i3 Gehäusegröße ca.(innenmaße): 520x520x600</t>
  </si>
  <si>
    <t>https://www.simplify3d.com/support/print-quality-troubleshooting/</t>
  </si>
  <si>
    <t>http://reprap.org/wiki/Calibration#X_.26_Y_scaling_and_steps.2Fmm_calculations</t>
  </si>
  <si>
    <t>https://www.facebook.com/skynet3ddevelopment/</t>
  </si>
  <si>
    <t>http://octoprint.org/</t>
  </si>
  <si>
    <t>https://www.astroprint.com/</t>
  </si>
  <si>
    <t>https://github.com/foosel/OctoPrint/wiki/Webcams-known-to-work</t>
  </si>
  <si>
    <t>Bitte einmal in der Woche leeren!!!</t>
  </si>
  <si>
    <t>Bauteil</t>
  </si>
  <si>
    <t xml:space="preserve">Beschreibung </t>
  </si>
  <si>
    <t>Quelle</t>
  </si>
  <si>
    <t xml:space="preserve">Stück </t>
  </si>
  <si>
    <t>Einzelpreis</t>
  </si>
  <si>
    <t xml:space="preserve">Gesamtpreis </t>
  </si>
  <si>
    <t>Aluprofil</t>
  </si>
  <si>
    <t>Aluprofilstangen(Boschprofil) 20x20 ; 1100mm länge</t>
  </si>
  <si>
    <t>Grundplatte</t>
  </si>
  <si>
    <t>Holz 5mm dick ; 518x518</t>
  </si>
  <si>
    <t>OBI Baumarkt(Zuschnitt)</t>
  </si>
  <si>
    <t>Rückwand</t>
  </si>
  <si>
    <t>Acrylglas (Schwarz) 5mm dick ; 600x600 Zuschnitt</t>
  </si>
  <si>
    <t>Seitenteile</t>
  </si>
  <si>
    <t>Plexiglas (Klar) 5mm dick ; 600x600 Zuschnitt</t>
  </si>
  <si>
    <t>Lüfter</t>
  </si>
  <si>
    <t>Arctic F12 TC - Temperaturgesteuerter 120 mm Hochleistungs-Gehäuselüfter</t>
  </si>
  <si>
    <t>M3 Schrauben&amp;Muttern</t>
  </si>
  <si>
    <t>M3x10 Schrauben und  Muttern in einer Box(100stk.)</t>
  </si>
  <si>
    <t>OBI Baumarkt</t>
  </si>
  <si>
    <t>LED Band</t>
  </si>
  <si>
    <t>LED Band 5 Meter Kaltweiß(12V)</t>
  </si>
  <si>
    <t>Scharniere</t>
  </si>
  <si>
    <t>Selbst gedruckt</t>
  </si>
  <si>
    <t>-</t>
  </si>
  <si>
    <t>Winkel</t>
  </si>
  <si>
    <t>Nutensteine</t>
  </si>
  <si>
    <t>Füße</t>
  </si>
  <si>
    <t>Gesamtsume:</t>
  </si>
  <si>
    <t>Kleinigkeiten wie Kabel, Klemmen, etc., sowie Werkzeuge habe ich nicht mit aufgenommen, da ich das schon zur Verfügung hatte.</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</si>
</sst>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0&quot;€&quot;"/>
    <numFmt numFmtId="165" formatCode="#,##0.00\ [$€-1]"/>
    <numFmt numFmtId="166" formatCode="d-m"/>
    <numFmt numFmtId="167" formatCode="#,##0&quot;€&quot;"/>
    <numFmt numFmtId="168" formatCode="#,##0.00\ &quot;€&quot;;[Red]\-#,##0.00\ &quot;€&quot;"/>
    <numFmt numFmtId="169" formatCode="#,##0\ &quot;€&quot;;[Red]\-#,##0\ &quot;€&quot;"/>
  </numFmts>
  <fonts count="87">
    <font>
      <sz val="10.0"/>
      <color rgb="FF000000"/>
      <name val="Arial"/>
    </font>
    <font/>
    <font>
      <b/>
      <sz val="18.0"/>
      <name val="Arial"/>
    </font>
    <font>
      <name val="Arial"/>
    </font>
    <font>
      <b/>
      <sz val="14.0"/>
    </font>
    <font>
      <sz val="10.0"/>
    </font>
    <font>
      <b/>
    </font>
    <font>
      <b/>
      <name val="Arial"/>
    </font>
    <font>
      <u/>
      <color rgb="FF0000FF"/>
    </font>
    <font>
      <u/>
      <color rgb="FF1155CC"/>
      <name val="Arial"/>
    </font>
    <font>
      <u/>
      <color rgb="FF0000FF"/>
    </font>
    <font>
      <b/>
      <sz val="24.0"/>
    </font>
    <font>
      <u/>
      <color rgb="FF0000FF"/>
    </font>
    <font>
      <u/>
      <color rgb="FF1155CC"/>
      <name val="Arial"/>
    </font>
    <font>
      <color rgb="FF111111"/>
      <name val="Arial"/>
    </font>
    <font>
      <u/>
      <color rgb="FF0000FF"/>
    </font>
    <font>
      <u/>
      <color rgb="FF1155CC"/>
      <name val="Arial"/>
    </font>
    <font>
      <u/>
      <color rgb="FF0000FF"/>
    </font>
    <font>
      <color rgb="FF111111"/>
      <name val="&quot;Amazon Ember&quot;"/>
    </font>
    <font>
      <u/>
      <color rgb="FF1155CC"/>
    </font>
    <font>
      <u/>
      <color rgb="FF0000FF"/>
    </font>
    <font>
      <u/>
      <color rgb="FF1155CC"/>
    </font>
    <font>
      <u/>
      <color rgb="FF0000FF"/>
    </font>
    <font>
      <u/>
      <color rgb="FF0000FF"/>
      <name val="Arial"/>
    </font>
    <font>
      <u/>
      <sz val="11.0"/>
      <color rgb="FF000000"/>
      <name val="Inconsolata"/>
    </font>
    <font>
      <color rgb="FF0000FF"/>
    </font>
    <font>
      <u/>
      <color rgb="FF1155CC"/>
    </font>
    <font>
      <color rgb="FF000000"/>
    </font>
    <font>
      <u/>
      <color rgb="FF0000FF"/>
    </font>
    <font>
      <u/>
      <color rgb="FF0000FF"/>
    </font>
    <font>
      <u/>
      <color rgb="FF0000FF"/>
    </font>
    <font>
      <color rgb="FF000000"/>
      <name val="Arial"/>
    </font>
    <font>
      <u/>
      <color rgb="FF0000FF"/>
    </font>
    <font>
      <u/>
      <color rgb="FF0000FF"/>
      <name val="Arial"/>
    </font>
    <font>
      <u/>
      <color rgb="FF0000FF"/>
    </font>
    <font>
      <u/>
      <color rgb="FF1155CC"/>
    </font>
    <font>
      <u/>
      <color rgb="FF1155CC"/>
    </font>
    <font>
      <strike/>
    </font>
    <font>
      <strike/>
      <color rgb="FF1155CC"/>
    </font>
    <font>
      <u/>
      <color rgb="FF1155CC"/>
      <name val="Arial"/>
    </font>
    <font>
      <u/>
      <color rgb="FF1155CC"/>
    </font>
    <font>
      <u/>
      <color rgb="FF0000FF"/>
    </font>
    <font>
      <u/>
      <color rgb="FF0000FF"/>
    </font>
    <font>
      <u/>
      <color rgb="FF0000FF"/>
    </font>
    <font>
      <color rgb="FF1155CC"/>
    </font>
    <font>
      <b/>
      <sz val="11.0"/>
    </font>
    <font>
      <strike/>
      <u/>
      <color rgb="FF0000FF"/>
    </font>
    <font>
      <u/>
      <color rgb="FF0000FF"/>
    </font>
    <font>
      <strike/>
      <u/>
    </font>
    <font>
      <u/>
      <color rgb="FF000000"/>
      <name val="Arial"/>
    </font>
    <font>
      <u/>
      <color rgb="FF0000FF"/>
    </font>
    <font>
      <b/>
      <sz val="18.0"/>
    </font>
    <font>
      <u/>
      <color rgb="FF0000FF"/>
    </font>
    <font>
      <u/>
      <color rgb="FF0000FF"/>
    </font>
    <font>
      <u/>
      <color rgb="FF1155CC"/>
      <name val="Arial"/>
    </font>
    <font>
      <u/>
      <color rgb="FF0000FF"/>
    </font>
    <font>
      <u/>
      <color rgb="FF1155CC"/>
      <name val="Arial"/>
    </font>
    <font>
      <u/>
      <color rgb="FF0000FF"/>
    </font>
    <font>
      <u/>
      <color rgb="FF1155CC"/>
      <name val="Arial"/>
    </font>
    <font>
      <u/>
      <color rgb="FF0000FF"/>
      <name val="Arial"/>
    </font>
    <font>
      <sz val="11.0"/>
      <color rgb="FF000000"/>
      <name val="Inconsolata"/>
    </font>
    <font>
      <u/>
      <color rgb="FF0000FF"/>
    </font>
    <font>
      <u/>
      <color rgb="FF1155CC"/>
    </font>
    <font>
      <strike/>
      <u/>
    </font>
    <font>
      <strike/>
      <u/>
      <color rgb="FF0000FF"/>
      <name val="Arial"/>
    </font>
    <font>
      <strike/>
      <u/>
    </font>
    <font>
      <b/>
      <u/>
    </font>
    <font>
      <strike/>
      <u/>
    </font>
    <font>
      <u/>
      <color rgb="FF0000FF"/>
    </font>
    <font>
      <u/>
      <color rgb="FF0000FF"/>
    </font>
    <font>
      <sz val="10.0"/>
      <color rgb="FF333333"/>
      <name val="Antenna"/>
    </font>
    <font>
      <b/>
      <u/>
      <color rgb="FF0000FF"/>
    </font>
    <font>
      <sz val="10.0"/>
      <color rgb="FF333333"/>
      <name val="Arial"/>
    </font>
    <font>
      <b/>
      <u/>
      <sz val="20.0"/>
      <color rgb="FF000000"/>
      <name val="Calibri"/>
    </font>
    <font>
      <u/>
      <color rgb="FF0000FF"/>
    </font>
    <font>
      <sz val="11.0"/>
      <color rgb="FF000000"/>
      <name val="Calibri"/>
    </font>
    <font>
      <b/>
      <u/>
      <sz val="15.0"/>
      <color rgb="FF000000"/>
      <name val="Calibri"/>
    </font>
    <font>
      <b/>
      <u/>
      <sz val="15.0"/>
      <color rgb="FF000000"/>
      <name val="Calibri"/>
    </font>
    <font>
      <b/>
      <u/>
      <sz val="15.0"/>
      <color rgb="FF000000"/>
      <name val="Calibri"/>
    </font>
    <font>
      <b/>
      <u/>
      <sz val="15.0"/>
      <color rgb="FF000000"/>
      <name val="Calibri"/>
    </font>
    <font>
      <color rgb="FF00FF00"/>
    </font>
    <font>
      <b/>
      <u/>
      <sz val="15.0"/>
      <color rgb="FF000000"/>
      <name val="Calibri"/>
    </font>
    <font>
      <sz val="15.0"/>
      <color rgb="FF000000"/>
      <name val="Calibri"/>
    </font>
    <font>
      <u/>
      <sz val="15.0"/>
      <color rgb="FF0000FF"/>
      <name val="Calibri"/>
    </font>
    <font>
      <u/>
      <sz val="15.0"/>
      <color rgb="FF0000FF"/>
      <name val="Calibri"/>
    </font>
    <font>
      <u/>
      <color rgb="FF0000FF"/>
    </font>
    <font>
      <b/>
      <sz val="15.0"/>
      <color rgb="FF000000"/>
      <name val="Calibri"/>
    </font>
  </fonts>
  <fills count="8">
    <fill>
      <patternFill patternType="none"/>
    </fill>
    <fill>
      <patternFill patternType="lightGray"/>
    </fill>
    <fill>
      <patternFill patternType="solid">
        <fgColor rgb="FFCCCCCC"/>
        <bgColor rgb="FFCCCCCC"/>
      </patternFill>
    </fill>
    <fill>
      <patternFill patternType="solid">
        <fgColor rgb="FFD9D9D9"/>
        <bgColor rgb="FFD9D9D9"/>
      </patternFill>
    </fill>
    <fill>
      <patternFill patternType="solid">
        <fgColor rgb="FFFFFFFF"/>
        <bgColor rgb="FFFFFFFF"/>
      </patternFill>
    </fill>
    <fill>
      <patternFill patternType="solid">
        <fgColor rgb="FF00FF00"/>
        <bgColor rgb="FF00FF00"/>
      </patternFill>
    </fill>
    <fill>
      <patternFill patternType="solid">
        <fgColor rgb="FFFF0000"/>
        <bgColor rgb="FFFF0000"/>
      </patternFill>
    </fill>
    <fill>
      <patternFill patternType="solid">
        <fgColor rgb="FFDBE5F1"/>
        <bgColor rgb="FFDBE5F1"/>
      </patternFill>
    </fill>
  </fills>
  <borders count="40">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border>
    <border>
      <left/>
      <right style="thin">
        <color rgb="FF000000"/>
      </right>
      <top/>
      <bottom/>
    </border>
    <border>
      <left style="thin">
        <color rgb="FF000000"/>
      </left>
      <right/>
      <top/>
      <bottom style="thin">
        <color rgb="FF000000"/>
      </bottom>
    </border>
    <border>
      <left style="thin">
        <color rgb="FF000000"/>
      </left>
      <right style="thin">
        <color rgb="FF000000"/>
      </right>
      <top style="dotted">
        <color rgb="FF000000"/>
      </top>
      <bottom style="thin">
        <color rgb="FF000000"/>
      </bottom>
    </border>
    <border>
      <left/>
      <right/>
      <top style="dotted">
        <color rgb="FF000000"/>
      </top>
      <bottom/>
    </border>
    <border>
      <left/>
      <right style="thin">
        <color rgb="FF000000"/>
      </right>
      <top/>
      <bottom style="thin">
        <color rgb="FF000000"/>
      </bottom>
    </border>
    <border>
      <left/>
      <right/>
      <top/>
      <bottom style="thin">
        <color rgb="FF000000"/>
      </bottom>
    </border>
    <border>
      <left style="thin">
        <color rgb="FF000000"/>
      </left>
      <right/>
      <top/>
      <bottom style="dotted">
        <color rgb="FF000000"/>
      </bottom>
    </border>
    <border>
      <left/>
      <right/>
      <top/>
      <bottom style="dotted">
        <color rgb="FF000000"/>
      </bottom>
    </border>
    <border>
      <left/>
      <right style="thin">
        <color rgb="FF000000"/>
      </right>
      <top/>
      <bottom style="dotted">
        <color rgb="FF000000"/>
      </bottom>
    </border>
    <border>
      <left style="thin">
        <color rgb="FF000000"/>
      </left>
      <right style="hair">
        <color rgb="FF000000"/>
      </right>
      <top/>
      <bottom style="hair">
        <color rgb="FF000000"/>
      </bottom>
    </border>
    <border>
      <left/>
      <right style="hair">
        <color rgb="FF000000"/>
      </right>
      <top/>
      <bottom style="hair">
        <color rgb="FF000000"/>
      </bottom>
    </border>
    <border>
      <left/>
      <right style="thin">
        <color rgb="FF000000"/>
      </right>
      <top/>
      <bottom style="hair">
        <color rgb="FF000000"/>
      </bottom>
    </border>
    <border>
      <left style="thin">
        <color rgb="FF000000"/>
      </left>
      <right style="hair">
        <color rgb="FF000000"/>
      </right>
      <top/>
      <bottom/>
    </border>
    <border>
      <left/>
      <right style="hair">
        <color rgb="FF000000"/>
      </right>
      <top/>
      <bottom/>
    </border>
    <border>
      <left style="thin">
        <color rgb="FF000000"/>
      </left>
      <right style="hair">
        <color rgb="FF000000"/>
      </right>
      <top/>
      <bottom style="thin">
        <color rgb="FF000000"/>
      </bottom>
    </border>
    <border>
      <left/>
      <right style="hair">
        <color rgb="FF000000"/>
      </right>
      <top/>
      <bottom style="thin">
        <color rgb="FF000000"/>
      </bottom>
    </border>
    <border>
      <left style="thick">
        <color rgb="FF000000"/>
      </left>
      <right/>
      <top style="thick">
        <color rgb="FF000000"/>
      </top>
      <bottom/>
    </border>
    <border>
      <left/>
      <right/>
      <top style="thick">
        <color rgb="FF000000"/>
      </top>
      <bottom/>
    </border>
    <border>
      <left/>
      <right style="thick">
        <color rgb="FF000000"/>
      </right>
      <top style="thick">
        <color rgb="FF000000"/>
      </top>
      <bottom/>
    </border>
    <border>
      <left style="thick">
        <color rgb="FF000000"/>
      </left>
      <right/>
      <top/>
      <bottom style="thin">
        <color rgb="FF000000"/>
      </bottom>
    </border>
    <border>
      <left/>
      <right style="thick">
        <color rgb="FF000000"/>
      </right>
      <top/>
      <bottom style="thin">
        <color rgb="FF000000"/>
      </bottom>
    </border>
    <border>
      <left style="thick">
        <color rgb="FF000000"/>
      </left>
      <right/>
      <top style="thin">
        <color rgb="FF000000"/>
      </top>
      <bottom style="thin">
        <color rgb="FF000000"/>
      </bottom>
    </border>
    <border>
      <left/>
      <right style="thick">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border>
    <border>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s>
  <cellStyleXfs count="1">
    <xf borderId="0" fillId="0" fontId="0" numFmtId="0" applyAlignment="1" applyFont="1"/>
  </cellStyleXfs>
  <cellXfs count="330">
    <xf borderId="0" fillId="0" fontId="0" numFmtId="0" xfId="0" applyAlignment="1" applyFont="1">
      <alignment/>
    </xf>
    <xf borderId="0" fillId="0" fontId="1" numFmtId="0" xfId="0" applyAlignment="1" applyFont="1">
      <alignment horizontal="right"/>
    </xf>
    <xf borderId="0" fillId="0" fontId="1" numFmtId="0" xfId="0" applyAlignment="1" applyFont="1">
      <alignment horizontal="center"/>
    </xf>
    <xf borderId="0" fillId="0" fontId="2" numFmtId="0" xfId="0" applyAlignment="1" applyFont="1">
      <alignment horizontal="center"/>
    </xf>
    <xf borderId="0" fillId="2" fontId="1" numFmtId="0" xfId="0" applyAlignment="1" applyFill="1" applyFont="1">
      <alignment/>
    </xf>
    <xf borderId="0" fillId="0" fontId="3" numFmtId="0" xfId="0" applyAlignment="1" applyFont="1">
      <alignment/>
    </xf>
    <xf borderId="0" fillId="2" fontId="1" numFmtId="0" xfId="0" applyFont="1"/>
    <xf borderId="0" fillId="0" fontId="4" numFmtId="0" xfId="0" applyAlignment="1" applyFont="1">
      <alignment horizontal="center" vertical="center"/>
    </xf>
    <xf borderId="0" fillId="2" fontId="1" numFmtId="0" xfId="0" applyAlignment="1" applyFont="1">
      <alignment horizontal="right"/>
    </xf>
    <xf borderId="0" fillId="0" fontId="5" numFmtId="0" xfId="0" applyAlignment="1" applyFont="1">
      <alignment horizontal="center" vertical="center"/>
    </xf>
    <xf borderId="0" fillId="2" fontId="1" numFmtId="0" xfId="0" applyAlignment="1" applyFont="1">
      <alignment horizontal="center"/>
    </xf>
    <xf borderId="0" fillId="0" fontId="1" numFmtId="0" xfId="0" applyAlignment="1" applyFont="1">
      <alignment/>
    </xf>
    <xf borderId="0" fillId="0" fontId="1" numFmtId="0" xfId="0" applyAlignment="1" applyFont="1">
      <alignment horizontal="left"/>
    </xf>
    <xf borderId="0" fillId="0" fontId="1" numFmtId="0" xfId="0" applyAlignment="1" applyFont="1">
      <alignment horizontal="right"/>
    </xf>
    <xf borderId="0" fillId="0" fontId="3" numFmtId="0" xfId="0" applyAlignment="1" applyFont="1">
      <alignment wrapText="1"/>
    </xf>
    <xf borderId="0" fillId="0" fontId="1" numFmtId="0" xfId="0" applyAlignment="1" applyFont="1">
      <alignment horizontal="center"/>
    </xf>
    <xf borderId="1" fillId="0" fontId="6" numFmtId="0" xfId="0" applyAlignment="1" applyBorder="1" applyFont="1">
      <alignment/>
    </xf>
    <xf borderId="0" fillId="0" fontId="1" numFmtId="164" xfId="0" applyAlignment="1" applyFont="1" applyNumberFormat="1">
      <alignment horizontal="right"/>
    </xf>
    <xf borderId="1" fillId="0" fontId="6" numFmtId="0" xfId="0" applyAlignment="1" applyBorder="1" applyFont="1">
      <alignment horizontal="right"/>
    </xf>
    <xf borderId="0" fillId="0" fontId="7" numFmtId="0" xfId="0" applyAlignment="1" applyFont="1">
      <alignment/>
    </xf>
    <xf borderId="1" fillId="3" fontId="6" numFmtId="0" xfId="0" applyAlignment="1" applyBorder="1" applyFill="1" applyFont="1">
      <alignment/>
    </xf>
    <xf borderId="0" fillId="0" fontId="7" numFmtId="0" xfId="0" applyAlignment="1" applyFont="1">
      <alignment/>
    </xf>
    <xf borderId="2" fillId="3" fontId="6" numFmtId="0" xfId="0" applyAlignment="1" applyBorder="1" applyFont="1">
      <alignment/>
    </xf>
    <xf borderId="0" fillId="0" fontId="8" numFmtId="0" xfId="0" applyAlignment="1" applyFont="1">
      <alignment/>
    </xf>
    <xf borderId="2" fillId="3" fontId="1" numFmtId="0" xfId="0" applyAlignment="1" applyBorder="1" applyFont="1">
      <alignment/>
    </xf>
    <xf borderId="0" fillId="0" fontId="1" numFmtId="0" xfId="0" applyAlignment="1" applyFont="1">
      <alignment wrapText="1"/>
    </xf>
    <xf borderId="3" fillId="0" fontId="1" numFmtId="0" xfId="0" applyAlignment="1" applyBorder="1" applyFont="1">
      <alignment vertical="center"/>
    </xf>
    <xf borderId="0" fillId="0" fontId="9" numFmtId="0" xfId="0" applyAlignment="1" applyFont="1">
      <alignment vertical="center"/>
    </xf>
    <xf borderId="4" fillId="0" fontId="6" numFmtId="0" xfId="0" applyAlignment="1" applyBorder="1" applyFont="1">
      <alignment vertical="center"/>
    </xf>
    <xf borderId="0" fillId="0" fontId="10" numFmtId="0" xfId="0" applyFont="1"/>
    <xf borderId="4" fillId="0" fontId="1" numFmtId="165" xfId="0" applyAlignment="1" applyBorder="1" applyFont="1" applyNumberFormat="1">
      <alignment horizontal="right" vertical="center"/>
    </xf>
    <xf borderId="0" fillId="0" fontId="11" numFmtId="0" xfId="0" applyAlignment="1" applyFont="1">
      <alignment/>
    </xf>
    <xf borderId="4" fillId="0" fontId="1" numFmtId="0" xfId="0" applyAlignment="1" applyBorder="1" applyFont="1">
      <alignment vertical="center" wrapText="1"/>
    </xf>
    <xf borderId="0" fillId="0" fontId="1" numFmtId="166" xfId="0" applyAlignment="1" applyFont="1" applyNumberFormat="1">
      <alignment horizontal="center"/>
    </xf>
    <xf borderId="0" fillId="0" fontId="3" numFmtId="165" xfId="0" applyAlignment="1" applyFont="1" applyNumberFormat="1">
      <alignment horizontal="right"/>
    </xf>
    <xf borderId="4" fillId="0" fontId="1" numFmtId="0" xfId="0" applyAlignment="1" applyBorder="1" applyFont="1">
      <alignment vertical="center"/>
    </xf>
    <xf borderId="0" fillId="0" fontId="12" numFmtId="0" xfId="0" applyAlignment="1" applyFont="1">
      <alignment/>
    </xf>
    <xf borderId="5" fillId="0" fontId="1" numFmtId="0" xfId="0" applyAlignment="1" applyBorder="1" applyFont="1">
      <alignment/>
    </xf>
    <xf borderId="0" fillId="0" fontId="7" numFmtId="165" xfId="0" applyAlignment="1" applyFont="1" applyNumberFormat="1">
      <alignment horizontal="right"/>
    </xf>
    <xf borderId="6" fillId="0" fontId="1" numFmtId="0" xfId="0" applyAlignment="1" applyBorder="1" applyFont="1">
      <alignment vertical="center"/>
    </xf>
    <xf borderId="0" fillId="0" fontId="3" numFmtId="0" xfId="0" applyAlignment="1" applyFont="1">
      <alignment/>
    </xf>
    <xf borderId="0" fillId="0" fontId="1" numFmtId="0" xfId="0" applyAlignment="1" applyFont="1">
      <alignment horizontal="center"/>
    </xf>
    <xf borderId="6" fillId="0" fontId="1" numFmtId="165" xfId="0" applyAlignment="1" applyBorder="1" applyFont="1" applyNumberFormat="1">
      <alignment horizontal="right" vertical="center"/>
    </xf>
    <xf borderId="0" fillId="0" fontId="13" numFmtId="0" xfId="0" applyAlignment="1" applyFont="1">
      <alignment vertical="center"/>
    </xf>
    <xf borderId="0" fillId="0" fontId="3" numFmtId="0" xfId="0" applyAlignment="1" applyFont="1">
      <alignment horizontal="right" wrapText="1"/>
    </xf>
    <xf borderId="6" fillId="0" fontId="1" numFmtId="165" xfId="0" applyAlignment="1" applyBorder="1" applyFont="1" applyNumberFormat="1">
      <alignment horizontal="right" vertical="center"/>
    </xf>
    <xf borderId="0" fillId="4" fontId="14" numFmtId="0" xfId="0" applyAlignment="1" applyFill="1" applyFont="1">
      <alignment/>
    </xf>
    <xf borderId="6" fillId="0" fontId="15" numFmtId="0" xfId="0" applyAlignment="1" applyBorder="1" applyFont="1">
      <alignment vertical="center"/>
    </xf>
    <xf borderId="0" fillId="0" fontId="16" numFmtId="0" xfId="0" applyAlignment="1" applyFont="1">
      <alignment vertical="center"/>
    </xf>
    <xf borderId="0" fillId="0" fontId="3" numFmtId="165" xfId="0" applyAlignment="1" applyFont="1" applyNumberFormat="1">
      <alignment vertical="center"/>
    </xf>
    <xf borderId="0" fillId="0" fontId="1" numFmtId="0" xfId="0" applyAlignment="1" applyFont="1">
      <alignment/>
    </xf>
    <xf borderId="1" fillId="5" fontId="1" numFmtId="0" xfId="0" applyAlignment="1" applyBorder="1" applyFill="1" applyFont="1">
      <alignment/>
    </xf>
    <xf borderId="0" fillId="0" fontId="3" numFmtId="165" xfId="0" applyAlignment="1" applyFont="1" applyNumberFormat="1">
      <alignment horizontal="right" vertical="center"/>
    </xf>
    <xf borderId="2" fillId="0" fontId="1" numFmtId="0" xfId="0" applyAlignment="1" applyBorder="1" applyFont="1">
      <alignment/>
    </xf>
    <xf borderId="0" fillId="0" fontId="7" numFmtId="165" xfId="0" applyAlignment="1" applyFont="1" applyNumberFormat="1">
      <alignment horizontal="right" vertical="center"/>
    </xf>
    <xf borderId="7" fillId="0" fontId="1" numFmtId="0" xfId="0" applyBorder="1" applyFont="1"/>
    <xf borderId="0" fillId="0" fontId="3" numFmtId="0" xfId="0" applyAlignment="1" applyFont="1">
      <alignment vertical="center"/>
    </xf>
    <xf borderId="2" fillId="0" fontId="1" numFmtId="165" xfId="0" applyAlignment="1" applyBorder="1" applyFont="1" applyNumberFormat="1">
      <alignment horizontal="right"/>
    </xf>
    <xf borderId="0" fillId="0" fontId="3" numFmtId="0" xfId="0" applyAlignment="1" applyFont="1">
      <alignment horizontal="right" vertical="center"/>
    </xf>
    <xf borderId="6" fillId="0" fontId="1" numFmtId="0" xfId="0" applyAlignment="1" applyBorder="1" applyFont="1">
      <alignment vertical="center" wrapText="1"/>
    </xf>
    <xf borderId="0" fillId="0" fontId="3" numFmtId="0" xfId="0" applyAlignment="1" applyFont="1">
      <alignment wrapText="1"/>
    </xf>
    <xf borderId="2" fillId="0" fontId="17" numFmtId="0" xfId="0" applyAlignment="1" applyBorder="1" applyFont="1">
      <alignment/>
    </xf>
    <xf borderId="7" fillId="0" fontId="1" numFmtId="0" xfId="0" applyAlignment="1" applyBorder="1" applyFont="1">
      <alignment vertical="center"/>
    </xf>
    <xf borderId="0" fillId="0" fontId="3" numFmtId="0" xfId="0" applyAlignment="1" applyFont="1">
      <alignment horizontal="right" vertical="center" wrapText="1"/>
    </xf>
    <xf borderId="2" fillId="5" fontId="1" numFmtId="0" xfId="0" applyAlignment="1" applyBorder="1" applyFont="1">
      <alignment/>
    </xf>
    <xf borderId="7" fillId="0" fontId="1" numFmtId="0" xfId="0" applyAlignment="1" applyBorder="1" applyFont="1">
      <alignment vertical="center" wrapText="1"/>
    </xf>
    <xf borderId="0" fillId="0" fontId="7" numFmtId="165" xfId="0" applyAlignment="1" applyFont="1" applyNumberFormat="1">
      <alignment horizontal="right" vertical="center"/>
    </xf>
    <xf borderId="0" fillId="4" fontId="18" numFmtId="0" xfId="0" applyAlignment="1" applyFont="1">
      <alignment/>
    </xf>
    <xf borderId="0" fillId="0" fontId="3" numFmtId="0" xfId="0" applyAlignment="1" applyFont="1">
      <alignment vertical="center" wrapText="1"/>
    </xf>
    <xf borderId="6" fillId="0" fontId="19" numFmtId="0" xfId="0" applyAlignment="1" applyBorder="1" applyFont="1">
      <alignment vertical="center"/>
    </xf>
    <xf borderId="0" fillId="4" fontId="1" numFmtId="0" xfId="0" applyAlignment="1" applyFont="1">
      <alignment/>
    </xf>
    <xf borderId="7" fillId="0" fontId="1" numFmtId="165" xfId="0" applyAlignment="1" applyBorder="1" applyFont="1" applyNumberFormat="1">
      <alignment horizontal="right" vertical="center"/>
    </xf>
    <xf borderId="0" fillId="4" fontId="1" numFmtId="0" xfId="0" applyAlignment="1" applyFont="1">
      <alignment horizontal="center"/>
    </xf>
    <xf borderId="0" fillId="0" fontId="3" numFmtId="165" xfId="0" applyAlignment="1" applyFont="1" applyNumberFormat="1">
      <alignment/>
    </xf>
    <xf borderId="0" fillId="4" fontId="20" numFmtId="0" xfId="0" applyAlignment="1" applyFont="1">
      <alignment/>
    </xf>
    <xf borderId="7" fillId="0" fontId="21" numFmtId="0" xfId="0" applyAlignment="1" applyBorder="1" applyFont="1">
      <alignment vertical="center"/>
    </xf>
    <xf borderId="0" fillId="4" fontId="1" numFmtId="0" xfId="0" applyFont="1"/>
    <xf borderId="6" fillId="5" fontId="1" numFmtId="0" xfId="0" applyAlignment="1" applyBorder="1" applyFont="1">
      <alignment/>
    </xf>
    <xf borderId="0" fillId="4" fontId="18" numFmtId="0" xfId="0" applyAlignment="1" applyFont="1">
      <alignment vertical="center"/>
    </xf>
    <xf borderId="0" fillId="4" fontId="1" numFmtId="164" xfId="0" applyAlignment="1" applyFont="1" applyNumberFormat="1">
      <alignment horizontal="right"/>
    </xf>
    <xf borderId="0" fillId="4" fontId="1" numFmtId="166" xfId="0" applyAlignment="1" applyFont="1" applyNumberFormat="1">
      <alignment horizontal="center"/>
    </xf>
    <xf borderId="0" fillId="4" fontId="22" numFmtId="0" xfId="0" applyFont="1"/>
    <xf borderId="0" fillId="2" fontId="1" numFmtId="0" xfId="0" applyAlignment="1" applyFont="1">
      <alignment horizontal="left"/>
    </xf>
    <xf borderId="0" fillId="2" fontId="1" numFmtId="0" xfId="0" applyAlignment="1" applyFont="1">
      <alignment horizontal="right"/>
    </xf>
    <xf borderId="0" fillId="2" fontId="1" numFmtId="0" xfId="0" applyAlignment="1" applyFont="1">
      <alignment horizontal="center"/>
    </xf>
    <xf borderId="2" fillId="0" fontId="1" numFmtId="0" xfId="0" applyAlignment="1" applyBorder="1" applyFont="1">
      <alignment vertical="center" wrapText="1"/>
    </xf>
    <xf borderId="0" fillId="0" fontId="23" numFmtId="0" xfId="0" applyAlignment="1" applyFont="1">
      <alignment vertical="center"/>
    </xf>
    <xf borderId="2" fillId="0" fontId="1" numFmtId="0" xfId="0" applyBorder="1" applyFont="1"/>
    <xf borderId="0" fillId="0" fontId="3" numFmtId="0" xfId="0" applyAlignment="1" applyFont="1">
      <alignment vertical="center"/>
    </xf>
    <xf borderId="6" fillId="6" fontId="1" numFmtId="0" xfId="0" applyAlignment="1" applyBorder="1" applyFill="1" applyFont="1">
      <alignment/>
    </xf>
    <xf borderId="0" fillId="4" fontId="24" numFmtId="0" xfId="0" applyFont="1"/>
    <xf borderId="6" fillId="0" fontId="1" numFmtId="0" xfId="0" applyAlignment="1" applyBorder="1" applyFont="1">
      <alignment/>
    </xf>
    <xf borderId="6" fillId="0" fontId="25" numFmtId="0" xfId="0" applyAlignment="1" applyBorder="1" applyFont="1">
      <alignment vertical="center"/>
    </xf>
    <xf borderId="2" fillId="0" fontId="1" numFmtId="165" xfId="0" applyAlignment="1" applyBorder="1" applyFont="1" applyNumberFormat="1">
      <alignment horizontal="right" vertical="center"/>
    </xf>
    <xf borderId="7" fillId="0" fontId="25" numFmtId="0" xfId="0" applyAlignment="1" applyBorder="1" applyFont="1">
      <alignment vertical="center"/>
    </xf>
    <xf borderId="2" fillId="0" fontId="1" numFmtId="0" xfId="0" applyAlignment="1" applyBorder="1" applyFont="1">
      <alignment vertical="center"/>
    </xf>
    <xf borderId="1" fillId="0" fontId="1" numFmtId="0" xfId="0" applyAlignment="1" applyBorder="1" applyFont="1">
      <alignment vertical="center"/>
    </xf>
    <xf borderId="1" fillId="0" fontId="1" numFmtId="165" xfId="0" applyAlignment="1" applyBorder="1" applyFont="1" applyNumberFormat="1">
      <alignment horizontal="right" vertical="center"/>
    </xf>
    <xf borderId="1" fillId="0" fontId="1" numFmtId="0" xfId="0" applyAlignment="1" applyBorder="1" applyFont="1">
      <alignment/>
    </xf>
    <xf borderId="1" fillId="0" fontId="26" numFmtId="0" xfId="0" applyAlignment="1" applyBorder="1" applyFont="1">
      <alignment vertical="center"/>
    </xf>
    <xf borderId="1" fillId="0" fontId="1" numFmtId="0" xfId="0" applyAlignment="1" applyBorder="1" applyFont="1">
      <alignment vertical="center" wrapText="1"/>
    </xf>
    <xf borderId="1" fillId="0" fontId="27" numFmtId="0" xfId="0" applyAlignment="1" applyBorder="1" applyFont="1">
      <alignment vertical="center"/>
    </xf>
    <xf borderId="6" fillId="0" fontId="0" numFmtId="165" xfId="0" applyAlignment="1" applyBorder="1" applyFont="1" applyNumberFormat="1">
      <alignment horizontal="right" vertical="center"/>
    </xf>
    <xf borderId="8" fillId="0" fontId="1" numFmtId="0" xfId="0" applyAlignment="1" applyBorder="1" applyFont="1">
      <alignment vertical="center"/>
    </xf>
    <xf borderId="9" fillId="0" fontId="1" numFmtId="0" xfId="0" applyAlignment="1" applyBorder="1" applyFont="1">
      <alignment vertical="center" wrapText="1"/>
    </xf>
    <xf borderId="6" fillId="0" fontId="28" numFmtId="0" xfId="0" applyAlignment="1" applyBorder="1" applyFont="1">
      <alignment/>
    </xf>
    <xf borderId="10" fillId="0" fontId="1" numFmtId="0" xfId="0" applyAlignment="1" applyBorder="1" applyFont="1">
      <alignment vertical="center"/>
    </xf>
    <xf borderId="6" fillId="5" fontId="1" numFmtId="0" xfId="0" applyBorder="1" applyFont="1"/>
    <xf borderId="11" fillId="0" fontId="1" numFmtId="0" xfId="0" applyBorder="1" applyFont="1"/>
    <xf borderId="7" fillId="0" fontId="1" numFmtId="165" xfId="0" applyAlignment="1" applyBorder="1" applyFont="1" applyNumberFormat="1">
      <alignment horizontal="right"/>
    </xf>
    <xf borderId="7" fillId="0" fontId="29" numFmtId="0" xfId="0" applyAlignment="1" applyBorder="1" applyFont="1">
      <alignment/>
    </xf>
    <xf borderId="12" fillId="0" fontId="1" numFmtId="0" xfId="0" applyBorder="1" applyFont="1"/>
    <xf borderId="7" fillId="5" fontId="1" numFmtId="0" xfId="0" applyAlignment="1" applyBorder="1" applyFont="1">
      <alignment/>
    </xf>
    <xf borderId="7" fillId="0" fontId="30" numFmtId="0" xfId="0" applyAlignment="1" applyBorder="1" applyFont="1">
      <alignment/>
    </xf>
    <xf borderId="13" fillId="0" fontId="1" numFmtId="0" xfId="0" applyBorder="1" applyFont="1"/>
    <xf borderId="14" fillId="0" fontId="1" numFmtId="165" xfId="0" applyAlignment="1" applyBorder="1" applyFont="1" applyNumberFormat="1">
      <alignment horizontal="right"/>
    </xf>
    <xf borderId="15" fillId="0" fontId="31" numFmtId="0" xfId="0" applyAlignment="1" applyBorder="1" applyFont="1">
      <alignment horizontal="left"/>
    </xf>
    <xf borderId="2" fillId="6" fontId="1" numFmtId="0" xfId="0" applyAlignment="1" applyBorder="1" applyFont="1">
      <alignment/>
    </xf>
    <xf borderId="1" fillId="0" fontId="1" numFmtId="165" xfId="0" applyAlignment="1" applyBorder="1" applyFont="1" applyNumberFormat="1">
      <alignment horizontal="right" vertical="center"/>
    </xf>
    <xf borderId="1" fillId="0" fontId="31" numFmtId="0" xfId="0" applyAlignment="1" applyBorder="1" applyFont="1">
      <alignment/>
    </xf>
    <xf borderId="2" fillId="0" fontId="32" numFmtId="0" xfId="0" applyAlignment="1" applyBorder="1" applyFont="1">
      <alignment vertical="center"/>
    </xf>
    <xf borderId="6" fillId="0" fontId="5" numFmtId="0" xfId="0" applyAlignment="1" applyBorder="1" applyFont="1">
      <alignment/>
    </xf>
    <xf borderId="6" fillId="0" fontId="1" numFmtId="165" xfId="0" applyAlignment="1" applyBorder="1" applyFont="1" applyNumberFormat="1">
      <alignment horizontal="right"/>
    </xf>
    <xf borderId="7" fillId="0" fontId="1" numFmtId="0" xfId="0" applyAlignment="1" applyBorder="1" applyFont="1">
      <alignment/>
    </xf>
    <xf borderId="7" fillId="0" fontId="5" numFmtId="0" xfId="0" applyAlignment="1" applyBorder="1" applyFont="1">
      <alignment/>
    </xf>
    <xf borderId="7" fillId="0" fontId="1" numFmtId="0" xfId="0" applyAlignment="1" applyBorder="1" applyFont="1">
      <alignment wrapText="1"/>
    </xf>
    <xf borderId="7" fillId="6" fontId="1" numFmtId="0" xfId="0" applyAlignment="1" applyBorder="1" applyFont="1">
      <alignment/>
    </xf>
    <xf borderId="7" fillId="0" fontId="1" numFmtId="0" xfId="0" applyAlignment="1" applyBorder="1" applyFont="1">
      <alignment horizontal="right"/>
    </xf>
    <xf borderId="7" fillId="0" fontId="1" numFmtId="0" xfId="0" applyAlignment="1" applyBorder="1" applyFont="1">
      <alignment horizontal="right"/>
    </xf>
    <xf borderId="7" fillId="0" fontId="31" numFmtId="0" xfId="0" applyAlignment="1" applyBorder="1" applyFont="1">
      <alignment horizontal="left"/>
    </xf>
    <xf borderId="7" fillId="5" fontId="1" numFmtId="0" xfId="0" applyBorder="1" applyFont="1"/>
    <xf borderId="7" fillId="0" fontId="1" numFmtId="167" xfId="0" applyAlignment="1" applyBorder="1" applyFont="1" applyNumberFormat="1">
      <alignment horizontal="right"/>
    </xf>
    <xf borderId="0" fillId="0" fontId="33" numFmtId="0" xfId="0" applyAlignment="1" applyFont="1">
      <alignment horizontal="left"/>
    </xf>
    <xf borderId="0" fillId="0" fontId="1" numFmtId="165" xfId="0" applyAlignment="1" applyFont="1" applyNumberFormat="1">
      <alignment horizontal="right"/>
    </xf>
    <xf borderId="7" fillId="0" fontId="1" numFmtId="0" xfId="0" applyAlignment="1" applyBorder="1" applyFont="1">
      <alignment vertical="center"/>
    </xf>
    <xf borderId="12" fillId="0" fontId="1" numFmtId="165" xfId="0" applyAlignment="1" applyBorder="1" applyFont="1" applyNumberFormat="1">
      <alignment horizontal="right"/>
    </xf>
    <xf borderId="9" fillId="0" fontId="1" numFmtId="165" xfId="0" applyAlignment="1" applyBorder="1" applyFont="1" applyNumberFormat="1">
      <alignment horizontal="right" vertical="center"/>
    </xf>
    <xf borderId="6" fillId="0" fontId="31" numFmtId="165" xfId="0" applyAlignment="1" applyBorder="1" applyFont="1" applyNumberFormat="1">
      <alignment horizontal="right"/>
    </xf>
    <xf borderId="6" fillId="0" fontId="1" numFmtId="0" xfId="0" applyAlignment="1" applyBorder="1" applyFont="1">
      <alignment wrapText="1"/>
    </xf>
    <xf borderId="8" fillId="0" fontId="34" numFmtId="0" xfId="0" applyAlignment="1" applyBorder="1" applyFont="1">
      <alignment/>
    </xf>
    <xf borderId="10" fillId="5" fontId="1" numFmtId="0" xfId="0" applyAlignment="1" applyBorder="1" applyFont="1">
      <alignment/>
    </xf>
    <xf borderId="0" fillId="0" fontId="1" numFmtId="165" xfId="0" applyAlignment="1" applyFont="1" applyNumberFormat="1">
      <alignment horizontal="right" vertical="center"/>
    </xf>
    <xf borderId="11" fillId="0" fontId="35" numFmtId="0" xfId="0" applyAlignment="1" applyBorder="1" applyFont="1">
      <alignment vertical="center"/>
    </xf>
    <xf borderId="12" fillId="5" fontId="1" numFmtId="0" xfId="0" applyAlignment="1" applyBorder="1" applyFont="1">
      <alignment/>
    </xf>
    <xf borderId="11" fillId="0" fontId="1" numFmtId="165" xfId="0" applyAlignment="1" applyBorder="1" applyFont="1" applyNumberFormat="1">
      <alignment horizontal="right" vertical="center"/>
    </xf>
    <xf borderId="1" fillId="0" fontId="3" numFmtId="0" xfId="0" applyAlignment="1" applyBorder="1" applyFont="1">
      <alignment horizontal="right"/>
    </xf>
    <xf borderId="5" fillId="0" fontId="3" numFmtId="0" xfId="0" applyAlignment="1" applyBorder="1" applyFont="1">
      <alignment/>
    </xf>
    <xf borderId="5" fillId="0" fontId="3" numFmtId="165" xfId="0" applyAlignment="1" applyBorder="1" applyFont="1" applyNumberFormat="1">
      <alignment horizontal="right"/>
    </xf>
    <xf borderId="5" fillId="0" fontId="3" numFmtId="165" xfId="0" applyAlignment="1" applyBorder="1" applyFont="1" applyNumberFormat="1">
      <alignment horizontal="right"/>
    </xf>
    <xf borderId="6" fillId="3" fontId="1" numFmtId="0" xfId="0" applyAlignment="1" applyBorder="1" applyFont="1">
      <alignment/>
    </xf>
    <xf borderId="7" fillId="0" fontId="3" numFmtId="0" xfId="0" applyAlignment="1" applyBorder="1" applyFont="1">
      <alignment horizontal="right"/>
    </xf>
    <xf borderId="12" fillId="0" fontId="3" numFmtId="0" xfId="0" applyAlignment="1" applyBorder="1" applyFont="1">
      <alignment/>
    </xf>
    <xf borderId="12" fillId="0" fontId="3" numFmtId="165" xfId="0" applyAlignment="1" applyBorder="1" applyFont="1" applyNumberFormat="1">
      <alignment horizontal="right"/>
    </xf>
    <xf borderId="2" fillId="0" fontId="3" numFmtId="0" xfId="0" applyAlignment="1" applyBorder="1" applyFont="1">
      <alignment/>
    </xf>
    <xf borderId="16" fillId="0" fontId="3" numFmtId="0" xfId="0" applyAlignment="1" applyBorder="1" applyFont="1">
      <alignment/>
    </xf>
    <xf borderId="16" fillId="0" fontId="3" numFmtId="165" xfId="0" applyAlignment="1" applyBorder="1" applyFont="1" applyNumberFormat="1">
      <alignment horizontal="right"/>
    </xf>
    <xf borderId="16" fillId="0" fontId="3" numFmtId="0" xfId="0" applyBorder="1" applyFont="1"/>
    <xf borderId="16" fillId="0" fontId="36" numFmtId="0" xfId="0" applyAlignment="1" applyBorder="1" applyFont="1">
      <alignment vertical="center"/>
    </xf>
    <xf borderId="16" fillId="0" fontId="1" numFmtId="0" xfId="0" applyAlignment="1" applyBorder="1" applyFont="1">
      <alignment vertical="center" wrapText="1"/>
    </xf>
    <xf borderId="16" fillId="3" fontId="1" numFmtId="0" xfId="0" applyAlignment="1" applyBorder="1" applyFont="1">
      <alignment/>
    </xf>
    <xf borderId="6" fillId="0" fontId="37" numFmtId="0" xfId="0" applyAlignment="1" applyBorder="1" applyFont="1">
      <alignment vertical="center"/>
    </xf>
    <xf borderId="6" fillId="0" fontId="37" numFmtId="0" xfId="0" applyAlignment="1" applyBorder="1" applyFont="1">
      <alignment/>
    </xf>
    <xf borderId="6" fillId="0" fontId="37" numFmtId="165" xfId="0" applyAlignment="1" applyBorder="1" applyFont="1" applyNumberFormat="1">
      <alignment horizontal="right" vertical="center"/>
    </xf>
    <xf borderId="6" fillId="0" fontId="38" numFmtId="0" xfId="0" applyAlignment="1" applyBorder="1" applyFont="1">
      <alignment vertical="center"/>
    </xf>
    <xf borderId="6" fillId="0" fontId="37" numFmtId="0" xfId="0" applyAlignment="1" applyBorder="1" applyFont="1">
      <alignment vertical="center" wrapText="1"/>
    </xf>
    <xf borderId="0" fillId="0" fontId="37" numFmtId="0" xfId="0" applyAlignment="1" applyFont="1">
      <alignment/>
    </xf>
    <xf borderId="0" fillId="0" fontId="37" numFmtId="0" xfId="0" applyFont="1"/>
    <xf borderId="10" fillId="0" fontId="1" numFmtId="165" xfId="0" applyAlignment="1" applyBorder="1" applyFont="1" applyNumberFormat="1">
      <alignment horizontal="right" vertical="center"/>
    </xf>
    <xf borderId="1" fillId="4" fontId="39" numFmtId="0" xfId="0" applyAlignment="1" applyBorder="1" applyFont="1">
      <alignment horizontal="left"/>
    </xf>
    <xf borderId="16" fillId="0" fontId="1" numFmtId="0" xfId="0" applyAlignment="1" applyBorder="1" applyFont="1">
      <alignment vertical="center"/>
    </xf>
    <xf borderId="16" fillId="0" fontId="1" numFmtId="165" xfId="0" applyAlignment="1" applyBorder="1" applyFont="1" applyNumberFormat="1">
      <alignment horizontal="right" vertical="center"/>
    </xf>
    <xf borderId="17" fillId="0" fontId="1" numFmtId="165" xfId="0" applyAlignment="1" applyBorder="1" applyFont="1" applyNumberFormat="1">
      <alignment horizontal="right" vertical="center"/>
    </xf>
    <xf borderId="17" fillId="0" fontId="40" numFmtId="0" xfId="0" applyAlignment="1" applyBorder="1" applyFont="1">
      <alignment vertical="center"/>
    </xf>
    <xf borderId="16" fillId="5" fontId="1" numFmtId="0" xfId="0" applyAlignment="1" applyBorder="1" applyFont="1">
      <alignment/>
    </xf>
    <xf borderId="7" fillId="0" fontId="1" numFmtId="0" xfId="0" applyAlignment="1" applyBorder="1" applyFont="1">
      <alignment horizontal="right" vertical="center"/>
    </xf>
    <xf borderId="7" fillId="0" fontId="41" numFmtId="0" xfId="0" applyAlignment="1" applyBorder="1" applyFont="1">
      <alignment vertical="center"/>
    </xf>
    <xf borderId="7" fillId="6" fontId="1" numFmtId="0" xfId="0" applyAlignment="1" applyBorder="1" applyFont="1">
      <alignment vertical="center"/>
    </xf>
    <xf borderId="7" fillId="5" fontId="1" numFmtId="0" xfId="0" applyAlignment="1" applyBorder="1" applyFont="1">
      <alignment vertical="center"/>
    </xf>
    <xf borderId="2" fillId="0" fontId="1" numFmtId="0" xfId="0" applyAlignment="1" applyBorder="1" applyFont="1">
      <alignment horizontal="right" vertical="center"/>
    </xf>
    <xf borderId="2" fillId="0" fontId="42" numFmtId="0" xfId="0" applyAlignment="1" applyBorder="1" applyFont="1">
      <alignment vertical="center"/>
    </xf>
    <xf borderId="2" fillId="5" fontId="1" numFmtId="0" xfId="0" applyAlignment="1" applyBorder="1" applyFont="1">
      <alignment vertical="center"/>
    </xf>
    <xf borderId="1" fillId="0" fontId="1" numFmtId="0" xfId="0" applyAlignment="1" applyBorder="1" applyFont="1">
      <alignment horizontal="right" vertical="center"/>
    </xf>
    <xf borderId="1" fillId="0" fontId="43" numFmtId="0" xfId="0" applyAlignment="1" applyBorder="1" applyFont="1">
      <alignment vertical="center"/>
    </xf>
    <xf borderId="1" fillId="5" fontId="1" numFmtId="0" xfId="0" applyAlignment="1" applyBorder="1" applyFont="1">
      <alignment vertical="center"/>
    </xf>
    <xf borderId="0" fillId="0" fontId="1" numFmtId="0" xfId="0" applyAlignment="1" applyFont="1">
      <alignment vertical="center"/>
    </xf>
    <xf borderId="0" fillId="0" fontId="44" numFmtId="0" xfId="0" applyAlignment="1" applyFont="1">
      <alignment vertical="center"/>
    </xf>
    <xf borderId="0" fillId="0" fontId="1" numFmtId="0" xfId="0" applyAlignment="1" applyFont="1">
      <alignment vertical="center" wrapText="1"/>
    </xf>
    <xf borderId="12" fillId="0" fontId="1" numFmtId="0" xfId="0" applyAlignment="1" applyBorder="1" applyFont="1">
      <alignment/>
    </xf>
    <xf borderId="17" fillId="0" fontId="6" numFmtId="0" xfId="0" applyAlignment="1" applyBorder="1" applyFont="1">
      <alignment vertical="center"/>
    </xf>
    <xf borderId="17" fillId="0" fontId="1" numFmtId="0" xfId="0" applyAlignment="1" applyBorder="1" applyFont="1">
      <alignment/>
    </xf>
    <xf borderId="17" fillId="0" fontId="44" numFmtId="0" xfId="0" applyAlignment="1" applyBorder="1" applyFont="1">
      <alignment vertical="center"/>
    </xf>
    <xf borderId="17" fillId="0" fontId="1" numFmtId="0" xfId="0" applyAlignment="1" applyBorder="1" applyFont="1">
      <alignment vertical="center" wrapText="1"/>
    </xf>
    <xf borderId="16" fillId="0" fontId="1" numFmtId="0" xfId="0" applyAlignment="1" applyBorder="1" applyFont="1">
      <alignment/>
    </xf>
    <xf borderId="2" fillId="0" fontId="25" numFmtId="0" xfId="0" applyAlignment="1" applyBorder="1" applyFont="1">
      <alignment vertical="center"/>
    </xf>
    <xf borderId="2" fillId="0" fontId="37" numFmtId="0" xfId="0" applyAlignment="1" applyBorder="1" applyFont="1">
      <alignment vertical="center"/>
    </xf>
    <xf borderId="2" fillId="0" fontId="1" numFmtId="165" xfId="0" applyAlignment="1" applyBorder="1" applyFont="1" applyNumberFormat="1">
      <alignment horizontal="right" vertical="center"/>
    </xf>
    <xf borderId="0" fillId="0" fontId="4" numFmtId="0" xfId="0" applyAlignment="1" applyFont="1">
      <alignment horizontal="center" vertical="center"/>
    </xf>
    <xf borderId="2" fillId="0" fontId="1" numFmtId="0" xfId="0" applyAlignment="1" applyBorder="1" applyFont="1">
      <alignment vertical="center" wrapText="1"/>
    </xf>
    <xf borderId="0" fillId="0" fontId="1" numFmtId="0" xfId="0" applyAlignment="1" applyFont="1">
      <alignment wrapText="1"/>
    </xf>
    <xf borderId="1" fillId="0" fontId="1" numFmtId="0" xfId="0" applyBorder="1" applyFont="1"/>
    <xf borderId="2" fillId="0" fontId="25" numFmtId="0" xfId="0" applyAlignment="1" applyBorder="1" applyFont="1">
      <alignment vertical="center"/>
    </xf>
    <xf borderId="1" fillId="0" fontId="45" numFmtId="0" xfId="0" applyAlignment="1" applyBorder="1" applyFont="1">
      <alignment/>
    </xf>
    <xf borderId="1" fillId="0" fontId="37" numFmtId="0" xfId="0" applyAlignment="1" applyBorder="1" applyFont="1">
      <alignment vertical="center"/>
    </xf>
    <xf borderId="1" fillId="0" fontId="1" numFmtId="165" xfId="0" applyAlignment="1" applyBorder="1" applyFont="1" applyNumberFormat="1">
      <alignment/>
    </xf>
    <xf borderId="1" fillId="0" fontId="37" numFmtId="165" xfId="0" applyAlignment="1" applyBorder="1" applyFont="1" applyNumberFormat="1">
      <alignment horizontal="right" vertical="center"/>
    </xf>
    <xf borderId="1" fillId="0" fontId="46" numFmtId="0" xfId="0" applyAlignment="1" applyBorder="1" applyFont="1">
      <alignment/>
    </xf>
    <xf borderId="1" fillId="0" fontId="37" numFmtId="165" xfId="0" applyAlignment="1" applyBorder="1" applyFont="1" applyNumberFormat="1">
      <alignment horizontal="right" vertical="center"/>
    </xf>
    <xf borderId="1" fillId="0" fontId="37" numFmtId="0" xfId="0" applyAlignment="1" applyBorder="1" applyFont="1">
      <alignment vertical="center" wrapText="1"/>
    </xf>
    <xf borderId="1" fillId="0" fontId="47" numFmtId="0" xfId="0" applyAlignment="1" applyBorder="1" applyFont="1">
      <alignment/>
    </xf>
    <xf borderId="1" fillId="0" fontId="48" numFmtId="0" xfId="0" applyAlignment="1" applyBorder="1" applyFont="1">
      <alignment vertical="center"/>
    </xf>
    <xf borderId="1" fillId="5" fontId="1" numFmtId="0" xfId="0" applyBorder="1" applyFont="1"/>
    <xf borderId="6" fillId="0" fontId="1" numFmtId="0" xfId="0" applyAlignment="1" applyBorder="1" applyFont="1">
      <alignment horizontal="right"/>
    </xf>
    <xf borderId="0" fillId="4" fontId="49" numFmtId="0" xfId="0" applyAlignment="1" applyFont="1">
      <alignment/>
    </xf>
    <xf borderId="7" fillId="0" fontId="1" numFmtId="0" xfId="0" applyAlignment="1" applyBorder="1" applyFont="1">
      <alignment/>
    </xf>
    <xf borderId="7" fillId="0" fontId="1" numFmtId="0" xfId="0" applyAlignment="1" applyBorder="1" applyFont="1">
      <alignment horizontal="right"/>
    </xf>
    <xf borderId="7" fillId="0" fontId="1" numFmtId="165" xfId="0" applyAlignment="1" applyBorder="1" applyFont="1" applyNumberFormat="1">
      <alignment horizontal="right"/>
    </xf>
    <xf borderId="7" fillId="0" fontId="1" numFmtId="0" xfId="0" applyAlignment="1" applyBorder="1" applyFont="1">
      <alignment/>
    </xf>
    <xf borderId="7" fillId="0" fontId="50" numFmtId="0" xfId="0" applyAlignment="1" applyBorder="1" applyFont="1">
      <alignment/>
    </xf>
    <xf borderId="7" fillId="5" fontId="1" numFmtId="0" xfId="0" applyAlignment="1" applyBorder="1" applyFont="1">
      <alignment/>
    </xf>
    <xf borderId="0" fillId="0" fontId="1" numFmtId="0" xfId="0" applyAlignment="1" applyFont="1">
      <alignment/>
    </xf>
    <xf borderId="0" fillId="0" fontId="51" numFmtId="0" xfId="0" applyAlignment="1" applyFont="1">
      <alignment horizontal="center" vertical="center"/>
    </xf>
    <xf borderId="0" fillId="0" fontId="6" numFmtId="0" xfId="0" applyAlignment="1" applyFont="1">
      <alignment/>
    </xf>
    <xf borderId="8" fillId="0" fontId="6" numFmtId="0" xfId="0" applyAlignment="1" applyBorder="1" applyFont="1">
      <alignment/>
    </xf>
    <xf borderId="2" fillId="0" fontId="1" numFmtId="0" xfId="0" applyAlignment="1" applyBorder="1" applyFont="1">
      <alignment horizontal="right"/>
    </xf>
    <xf borderId="9" fillId="0" fontId="1" numFmtId="0" xfId="0" applyBorder="1" applyFont="1"/>
    <xf borderId="10" fillId="0" fontId="1" numFmtId="0" xfId="0" applyBorder="1" applyFont="1"/>
    <xf borderId="2" fillId="0" fontId="1" numFmtId="165" xfId="0" applyAlignment="1" applyBorder="1" applyFont="1" applyNumberFormat="1">
      <alignment horizontal="right"/>
    </xf>
    <xf borderId="18" fillId="0" fontId="1" numFmtId="0" xfId="0" applyAlignment="1" applyBorder="1" applyFont="1">
      <alignment wrapText="1"/>
    </xf>
    <xf borderId="19" fillId="0" fontId="1" numFmtId="0" xfId="0" applyBorder="1" applyFont="1"/>
    <xf borderId="20" fillId="0" fontId="1" numFmtId="0" xfId="0" applyBorder="1" applyFont="1"/>
    <xf borderId="11" fillId="0" fontId="1" numFmtId="0" xfId="0" applyAlignment="1" applyBorder="1" applyFont="1">
      <alignment/>
    </xf>
    <xf borderId="21" fillId="0" fontId="1" numFmtId="0" xfId="0" applyAlignment="1" applyBorder="1" applyFont="1">
      <alignment/>
    </xf>
    <xf borderId="6" fillId="0" fontId="52" numFmtId="0" xfId="0" applyBorder="1" applyFont="1"/>
    <xf borderId="22" fillId="0" fontId="1" numFmtId="0" xfId="0" applyAlignment="1" applyBorder="1" applyFont="1">
      <alignment/>
    </xf>
    <xf borderId="1" fillId="6" fontId="1" numFmtId="0" xfId="0" applyAlignment="1" applyBorder="1" applyFont="1">
      <alignment/>
    </xf>
    <xf borderId="23" fillId="0" fontId="1" numFmtId="0" xfId="0" applyAlignment="1" applyBorder="1" applyFont="1">
      <alignment/>
    </xf>
    <xf borderId="24" fillId="0" fontId="1" numFmtId="0" xfId="0" applyBorder="1" applyFont="1"/>
    <xf borderId="25" fillId="0" fontId="1" numFmtId="0" xfId="0" applyAlignment="1" applyBorder="1" applyFont="1">
      <alignment/>
    </xf>
    <xf borderId="25" fillId="0" fontId="53" numFmtId="0" xfId="0" applyAlignment="1" applyBorder="1" applyFont="1">
      <alignment/>
    </xf>
    <xf borderId="12" fillId="0" fontId="1" numFmtId="0" xfId="0" applyAlignment="1" applyBorder="1" applyFont="1">
      <alignment/>
    </xf>
    <xf borderId="24" fillId="0" fontId="1" numFmtId="0" xfId="0" applyAlignment="1" applyBorder="1" applyFont="1">
      <alignment/>
    </xf>
    <xf borderId="6" fillId="0" fontId="54" numFmtId="0" xfId="0" applyAlignment="1" applyBorder="1" applyFont="1">
      <alignment vertical="center"/>
    </xf>
    <xf borderId="25" fillId="0" fontId="55" numFmtId="0" xfId="0" applyBorder="1" applyFont="1"/>
    <xf borderId="17" fillId="0" fontId="31" numFmtId="0" xfId="0" applyAlignment="1" applyBorder="1" applyFont="1">
      <alignment horizontal="left"/>
    </xf>
    <xf borderId="25" fillId="0" fontId="1" numFmtId="0" xfId="0" applyBorder="1" applyFont="1"/>
    <xf borderId="26" fillId="0" fontId="1" numFmtId="0" xfId="0" applyBorder="1" applyFont="1"/>
    <xf borderId="27" fillId="0" fontId="1" numFmtId="0" xfId="0" applyBorder="1" applyFont="1"/>
    <xf borderId="2" fillId="0" fontId="56" numFmtId="0" xfId="0" applyAlignment="1" applyBorder="1" applyFont="1">
      <alignment/>
    </xf>
    <xf borderId="16" fillId="0" fontId="1" numFmtId="0" xfId="0" applyBorder="1" applyFont="1"/>
    <xf borderId="2" fillId="6" fontId="37" numFmtId="0" xfId="0" applyAlignment="1" applyBorder="1" applyFont="1">
      <alignment/>
    </xf>
    <xf borderId="2" fillId="5" fontId="1" numFmtId="0" xfId="0" applyBorder="1" applyFont="1"/>
    <xf borderId="1" fillId="0" fontId="1" numFmtId="165" xfId="0" applyAlignment="1" applyBorder="1" applyFont="1" applyNumberFormat="1">
      <alignment horizontal="right"/>
    </xf>
    <xf borderId="1" fillId="0" fontId="1" numFmtId="165" xfId="0" applyAlignment="1" applyBorder="1" applyFont="1" applyNumberFormat="1">
      <alignment horizontal="right"/>
    </xf>
    <xf borderId="12" fillId="0" fontId="3" numFmtId="0" xfId="0" applyAlignment="1" applyBorder="1" applyFont="1">
      <alignment/>
    </xf>
    <xf borderId="1" fillId="0" fontId="57" numFmtId="0" xfId="0" applyAlignment="1" applyBorder="1" applyFont="1">
      <alignment/>
    </xf>
    <xf borderId="9" fillId="0" fontId="7" numFmtId="0" xfId="0" applyAlignment="1" applyBorder="1" applyFont="1">
      <alignment/>
    </xf>
    <xf borderId="1" fillId="0" fontId="58" numFmtId="0" xfId="0" applyAlignment="1" applyBorder="1" applyFont="1">
      <alignment/>
    </xf>
    <xf borderId="19" fillId="0" fontId="3" numFmtId="0" xfId="0" applyAlignment="1" applyBorder="1" applyFont="1">
      <alignment wrapText="1"/>
    </xf>
    <xf borderId="0" fillId="0" fontId="18" numFmtId="0" xfId="0" applyAlignment="1" applyFont="1">
      <alignment/>
    </xf>
    <xf borderId="0" fillId="0" fontId="59" numFmtId="0" xfId="0" applyAlignment="1" applyFont="1">
      <alignment/>
    </xf>
    <xf borderId="1" fillId="0" fontId="1" numFmtId="0" xfId="0" applyAlignment="1" applyBorder="1" applyFont="1">
      <alignment horizontal="right"/>
    </xf>
    <xf borderId="1" fillId="0" fontId="1" numFmtId="0" xfId="0" applyAlignment="1" applyBorder="1" applyFont="1">
      <alignment horizontal="right"/>
    </xf>
    <xf borderId="1" fillId="0" fontId="3" numFmtId="0" xfId="0" applyAlignment="1" applyBorder="1" applyFont="1">
      <alignment horizontal="left"/>
    </xf>
    <xf borderId="17" fillId="0" fontId="3" numFmtId="0" xfId="0" applyAlignment="1" applyBorder="1" applyFont="1">
      <alignment/>
    </xf>
    <xf borderId="9" fillId="0" fontId="7" numFmtId="0" xfId="0" applyAlignment="1" applyBorder="1" applyFont="1">
      <alignment/>
    </xf>
    <xf borderId="0" fillId="4" fontId="60" numFmtId="0" xfId="0" applyFont="1"/>
    <xf borderId="0" fillId="0" fontId="61" numFmtId="0" xfId="0" applyAlignment="1" applyFont="1">
      <alignment/>
    </xf>
    <xf borderId="0" fillId="0" fontId="62" numFmtId="0" xfId="0" applyAlignment="1" applyFont="1">
      <alignment/>
    </xf>
    <xf borderId="0" fillId="0" fontId="63" numFmtId="0" xfId="0" applyAlignment="1" applyFont="1">
      <alignment/>
    </xf>
    <xf borderId="25" fillId="0" fontId="1" numFmtId="0" xfId="0" applyAlignment="1" applyBorder="1" applyFont="1">
      <alignment/>
    </xf>
    <xf borderId="0" fillId="0" fontId="64" numFmtId="0" xfId="0" applyAlignment="1" applyFont="1">
      <alignment horizontal="left"/>
    </xf>
    <xf borderId="0" fillId="0" fontId="65" numFmtId="0" xfId="0" applyAlignment="1" applyFont="1">
      <alignment horizontal="right"/>
    </xf>
    <xf borderId="0" fillId="0" fontId="66" numFmtId="0" xfId="0" applyAlignment="1" applyFont="1">
      <alignment/>
    </xf>
    <xf borderId="0" fillId="0" fontId="67" numFmtId="0" xfId="0" applyFont="1"/>
    <xf borderId="0" fillId="0" fontId="1" numFmtId="0" xfId="0" applyAlignment="1" applyFont="1">
      <alignment vertical="top"/>
    </xf>
    <xf borderId="0" fillId="0" fontId="68" numFmtId="0" xfId="0" applyAlignment="1" applyFont="1">
      <alignment vertical="top"/>
    </xf>
    <xf borderId="0" fillId="0" fontId="5" numFmtId="0" xfId="0" applyAlignment="1" applyFont="1">
      <alignment/>
    </xf>
    <xf borderId="0" fillId="0" fontId="11" numFmtId="0" xfId="0" applyAlignment="1" applyFont="1">
      <alignment horizontal="right"/>
    </xf>
    <xf borderId="0" fillId="0" fontId="69" numFmtId="0" xfId="0" applyAlignment="1" applyFont="1">
      <alignment horizontal="center"/>
    </xf>
    <xf borderId="0" fillId="0" fontId="70" numFmtId="0" xfId="0" applyAlignment="1" applyFont="1">
      <alignment/>
    </xf>
    <xf borderId="0" fillId="0" fontId="71" numFmtId="0" xfId="0" applyAlignment="1" applyFont="1">
      <alignment/>
    </xf>
    <xf borderId="0" fillId="0" fontId="72" numFmtId="0" xfId="0" applyAlignment="1" applyFont="1">
      <alignment/>
    </xf>
    <xf borderId="0" fillId="0" fontId="0" numFmtId="0" xfId="0" applyAlignment="1" applyFont="1">
      <alignment/>
    </xf>
    <xf borderId="28" fillId="7" fontId="73" numFmtId="0" xfId="0" applyAlignment="1" applyBorder="1" applyFill="1" applyFont="1">
      <alignment horizontal="center" vertical="center"/>
    </xf>
    <xf borderId="0" fillId="0" fontId="74" numFmtId="0" xfId="0" applyFont="1"/>
    <xf borderId="29" fillId="0" fontId="1" numFmtId="0" xfId="0" applyBorder="1" applyFont="1"/>
    <xf borderId="30" fillId="0" fontId="1" numFmtId="0" xfId="0" applyBorder="1" applyFont="1"/>
    <xf borderId="31" fillId="0" fontId="1" numFmtId="0" xfId="0" applyBorder="1" applyFont="1"/>
    <xf borderId="17" fillId="0" fontId="1" numFmtId="0" xfId="0" applyBorder="1" applyFont="1"/>
    <xf borderId="32" fillId="0" fontId="1" numFmtId="0" xfId="0" applyBorder="1" applyFont="1"/>
    <xf borderId="33" fillId="0" fontId="75" numFmtId="0" xfId="0" applyAlignment="1" applyBorder="1" applyFont="1">
      <alignment horizontal="center"/>
    </xf>
    <xf borderId="4" fillId="0" fontId="1" numFmtId="0" xfId="0" applyBorder="1" applyFont="1"/>
    <xf borderId="0" fillId="0" fontId="6" numFmtId="0" xfId="0" applyAlignment="1" applyFont="1">
      <alignment horizontal="center"/>
    </xf>
    <xf borderId="34" fillId="0" fontId="1" numFmtId="0" xfId="0" applyBorder="1" applyFont="1"/>
    <xf borderId="35" fillId="7" fontId="76" numFmtId="0" xfId="0" applyBorder="1" applyFont="1"/>
    <xf borderId="0" fillId="0" fontId="1" numFmtId="0" xfId="0" applyAlignment="1" applyFont="1">
      <alignment horizontal="left"/>
    </xf>
    <xf borderId="1" fillId="7" fontId="77" numFmtId="0" xfId="0" applyBorder="1" applyFont="1"/>
    <xf borderId="1" fillId="7" fontId="78" numFmtId="0" xfId="0" applyAlignment="1" applyBorder="1" applyFont="1">
      <alignment horizontal="center" vertical="center"/>
    </xf>
    <xf borderId="0" fillId="0" fontId="6" numFmtId="0" xfId="0" applyAlignment="1" applyFont="1">
      <alignment horizontal="left"/>
    </xf>
    <xf borderId="1" fillId="7" fontId="79" numFmtId="0" xfId="0" applyAlignment="1" applyBorder="1" applyFont="1">
      <alignment horizontal="center"/>
    </xf>
    <xf borderId="0" fillId="0" fontId="80" numFmtId="0" xfId="0" applyAlignment="1" applyFont="1">
      <alignment horizontal="left"/>
    </xf>
    <xf borderId="36" fillId="7" fontId="81" numFmtId="0" xfId="0" applyAlignment="1" applyBorder="1" applyFont="1">
      <alignment horizontal="center"/>
    </xf>
    <xf borderId="35" fillId="0" fontId="82" numFmtId="0" xfId="0" applyBorder="1" applyFont="1"/>
    <xf borderId="1" fillId="0" fontId="82" numFmtId="0" xfId="0" applyAlignment="1" applyBorder="1" applyFont="1">
      <alignment/>
    </xf>
    <xf borderId="1" fillId="0" fontId="83" numFmtId="0" xfId="0" applyBorder="1" applyFont="1"/>
    <xf borderId="1" fillId="0" fontId="82" numFmtId="0" xfId="0" applyAlignment="1" applyBorder="1" applyFont="1">
      <alignment horizontal="center" vertical="center"/>
    </xf>
    <xf borderId="1" fillId="0" fontId="82" numFmtId="168" xfId="0" applyAlignment="1" applyBorder="1" applyFont="1" applyNumberFormat="1">
      <alignment horizontal="center"/>
    </xf>
    <xf borderId="36" fillId="0" fontId="82" numFmtId="168" xfId="0" applyAlignment="1" applyBorder="1" applyFont="1" applyNumberFormat="1">
      <alignment horizontal="center"/>
    </xf>
    <xf borderId="35" fillId="7" fontId="82" numFmtId="0" xfId="0" applyBorder="1" applyFont="1"/>
    <xf borderId="1" fillId="7" fontId="82" numFmtId="0" xfId="0" applyBorder="1" applyFont="1"/>
    <xf borderId="1" fillId="7" fontId="82" numFmtId="0" xfId="0" applyAlignment="1" applyBorder="1" applyFont="1">
      <alignment horizontal="center" vertical="center"/>
    </xf>
    <xf borderId="1" fillId="7" fontId="82" numFmtId="169" xfId="0" applyAlignment="1" applyBorder="1" applyFont="1" applyNumberFormat="1">
      <alignment horizontal="center" vertical="center"/>
    </xf>
    <xf borderId="36" fillId="7" fontId="82" numFmtId="168" xfId="0" applyAlignment="1" applyBorder="1" applyFont="1" applyNumberFormat="1">
      <alignment horizontal="center"/>
    </xf>
    <xf borderId="1" fillId="0" fontId="82" numFmtId="0" xfId="0" applyBorder="1" applyFont="1"/>
    <xf borderId="1" fillId="7" fontId="84" numFmtId="0" xfId="0" applyBorder="1" applyFont="1"/>
    <xf borderId="1" fillId="7" fontId="82" numFmtId="168" xfId="0" applyAlignment="1" applyBorder="1" applyFont="1" applyNumberFormat="1">
      <alignment horizontal="center"/>
    </xf>
    <xf borderId="1" fillId="0" fontId="82" numFmtId="0" xfId="0" applyAlignment="1" applyBorder="1" applyFont="1">
      <alignment horizontal="center" vertical="center"/>
    </xf>
    <xf borderId="1" fillId="7" fontId="82" numFmtId="0" xfId="0" applyAlignment="1" applyBorder="1" applyFont="1">
      <alignment horizontal="center"/>
    </xf>
    <xf borderId="1" fillId="0" fontId="82" numFmtId="0" xfId="0" applyAlignment="1" applyBorder="1" applyFont="1">
      <alignment horizontal="center"/>
    </xf>
    <xf borderId="0" fillId="0" fontId="85" numFmtId="0" xfId="0" applyAlignment="1" applyFont="1">
      <alignment vertical="center"/>
    </xf>
    <xf borderId="37" fillId="0" fontId="82" numFmtId="0" xfId="0" applyBorder="1" applyFont="1"/>
    <xf borderId="6" fillId="0" fontId="82" numFmtId="0" xfId="0" applyBorder="1" applyFont="1"/>
    <xf borderId="6" fillId="0" fontId="82" numFmtId="0" xfId="0" applyAlignment="1" applyBorder="1" applyFont="1">
      <alignment horizontal="center" vertical="center"/>
    </xf>
    <xf borderId="29" fillId="0" fontId="82" numFmtId="0" xfId="0" applyBorder="1" applyFont="1"/>
    <xf borderId="30" fillId="0" fontId="82" numFmtId="0" xfId="0" applyAlignment="1" applyBorder="1" applyFont="1">
      <alignment horizontal="center" vertical="center"/>
    </xf>
    <xf borderId="38" fillId="7" fontId="86" numFmtId="0" xfId="0" applyAlignment="1" applyBorder="1" applyFont="1">
      <alignment horizontal="center"/>
    </xf>
    <xf borderId="39" fillId="7" fontId="86" numFmtId="168" xfId="0" applyAlignment="1" applyBorder="1" applyFont="1" applyNumberFormat="1">
      <alignment horizontal="center"/>
    </xf>
    <xf borderId="0" fillId="0" fontId="75" numFmtId="0" xfId="0" applyAlignment="1" applyFont="1">
      <alignment horizontal="center"/>
    </xf>
    <xf borderId="0" fillId="0" fontId="75" numFmtId="0" xfId="0" applyAlignment="1" applyFont="1">
      <alignment horizontal="center" vertical="center"/>
    </xf>
    <xf borderId="0" fillId="0" fontId="75" numFmtId="0" xfId="0" applyFont="1"/>
  </cellXfs>
  <cellStyles count="1">
    <cellStyle xfId="0" name="Normal" builtinId="0"/>
  </cellStyles>
  <dxfs count="1">
    <dxf>
      <font/>
      <fill>
        <patternFill patternType="none"/>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0"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hyperlink" Target="http://www.thingiverse.com/thing:1935151" TargetMode="External"/><Relationship Id="rId22" Type="http://schemas.openxmlformats.org/officeDocument/2006/relationships/hyperlink" Target="http://www.thingiverse.com/thing:1959208" TargetMode="External"/><Relationship Id="rId21" Type="http://schemas.openxmlformats.org/officeDocument/2006/relationships/hyperlink" Target="http://www.thingiverse.com/thing:1683070" TargetMode="External"/><Relationship Id="rId24" Type="http://schemas.openxmlformats.org/officeDocument/2006/relationships/hyperlink" Target="http://www.thingiverse.com/thing:2077216" TargetMode="External"/><Relationship Id="rId23" Type="http://schemas.openxmlformats.org/officeDocument/2006/relationships/hyperlink" Target="http://www.thingiverse.com/thing:2073170" TargetMode="External"/><Relationship Id="rId1" Type="http://schemas.openxmlformats.org/officeDocument/2006/relationships/comments" Target="../comments1.xml"/><Relationship Id="rId2" Type="http://schemas.openxmlformats.org/officeDocument/2006/relationships/hyperlink" Target="https://www.google.com/url?q=http://www.rs-online-privat.de/Products/ProductDetail/5389ce6e-d263-4ca8-b3b0-93947aa36cb0&amp;sa=D&amp;ust=1487252960513000&amp;usg=AFQjCNHfs8xzmmqmo0kxt2sJYWnfQNZ-og" TargetMode="External"/><Relationship Id="rId3" Type="http://schemas.openxmlformats.org/officeDocument/2006/relationships/hyperlink" Target="https://www.simplify3d.com/support/print-quality-troubleshooting/" TargetMode="External"/><Relationship Id="rId4" Type="http://schemas.openxmlformats.org/officeDocument/2006/relationships/hyperlink" Target="http://support.3dverkstan.se/article/23-a-visual-ultimaker-troubleshooting-guide" TargetMode="External"/><Relationship Id="rId9" Type="http://schemas.openxmlformats.org/officeDocument/2006/relationships/hyperlink" Target="http://www.thingiverse.com/thing:1620630" TargetMode="External"/><Relationship Id="rId26" Type="http://schemas.openxmlformats.org/officeDocument/2006/relationships/hyperlink" Target="http://www.thingiverse.com/thing:1857991" TargetMode="External"/><Relationship Id="rId25" Type="http://schemas.openxmlformats.org/officeDocument/2006/relationships/hyperlink" Target="http://www.thingiverse.com/thing:1874802" TargetMode="External"/><Relationship Id="rId28" Type="http://schemas.openxmlformats.org/officeDocument/2006/relationships/hyperlink" Target="https://www.thingiverse.com/thing:1683085" TargetMode="External"/><Relationship Id="rId27" Type="http://schemas.openxmlformats.org/officeDocument/2006/relationships/hyperlink" Target="http://www.thingiverse.com/thing:1852762" TargetMode="External"/><Relationship Id="rId5" Type="http://schemas.openxmlformats.org/officeDocument/2006/relationships/hyperlink" Target="http://www.thingiverse.com/thing:2224643" TargetMode="External"/><Relationship Id="rId6" Type="http://schemas.openxmlformats.org/officeDocument/2006/relationships/hyperlink" Target="http://www.thingiverse.com/thing:2246689" TargetMode="External"/><Relationship Id="rId29" Type="http://schemas.openxmlformats.org/officeDocument/2006/relationships/hyperlink" Target="http://www.thingiverse.com/thing:2052556" TargetMode="External"/><Relationship Id="rId7" Type="http://schemas.openxmlformats.org/officeDocument/2006/relationships/hyperlink" Target="https://www.thingiverse.com/thing:1672959" TargetMode="External"/><Relationship Id="rId8" Type="http://schemas.openxmlformats.org/officeDocument/2006/relationships/hyperlink" Target="http://www.thingiverse.com/thing:1948054" TargetMode="External"/><Relationship Id="rId31" Type="http://schemas.openxmlformats.org/officeDocument/2006/relationships/hyperlink" Target="https://3dprint.wiki/reprap/anet/a8" TargetMode="External"/><Relationship Id="rId30" Type="http://schemas.openxmlformats.org/officeDocument/2006/relationships/hyperlink" Target="https://www.thingiverse.com/thing:2004724" TargetMode="External"/><Relationship Id="rId11" Type="http://schemas.openxmlformats.org/officeDocument/2006/relationships/hyperlink" Target="http://www.thingiverse.com/thing:1430727" TargetMode="External"/><Relationship Id="rId33" Type="http://schemas.openxmlformats.org/officeDocument/2006/relationships/hyperlink" Target="http://reprap.org/wiki/Calibration" TargetMode="External"/><Relationship Id="rId10" Type="http://schemas.openxmlformats.org/officeDocument/2006/relationships/hyperlink" Target="http://www.thingiverse.com/thing:1997760" TargetMode="External"/><Relationship Id="rId32" Type="http://schemas.openxmlformats.org/officeDocument/2006/relationships/hyperlink" Target="https://www.simplify3d.com/support/print-quality-troubleshooting/" TargetMode="External"/><Relationship Id="rId13" Type="http://schemas.openxmlformats.org/officeDocument/2006/relationships/hyperlink" Target="http://www.thingiverse.com/thing:1917115" TargetMode="External"/><Relationship Id="rId35" Type="http://schemas.openxmlformats.org/officeDocument/2006/relationships/hyperlink" Target="http://octoprint.org/" TargetMode="External"/><Relationship Id="rId12" Type="http://schemas.openxmlformats.org/officeDocument/2006/relationships/hyperlink" Target="http://www.thingiverse.com/thing:1474108" TargetMode="External"/><Relationship Id="rId34" Type="http://schemas.openxmlformats.org/officeDocument/2006/relationships/hyperlink" Target="https://www.facebook.com/skynet3ddevelopment/" TargetMode="External"/><Relationship Id="rId15" Type="http://schemas.openxmlformats.org/officeDocument/2006/relationships/hyperlink" Target="https://www.google.com/url?q=http://www.thingiverse.com/thing:1858435&amp;sa=D&amp;ust=1481981170311000&amp;usg=AFQjCNFcP5FQfNAuPRvZZPdbFRu-Mv1RNQ" TargetMode="External"/><Relationship Id="rId37" Type="http://schemas.openxmlformats.org/officeDocument/2006/relationships/hyperlink" Target="https://github.com/foosel/OctoPrint/wiki/Webcams-known-to-work" TargetMode="External"/><Relationship Id="rId14" Type="http://schemas.openxmlformats.org/officeDocument/2006/relationships/hyperlink" Target="http://www.thingiverse.com/thing:1624641" TargetMode="External"/><Relationship Id="rId36" Type="http://schemas.openxmlformats.org/officeDocument/2006/relationships/hyperlink" Target="https://www.astroprint.com/" TargetMode="External"/><Relationship Id="rId17" Type="http://schemas.openxmlformats.org/officeDocument/2006/relationships/hyperlink" Target="http://www.thingiverse.com/thing:1484261" TargetMode="External"/><Relationship Id="rId39" Type="http://schemas.openxmlformats.org/officeDocument/2006/relationships/vmlDrawing" Target="../drawings/vmlDrawing1.vml"/><Relationship Id="rId16" Type="http://schemas.openxmlformats.org/officeDocument/2006/relationships/hyperlink" Target="http://www.thingiverse.com/thing:1685768" TargetMode="External"/><Relationship Id="rId38" Type="http://schemas.openxmlformats.org/officeDocument/2006/relationships/drawing" Target="../drawings/drawing1.xml"/><Relationship Id="rId19" Type="http://schemas.openxmlformats.org/officeDocument/2006/relationships/hyperlink" Target="http://www.thingiverse.com/thing:1874612" TargetMode="External"/><Relationship Id="rId18" Type="http://schemas.openxmlformats.org/officeDocument/2006/relationships/hyperlink" Target="http://www.thingiverse.com/thing:1874612"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extrudr.eu" TargetMode="External"/><Relationship Id="rId2" Type="http://schemas.openxmlformats.org/officeDocument/2006/relationships/hyperlink" Target="http://extrudr.eu"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www.thingiverse.com/thing:1855992" TargetMode="External"/><Relationship Id="rId2" Type="http://schemas.openxmlformats.org/officeDocument/2006/relationships/hyperlink" Target="http://www.thingiverse.com/thing:1857991" TargetMode="External"/><Relationship Id="rId3" Type="http://schemas.openxmlformats.org/officeDocument/2006/relationships/hyperlink" Target="http://www.thingiverse.com/thing:1852358"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cols>
    <col customWidth="1" min="1" max="1" width="8.0"/>
    <col customWidth="1" min="2" max="2" width="44.86"/>
    <col customWidth="1" min="3" max="3" width="16.0"/>
    <col customWidth="1" min="4" max="4" width="16.71"/>
    <col customWidth="1" min="5" max="5" width="87.29"/>
    <col customWidth="1" min="6" max="6" width="19.29"/>
    <col customWidth="1" min="7" max="7" width="39.29"/>
    <col customWidth="1" min="8" max="8" width="32.29"/>
  </cols>
  <sheetData>
    <row r="1" ht="24.75" customHeight="1">
      <c r="A1" s="7" t="s">
        <v>1</v>
      </c>
    </row>
    <row r="2" ht="13.5" customHeight="1">
      <c r="A2" s="9" t="s">
        <v>4</v>
      </c>
    </row>
    <row r="3" ht="1.5" customHeight="1">
      <c r="A3" s="11"/>
      <c r="B3" s="11"/>
      <c r="C3" s="13"/>
      <c r="D3" s="13"/>
      <c r="E3" s="11"/>
      <c r="F3" s="11"/>
      <c r="G3" s="11"/>
      <c r="H3" s="11"/>
    </row>
    <row r="4" ht="18.0" customHeight="1">
      <c r="A4" s="15" t="s">
        <v>11</v>
      </c>
    </row>
    <row r="5" ht="18.0" customHeight="1">
      <c r="A5" s="15" t="s">
        <v>14</v>
      </c>
    </row>
    <row r="6" ht="1.5" customHeight="1">
      <c r="C6" s="1"/>
      <c r="D6" s="1"/>
    </row>
    <row r="7" ht="15.75" customHeight="1">
      <c r="A7" s="16" t="s">
        <v>19</v>
      </c>
      <c r="B7" s="16" t="s">
        <v>21</v>
      </c>
      <c r="C7" s="18" t="s">
        <v>22</v>
      </c>
      <c r="D7" s="18" t="s">
        <v>24</v>
      </c>
      <c r="E7" s="16" t="s">
        <v>15</v>
      </c>
      <c r="F7" s="20" t="s">
        <v>25</v>
      </c>
      <c r="G7" s="22" t="s">
        <v>33</v>
      </c>
      <c r="H7" s="24" t="s">
        <v>34</v>
      </c>
    </row>
    <row r="8" ht="15.75" customHeight="1">
      <c r="A8" s="26"/>
      <c r="B8" s="28" t="s">
        <v>36</v>
      </c>
      <c r="C8" s="30"/>
      <c r="D8" s="30" t="s">
        <v>40</v>
      </c>
      <c r="E8" s="32"/>
      <c r="G8" s="35"/>
      <c r="H8" s="37"/>
      <c r="I8" s="11"/>
    </row>
    <row r="9" ht="15.75" customHeight="1">
      <c r="A9" s="39">
        <v>3.0</v>
      </c>
      <c r="B9" s="39" t="s">
        <v>46</v>
      </c>
      <c r="C9" s="42">
        <v>0.25</v>
      </c>
      <c r="D9" s="45">
        <f>3.19</f>
        <v>3.19</v>
      </c>
      <c r="E9" s="11" t="s">
        <v>57</v>
      </c>
      <c r="F9" s="47" t="str">
        <f>HYPERLINK("http://www.kessler-electronic.de/Elektromechanik/Platinen_und_Zubehoer/Anreihklemmen/Serie_ARK120/ARK120/2_i1633_32414_0.htm","kessler-electronic.de")
</f>
        <v>kessler-electronic.de</v>
      </c>
      <c r="G9" s="39" t="s">
        <v>62</v>
      </c>
      <c r="H9" s="51" t="s">
        <v>63</v>
      </c>
      <c r="I9" s="11"/>
    </row>
    <row r="10" ht="15.75" customHeight="1">
      <c r="A10" s="53">
        <v>4.0</v>
      </c>
      <c r="B10" s="55"/>
      <c r="C10" s="57">
        <v>2.95</v>
      </c>
      <c r="D10" s="57">
        <v>2.95</v>
      </c>
      <c r="E10" s="59"/>
      <c r="F10" s="61" t="str">
        <f>HYPERLINK("https://rover.ebay.com/rover/1/707-53477-19255-0/1?ff3=4&amp;toolid=11800&amp;pub=5575269169&amp;campid=5338037712&amp;mpre=http%3A%2F%2Fwww.ebay.de%2Fitm%2F182434725614%3F_trksid%3Dp2057872.m2749.l2649%26ssPageName%3DSTRK%253AMEBIDX%253AIT","Ebay")</f>
        <v>Ebay</v>
      </c>
      <c r="G10" s="62" t="s">
        <v>90</v>
      </c>
      <c r="H10" s="64"/>
    </row>
    <row r="11" ht="15.75" customHeight="1">
      <c r="A11" s="39"/>
      <c r="B11" s="39" t="s">
        <v>94</v>
      </c>
      <c r="C11" s="42">
        <v>2.44</v>
      </c>
      <c r="D11" s="42">
        <v>8.39</v>
      </c>
      <c r="E11" s="65"/>
      <c r="F11" s="69" t="str">
        <f>HYPERLINK("https://www.conrad.de/de/kaltgeraete-steckverbinder-c14-stecker-einbau-vertikal-gesamtpolzahl-2-pe-10-a-schwarz-1-st-719734.html?gclid=CM_ew8ierdACFUNmGwodx7gPKQ&amp;insert_kz=VQ&amp;hk=SEM&amp;WT.srch=1&amp;WT.mc_id=google_pla&amp;s_kwcid=AL!222!3!157176863008!!!g!!&amp;ef_id=W"&amp;"CQP4wAAAdn4KCH9:20161116120701:s","conrad.de")</f>
        <v>conrad.de</v>
      </c>
      <c r="G11" s="39" t="s">
        <v>62</v>
      </c>
      <c r="H11" s="51" t="s">
        <v>63</v>
      </c>
      <c r="I11" s="11"/>
    </row>
    <row r="12" ht="15.75" customHeight="1">
      <c r="A12" s="62">
        <v>1.0</v>
      </c>
      <c r="B12" s="55"/>
      <c r="C12" s="71">
        <v>4.95</v>
      </c>
      <c r="D12" s="71">
        <v>6.4</v>
      </c>
      <c r="F12" s="75" t="str">
        <f>HYPERLINK("https://rover.ebay.com/rover/1/707-53477-19255-0/1?ff3=4&amp;toolid=11800&amp;pub=5575269169&amp;campid=5338037100&amp;mpre=http%3A%2F%2Fwww.ebay.de%2Fitm%2FKALTGERATESTECKER-EINBAU-BUCHSE-IEC-SOCKET-INLET-C14-SCHALTER-SICHERUNG-TOP-%2F321276505372%3Fhash%3Ditem4acd926d1"&amp;"c%3Ag%3ApTwAAOxyx-BScCHH","ebay")</f>
        <v>ebay</v>
      </c>
      <c r="G12" s="55"/>
      <c r="H12" s="77"/>
      <c r="I12" s="11"/>
    </row>
    <row r="13" ht="15.75" customHeight="1">
      <c r="A13" s="62"/>
      <c r="B13" s="55"/>
      <c r="C13" s="71">
        <v>6.89</v>
      </c>
      <c r="D13" s="71">
        <v>6.89</v>
      </c>
      <c r="E13" s="85"/>
      <c r="F13" s="75" t="str">
        <f>HYPERLINK("https://www.amazon.de/Hifi-Lab-Einbau-Stecker-Einbau-Buchse-Kaltger%C3%A4te-Buchse/dp/B01FQVM9EM/ref=as_li_ss_tl?ie=UTF8&amp;qid=1487536345&amp;sr=8-1&amp;keywords=Kaltger%C3%A4te+Einbau-Stecker", "amazon")</f>
        <v>amazon</v>
      </c>
      <c r="G13" s="87"/>
      <c r="H13" s="89" t="s">
        <v>123</v>
      </c>
      <c r="I13" s="11"/>
    </row>
    <row r="14" ht="15.75" customHeight="1">
      <c r="A14" s="39">
        <v>1.0</v>
      </c>
      <c r="B14" s="39" t="s">
        <v>125</v>
      </c>
      <c r="C14" s="42">
        <v>9.95</v>
      </c>
      <c r="D14" s="42">
        <v>9.95</v>
      </c>
      <c r="E14" s="91" t="s">
        <v>126</v>
      </c>
      <c r="F14" s="92" t="str">
        <f>HYPERLINK("http://amzn.to/2kefvHq","amazon")</f>
        <v>amazon</v>
      </c>
      <c r="G14" s="59" t="s">
        <v>62</v>
      </c>
      <c r="H14" s="77" t="s">
        <v>63</v>
      </c>
      <c r="I14" s="11"/>
    </row>
    <row r="15" ht="15.75" customHeight="1">
      <c r="A15" s="87"/>
      <c r="B15" s="87"/>
      <c r="C15" s="93">
        <v>11.9</v>
      </c>
      <c r="D15" s="93"/>
      <c r="E15" s="53" t="s">
        <v>141</v>
      </c>
      <c r="F15" s="94" t="str">
        <f>HYPERLINK("https://rover.ebay.com/rover/1/707-53477-19255-0/1?icep_id=114&amp;ipn=icep&amp;toolid=20004&amp;campid=5338037346&amp;mpre=http%3A%2F%2Fwww.ebay.de%2Fitm%2F3D-Printer-Parts-General-Add-on-Heated-Bed-Power-Expansion-Module-High-Power-For-%2F282266354180%3Fhash%253Ditem41"&amp;"b862c204%3Ag%3A~3sAAOSwj85YNdJC%26sa%3DD%26ust%3D148275533802821003460000%26usg%3DAFQjCNGUcoh77Z5J5S0CiMNR-84vwVQbQw%26clk_rvr_id%3D1165578498448%26rmvSB%3Dtrue%26clk_rvr_id%3D1166525164917%26rmvSB%3Dtrue","Ebay")</f>
        <v>Ebay</v>
      </c>
      <c r="G15" s="87"/>
      <c r="H15" s="64" t="s">
        <v>63</v>
      </c>
      <c r="I15" s="11"/>
    </row>
    <row r="16" ht="15.75" customHeight="1">
      <c r="A16" s="95"/>
      <c r="B16" s="95"/>
      <c r="C16" s="93">
        <v>11.07</v>
      </c>
      <c r="D16" s="93">
        <v>11.07</v>
      </c>
      <c r="E16" s="53" t="s">
        <v>143</v>
      </c>
      <c r="F16" s="75" t="str">
        <f>HYPERLINK("http://www.banggood.com/800Pcs-Insulated-Wire-Connector-Cord-Pin-End-Terminal-With-Crimper-Plier-p-1088289.html?p=IV1908725094201408TX","Banggood")</f>
        <v>Banggood</v>
      </c>
      <c r="G16" s="85"/>
      <c r="H16" s="64"/>
      <c r="I16" s="11"/>
    </row>
    <row r="17" ht="15.75" customHeight="1">
      <c r="A17" s="96">
        <v>1.0</v>
      </c>
      <c r="B17" s="96" t="s">
        <v>144</v>
      </c>
      <c r="C17" s="97">
        <v>5.56</v>
      </c>
      <c r="D17" s="97">
        <v>5.56</v>
      </c>
      <c r="E17" s="98" t="s">
        <v>145</v>
      </c>
      <c r="F17" s="99" t="str">
        <f>HYPERLINK("http://www.banggood.com/Soloop-300pcs-Insulated-Electrical-Wire-Terminals-Crimp-Connector-Spade-Set-p-930713.html?p=IV1908725094201408TX","Banggood")</f>
        <v>Banggood</v>
      </c>
      <c r="G17" s="100"/>
      <c r="H17" s="51"/>
      <c r="I17" s="11"/>
      <c r="K17" s="11" t="s">
        <v>40</v>
      </c>
    </row>
    <row r="18" ht="27.75" customHeight="1">
      <c r="A18" s="96">
        <v>1.0</v>
      </c>
      <c r="B18" s="101" t="s">
        <v>146</v>
      </c>
      <c r="C18" s="102">
        <v>10.0</v>
      </c>
      <c r="D18" s="42">
        <v>18.12</v>
      </c>
      <c r="E18" s="100" t="s">
        <v>147</v>
      </c>
      <c r="F18" s="69" t="str">
        <f>HYPERLINK("http://s.click.aliexpress.com/e/RNBaq7Q","aliexpress")</f>
        <v>aliexpress</v>
      </c>
      <c r="G18" s="96" t="s">
        <v>148</v>
      </c>
      <c r="H18" s="51" t="s">
        <v>63</v>
      </c>
    </row>
    <row r="19" ht="18.0" customHeight="1">
      <c r="A19" s="39">
        <v>1.0</v>
      </c>
      <c r="B19" s="103" t="s">
        <v>149</v>
      </c>
      <c r="C19" s="42">
        <v>11.55</v>
      </c>
      <c r="D19" s="42">
        <v>11.55</v>
      </c>
      <c r="E19" s="104" t="s">
        <v>150</v>
      </c>
      <c r="F19" s="105" t="str">
        <f>HYPERLINK("https://rover.ebay.com/rover/1/707-53477-19255-0/1?icep_id=114&amp;ipn=icep&amp;toolid=20004&amp;campid=5338037712&amp;mpre=http%3A%2F%2Fwww.ebay.de%2Fitm%2F3D-Printer-Parts-General-Add-on-Heated-Bed-Power-Expansion-Module-High-Power-For-%2F282266354180%3Fhash%253Ditem41"&amp;"b862c204%3Ag%3A~3sAAOSwj85YNdJC%26sa%3DD%26ust%3D148275533802821003460000%26usg%3DAFQjCNGUcoh77Z5J5S0CiMNR-84vwVQbQw%26clk_rvr_id%3D1165578498448%26rmvSB%3Dtrue%26clk_rvr_id%3D1166525164917%26rmvSB%3Dtrue%3D","ebay")</f>
        <v>ebay</v>
      </c>
      <c r="G19" s="106" t="s">
        <v>151</v>
      </c>
      <c r="H19" s="107"/>
    </row>
    <row r="20" ht="15.75" customHeight="1">
      <c r="A20" s="55"/>
      <c r="B20" s="108"/>
      <c r="C20" s="109">
        <v>7.24</v>
      </c>
      <c r="D20" s="109">
        <v>7.24</v>
      </c>
      <c r="F20" s="110" t="str">
        <f>HYPERLINK("http://www.banggood.com/3D-Printer-Parts-General-Add-on-Heated-Bed-Power-Expansion-Module-High-Power-For-Chitu-Motherboard-p-1086965.html?p=IV1908725094201408TX","Banggood")</f>
        <v>Banggood</v>
      </c>
      <c r="G20" s="111"/>
      <c r="H20" s="112"/>
    </row>
    <row r="21" ht="15.75" customHeight="1">
      <c r="A21" s="55"/>
      <c r="B21" s="108"/>
      <c r="C21" s="109">
        <v>7.6</v>
      </c>
      <c r="D21" s="109">
        <v>7.6</v>
      </c>
      <c r="F21" s="113" t="str">
        <f>HYPERLINK("http://s.click.aliexpress.com/e/UBeeAae","aliexpress")</f>
        <v>aliexpress</v>
      </c>
      <c r="G21" s="111"/>
      <c r="H21" s="112"/>
    </row>
    <row r="22" ht="15.75" customHeight="1">
      <c r="A22" s="55"/>
      <c r="B22" s="114"/>
      <c r="C22" s="115"/>
      <c r="D22" s="115"/>
      <c r="E22" s="116" t="s">
        <v>152</v>
      </c>
      <c r="F22" s="61" t="str">
        <f>HYPERLINK("http://amzn.to/2kRs33h","amazon")</f>
        <v>amazon</v>
      </c>
      <c r="G22" s="111"/>
      <c r="H22" s="117"/>
    </row>
    <row r="23">
      <c r="A23" s="96">
        <v>1.0</v>
      </c>
      <c r="B23" s="11" t="s">
        <v>153</v>
      </c>
      <c r="C23" s="97">
        <v>3.09</v>
      </c>
      <c r="D23" s="118">
        <f>A23*C23</f>
        <v>3.09</v>
      </c>
      <c r="E23" s="119" t="s">
        <v>154</v>
      </c>
      <c r="F23" s="120" t="str">
        <f>HYPERLINK("https://rover.ebay.com/rover/1/707-53477-19255-0/1?icep_id=114&amp;ipn=icep&amp;toolid=20004&amp;campid=5338035981&amp;mpre=http%3A%2F%2Fwww.ebay.de%2Fitm%2F112213924082%3F_trksid%3Dp2057872.m2749.l2649%26ssPageName%3DSTRK%253AMEBIDX%253AIT%26clk_rvr_id%3D116561779553380"&amp;"282105%26rmvSB%3Dtrue%26clk_rvr_id%3D1165642365587%26rmvSB%3Dtrue%26clk_rvr_id%3D1166517376225%26rmvSB%3Dtrue%26clk_rvr_id%3D1168902760488%26rmvSB%3Dtrue","Ebay")</f>
        <v>Ebay</v>
      </c>
      <c r="G23" s="39" t="s">
        <v>155</v>
      </c>
      <c r="H23" s="51" t="s">
        <v>63</v>
      </c>
      <c r="I23" s="11"/>
    </row>
    <row r="24">
      <c r="A24" s="91">
        <v>1.0</v>
      </c>
      <c r="B24" s="121" t="s">
        <v>156</v>
      </c>
      <c r="C24" s="122">
        <v>10.66</v>
      </c>
      <c r="D24" s="122">
        <v>10.66</v>
      </c>
      <c r="E24" s="11" t="s">
        <v>157</v>
      </c>
      <c r="F24" s="105" t="str">
        <f>HYPERLINK("http://amzn.to/2mJqztH","Amazon")</f>
        <v>Amazon</v>
      </c>
      <c r="G24" s="55"/>
      <c r="H24" s="77" t="s">
        <v>158</v>
      </c>
    </row>
    <row r="25">
      <c r="A25" s="123"/>
      <c r="B25" s="124"/>
      <c r="C25" s="109">
        <v>9.87</v>
      </c>
      <c r="D25" s="109">
        <v>9.87</v>
      </c>
      <c r="E25" s="123" t="s">
        <v>159</v>
      </c>
      <c r="F25" s="113" t="str">
        <f>HYPERLINK("http://amzn.to/2lq2NVV","amazon")</f>
        <v>amazon</v>
      </c>
      <c r="G25" s="55"/>
      <c r="H25" s="112" t="s">
        <v>123</v>
      </c>
    </row>
    <row r="26">
      <c r="A26" s="123"/>
      <c r="B26" s="124" t="s">
        <v>160</v>
      </c>
      <c r="C26" s="109">
        <v>11.83</v>
      </c>
      <c r="D26" s="109">
        <v>11.83</v>
      </c>
      <c r="E26" s="125" t="s">
        <v>161</v>
      </c>
      <c r="F26" s="113" t="str">
        <f>HYPERLINK("http://amzn.to/2naLbOs","amazon")</f>
        <v>amazon</v>
      </c>
      <c r="G26" s="55"/>
      <c r="H26" s="112"/>
    </row>
    <row r="27">
      <c r="A27" s="123"/>
      <c r="B27" s="124" t="s">
        <v>40</v>
      </c>
      <c r="C27" s="109">
        <v>14.08</v>
      </c>
      <c r="D27" s="109">
        <v>14.08</v>
      </c>
      <c r="E27" s="62" t="s">
        <v>162</v>
      </c>
      <c r="F27" s="113" t="str">
        <f>HYPERLINK("http://amzn.to/2naYSNg","Amazon")</f>
        <v>Amazon</v>
      </c>
      <c r="G27" s="55"/>
      <c r="H27" s="126"/>
    </row>
    <row r="28">
      <c r="A28" s="91">
        <v>1.0</v>
      </c>
      <c r="B28" s="121" t="s">
        <v>163</v>
      </c>
      <c r="C28" s="122">
        <v>10.73</v>
      </c>
      <c r="D28" s="122">
        <v>10.73</v>
      </c>
      <c r="E28" s="39" t="s">
        <v>164</v>
      </c>
      <c r="F28" s="105" t="str">
        <f>HYPERLINK("http://amzn.to/2lSIX6w","Amazon")</f>
        <v>Amazon</v>
      </c>
      <c r="G28" s="55"/>
      <c r="H28" s="77"/>
    </row>
    <row r="29">
      <c r="A29" s="123"/>
      <c r="B29" s="124"/>
      <c r="C29" s="109">
        <v>2.0</v>
      </c>
      <c r="D29" s="109">
        <v>2.0</v>
      </c>
      <c r="E29" s="62" t="s">
        <v>165</v>
      </c>
      <c r="F29" s="113" t="str">
        <f>HYPERLINK("http://s.click.aliexpress.com/e/fqFy33N","aliexpress")</f>
        <v>aliexpress</v>
      </c>
      <c r="G29" s="55"/>
      <c r="H29" s="112"/>
    </row>
    <row r="30">
      <c r="A30" s="123"/>
      <c r="B30" s="124"/>
      <c r="C30" s="109">
        <v>8.48</v>
      </c>
      <c r="D30" s="109">
        <v>8.48</v>
      </c>
      <c r="E30" s="53" t="s">
        <v>166</v>
      </c>
      <c r="F30" s="113" t="str">
        <f>HYPERLINK("http://amzn.to/2lEVEBg","amazon")</f>
        <v>amazon</v>
      </c>
      <c r="G30" s="87"/>
      <c r="H30" s="112"/>
    </row>
    <row r="31">
      <c r="A31" s="91">
        <v>1.0</v>
      </c>
      <c r="B31" s="121" t="s">
        <v>167</v>
      </c>
      <c r="C31" s="122">
        <v>35.0</v>
      </c>
      <c r="D31" s="122">
        <v>35.0</v>
      </c>
      <c r="E31" s="91" t="s">
        <v>168</v>
      </c>
      <c r="F31" s="105" t="str">
        <f>HYPERLINK("http://amzn.to/2kRtIWg","Amazon")</f>
        <v>Amazon</v>
      </c>
      <c r="G31" s="39" t="s">
        <v>151</v>
      </c>
      <c r="H31" s="77" t="s">
        <v>63</v>
      </c>
    </row>
    <row r="32">
      <c r="A32" s="55"/>
      <c r="B32" s="55"/>
      <c r="C32" s="127" t="s">
        <v>169</v>
      </c>
      <c r="D32" s="128"/>
      <c r="E32" s="129" t="s">
        <v>170</v>
      </c>
      <c r="F32" s="113" t="str">
        <f>HYPERLINK("https://rover.ebay.com/rover/1/707-53477-19255-0/1?icep_id=114&amp;ipn=icep&amp;toolid=20004&amp;campid=5338037346&amp;mpre=http%3A%2F%2Fwww.ebay.de%2Fsch%2Fi.html%3F_odkw%3Dbe%2Bquiet%2521%2B%2B%2BATX%26_sop%3D15%26_osacat%3D0%26_from%3DR40%26_trksid%3Dp2045573.m570.l13"&amp;"13.TR1.TRC0.A0.H0.Xbe%2Bquiet%2521%2BATX.TRS0%26_nkw%3Dbe%2Bquiet%2521%2BATX%26_sacat%3D0%26clk_rvr_id%3D1166542143624%26rmvSB%3Dtrue%26clk_rvr_id%3D1168861359501%26rmvSB%3Dtrue","ebay")</f>
        <v>ebay</v>
      </c>
      <c r="G32" s="55"/>
      <c r="H32" s="130"/>
    </row>
    <row r="33">
      <c r="A33" s="123">
        <v>1.0</v>
      </c>
      <c r="B33" s="123" t="s">
        <v>171</v>
      </c>
      <c r="C33" s="127" t="s">
        <v>169</v>
      </c>
      <c r="D33" s="131">
        <v>15.0</v>
      </c>
      <c r="E33" s="132" t="str">
        <f>HYPERLINK("http://djblue81.wixsite.com/modellbau/umbauanleitung-hp-dps600pb-b","Umbauanleitung")</f>
        <v>Umbauanleitung</v>
      </c>
      <c r="F33" s="113" t="str">
        <f>HYPERLINK("https://rover.ebay.com/rover/1/707-53477-19255-0/1?icep_id=114&amp;ipn=icep&amp;toolid=20004&amp;campid=5338035669&amp;mpre=http%3A%2F%2Fwww.ebay.de%2Fsch%2Fi.html%3F_from%3DR40%26_sacat%3D0%26clk_rvr_id%3D116698446533802821040%26rmvSB%3Dtrue%26_nkw%3Dhp%2B%2528DPS-600%2"&amp;"52C%2BDPS-700%2529%26_sop%3D12","ebay")</f>
        <v>ebay</v>
      </c>
      <c r="G33" s="55"/>
      <c r="H33" s="130"/>
    </row>
    <row r="34">
      <c r="A34" s="123">
        <v>1.0</v>
      </c>
      <c r="B34" s="123" t="s">
        <v>172</v>
      </c>
      <c r="C34" s="133">
        <v>29.5</v>
      </c>
      <c r="D34" s="109">
        <v>29.5</v>
      </c>
      <c r="E34" s="134" t="s">
        <v>173</v>
      </c>
      <c r="F34" s="113" t="str">
        <f>HYPERLINK("http://amzn.to/2kIBOBo","Amazon")</f>
        <v>Amazon</v>
      </c>
      <c r="G34" s="55"/>
      <c r="H34" s="130"/>
    </row>
    <row r="35">
      <c r="A35" s="123">
        <v>1.0</v>
      </c>
      <c r="B35" s="123"/>
      <c r="C35" s="135">
        <v>21.27</v>
      </c>
      <c r="D35" s="133">
        <v>21.27</v>
      </c>
      <c r="E35" s="134" t="s">
        <v>174</v>
      </c>
      <c r="F35" s="113" t="str">
        <f>HYPERLINK("http://amzn.to/2lmBrxx","Amazon")</f>
        <v>Amazon</v>
      </c>
      <c r="G35" s="55"/>
      <c r="H35" s="130"/>
    </row>
    <row r="36" ht="26.25" customHeight="1">
      <c r="A36" s="91">
        <v>1.0</v>
      </c>
      <c r="B36" s="91" t="s">
        <v>175</v>
      </c>
      <c r="C36" s="136">
        <v>10.2</v>
      </c>
      <c r="D36" s="137">
        <v>10.02</v>
      </c>
      <c r="E36" s="138" t="s">
        <v>176</v>
      </c>
      <c r="F36" s="139" t="str">
        <f>HYPERLINK("http://www.gearbest.com/3d-printer-parts/pp_591321.html?lkid=10023076","Gearbest")</f>
        <v>Gearbest</v>
      </c>
      <c r="G36" s="39" t="s">
        <v>177</v>
      </c>
      <c r="H36" s="140" t="s">
        <v>63</v>
      </c>
    </row>
    <row r="37">
      <c r="A37" s="62"/>
      <c r="C37" s="141">
        <v>6.0</v>
      </c>
      <c r="D37" s="71">
        <v>6.0</v>
      </c>
      <c r="E37" s="123" t="s">
        <v>178</v>
      </c>
      <c r="F37" s="142" t="str">
        <f>HYPERLINK("http://amzn.to/2knqheF","amazon")</f>
        <v>amazon</v>
      </c>
      <c r="G37" s="55"/>
      <c r="H37" s="143" t="s">
        <v>123</v>
      </c>
      <c r="I37" s="11"/>
    </row>
    <row r="38">
      <c r="A38" s="62"/>
      <c r="B38" s="123"/>
      <c r="C38" s="135">
        <v>22.61</v>
      </c>
      <c r="D38" s="141">
        <v>22.61</v>
      </c>
      <c r="E38" s="123" t="s">
        <v>182</v>
      </c>
      <c r="F38" s="142" t="str">
        <f>HYPERLINK("https://rover.ebay.com/rover/1/707-53477-19255-0/1?icep_id=114&amp;ipn=icep&amp;toolid=20004&amp;campid=5338037712&amp;mpre=http%3A%2F%2Fwww.ebay.de%2Fitm%2FANET-A8-A6-A2-3D-PRINTER-12v-CAPACITIVE-AUTOLEVEL-SENSOR-SKYNET3d-ljc18a3-h-z-bx-%2F192105467457%3Fhash%3Ditem2cba"&amp;"60ce41%253Ag%253AscIAAOSwOgdYo6Hb%26clk_rvr_id%3D1169042273087%26rmvSB%3Dtrue","ebay")</f>
        <v>ebay</v>
      </c>
      <c r="G38" s="55"/>
      <c r="H38" s="143"/>
      <c r="I38" s="11"/>
    </row>
    <row r="39">
      <c r="A39" s="62"/>
      <c r="B39" s="123"/>
      <c r="C39" s="141">
        <v>39.9</v>
      </c>
      <c r="D39" s="144">
        <v>39.9</v>
      </c>
      <c r="E39" s="123" t="s">
        <v>184</v>
      </c>
      <c r="F39" s="75" t="str">
        <f>HYPERLINK("https://www.filafarm.de/products/bltouch","Filafarm (DE)")</f>
        <v>Filafarm (DE)</v>
      </c>
      <c r="G39" s="65"/>
      <c r="H39" s="112"/>
      <c r="I39" s="11"/>
    </row>
    <row r="40">
      <c r="A40" s="145">
        <v>1.0</v>
      </c>
      <c r="B40" s="146" t="s">
        <v>185</v>
      </c>
      <c r="C40" s="147">
        <v>35.99</v>
      </c>
      <c r="D40" s="148">
        <f>C40</f>
        <v>35.99</v>
      </c>
      <c r="E40" s="146" t="s">
        <v>186</v>
      </c>
      <c r="F40" s="69" t="str">
        <f>HYPERLINK("http://amzn.to/2l0Q1vY","amazon")</f>
        <v>amazon</v>
      </c>
      <c r="G40" s="59"/>
      <c r="H40" s="149"/>
      <c r="I40" s="11"/>
    </row>
    <row r="41">
      <c r="A41" s="150">
        <v>1.0</v>
      </c>
      <c r="B41" s="151" t="s">
        <v>187</v>
      </c>
      <c r="C41" s="152">
        <v>7.99</v>
      </c>
      <c r="D41" s="152">
        <v>7.99</v>
      </c>
      <c r="E41" s="151" t="s">
        <v>188</v>
      </c>
      <c r="F41" s="69" t="str">
        <f>HYPERLINK("https://rover.ebay.com/rover/1/707-53477-19255-0/1?icep_id=114&amp;ipn=icep&amp;toolid=20004&amp;campid=5338037712&amp;mpre=http%3A%2F%2Fwww.ebay.de%2Fitm%2F401144554833","ebay")</f>
        <v>ebay</v>
      </c>
      <c r="G41" s="55"/>
      <c r="H41" s="149"/>
      <c r="I41" s="11"/>
    </row>
    <row r="42">
      <c r="A42" s="153"/>
      <c r="B42" s="154"/>
      <c r="C42" s="155">
        <v>13.99</v>
      </c>
      <c r="D42" s="155">
        <v>13.99</v>
      </c>
      <c r="E42" s="156" t="s">
        <v>189</v>
      </c>
      <c r="F42" s="157" t="str">
        <f>HYPERLINK("http://amzn.to/2mph8Q5","Amazon")</f>
        <v>Amazon</v>
      </c>
      <c r="G42" s="158"/>
      <c r="H42" s="159"/>
      <c r="I42" s="11"/>
    </row>
    <row r="43">
      <c r="A43" s="153"/>
      <c r="B43" s="154" t="s">
        <v>190</v>
      </c>
      <c r="C43" s="155">
        <v>7.99</v>
      </c>
      <c r="D43" s="155">
        <v>7.99</v>
      </c>
      <c r="E43" s="156" t="s">
        <v>191</v>
      </c>
      <c r="F43" s="99" t="str">
        <f>HYPERLINK("http://amzn.to/2mpjRJw","amazon")</f>
        <v>amazon</v>
      </c>
      <c r="G43" s="100"/>
      <c r="H43" s="51"/>
      <c r="I43" s="11"/>
    </row>
    <row r="44">
      <c r="A44" s="39">
        <v>1.0</v>
      </c>
      <c r="B44" s="123" t="s">
        <v>192</v>
      </c>
      <c r="C44" s="141">
        <v>13.59</v>
      </c>
      <c r="D44" s="71">
        <v>13.59</v>
      </c>
      <c r="E44" s="62" t="s">
        <v>193</v>
      </c>
      <c r="F44" s="75" t="str">
        <f>HYPERLINK("https://rover.ebay.com/rover/1/707-53477-19255-0/1?icep_id=114&amp;ipn=icep&amp;toolid=20004&amp;campid=5338035981&amp;mpre=http%3A%2F%2Fwww.ebay.de%2Fitm%2F401144554833","ebay")</f>
        <v>ebay</v>
      </c>
      <c r="G44" s="65" t="s">
        <v>194</v>
      </c>
      <c r="H44" s="112" t="s">
        <v>195</v>
      </c>
      <c r="I44" s="11"/>
    </row>
    <row r="45">
      <c r="A45" s="62"/>
      <c r="B45" s="123"/>
      <c r="C45" s="141">
        <v>13.65</v>
      </c>
      <c r="D45" s="71">
        <v>13.65</v>
      </c>
      <c r="E45" s="55"/>
      <c r="F45" s="75" t="str">
        <f>HYPERLINK("https://rover.ebay.com/rover/1/707-53477-19255-0/1?icep_id=114&amp;ipn=icep&amp;toolid=20004&amp;campid=5338035669&amp;mpre=http%3A%2F%2Fwww.ebay.de%2Fitm%2F401144554833","ebay")</f>
        <v>ebay</v>
      </c>
      <c r="G45" s="55"/>
      <c r="H45" s="112" t="s">
        <v>123</v>
      </c>
      <c r="I45" s="11"/>
    </row>
    <row r="46">
      <c r="A46" s="62"/>
      <c r="B46" s="123"/>
      <c r="C46" s="141">
        <v>8.5</v>
      </c>
      <c r="D46" s="71">
        <v>8.5</v>
      </c>
      <c r="E46" s="62" t="s">
        <v>196</v>
      </c>
      <c r="F46" s="75" t="str">
        <f>HYPERLINK("http://s.click.aliexpress.com/e/yfyBI66","Aliexpress")</f>
        <v>Aliexpress</v>
      </c>
      <c r="G46" s="55"/>
      <c r="H46" s="112" t="s">
        <v>197</v>
      </c>
      <c r="I46" s="11"/>
    </row>
    <row r="47">
      <c r="A47" s="160">
        <v>1.0</v>
      </c>
      <c r="B47" s="161" t="s">
        <v>198</v>
      </c>
      <c r="C47" s="162">
        <v>9.77</v>
      </c>
      <c r="D47" s="162">
        <v>9.77</v>
      </c>
      <c r="E47" s="161" t="s">
        <v>199</v>
      </c>
      <c r="F47" s="163" t="str">
        <f>HYPERLINK("http://amzn.to/2klXs2n","amazon")</f>
        <v>amazon</v>
      </c>
      <c r="G47" s="164" t="s">
        <v>200</v>
      </c>
      <c r="H47" s="161"/>
      <c r="I47" s="165"/>
      <c r="J47" s="166"/>
      <c r="K47" s="166"/>
      <c r="L47" s="166"/>
      <c r="M47" s="166"/>
      <c r="N47" s="166"/>
      <c r="O47" s="166"/>
      <c r="P47" s="166"/>
      <c r="Q47" s="166"/>
      <c r="R47" s="166"/>
      <c r="S47" s="166"/>
      <c r="T47" s="166"/>
      <c r="U47" s="166"/>
      <c r="V47" s="166"/>
      <c r="W47" s="166"/>
      <c r="X47" s="166"/>
      <c r="Y47" s="166"/>
    </row>
    <row r="48" ht="16.5" customHeight="1">
      <c r="A48" s="39">
        <v>1.0</v>
      </c>
      <c r="B48" s="106" t="s">
        <v>201</v>
      </c>
      <c r="C48" s="167">
        <v>7.0</v>
      </c>
      <c r="D48" s="136">
        <v>13.93</v>
      </c>
      <c r="E48" s="91" t="s">
        <v>202</v>
      </c>
      <c r="F48" s="168" t="s">
        <v>203</v>
      </c>
      <c r="G48" s="59" t="s">
        <v>204</v>
      </c>
      <c r="H48" s="140" t="s">
        <v>63</v>
      </c>
      <c r="I48" s="11"/>
    </row>
    <row r="49" ht="16.5" customHeight="1">
      <c r="A49" s="95"/>
      <c r="B49" s="169"/>
      <c r="C49" s="170">
        <v>12.99</v>
      </c>
      <c r="D49" s="171">
        <v>12.99</v>
      </c>
      <c r="E49" s="53" t="s">
        <v>205</v>
      </c>
      <c r="F49" s="172" t="str">
        <f>HYPERLINK("http://amzn.to/2lkc7YU","amazon")</f>
        <v>amazon</v>
      </c>
      <c r="G49" s="87"/>
      <c r="H49" s="173"/>
      <c r="I49" s="11"/>
    </row>
    <row r="50" ht="16.5" customHeight="1">
      <c r="A50" s="39"/>
      <c r="B50" s="39" t="s">
        <v>206</v>
      </c>
      <c r="C50" s="42">
        <v>6.55</v>
      </c>
      <c r="D50" s="42">
        <v>6.55</v>
      </c>
      <c r="E50" s="91" t="s">
        <v>207</v>
      </c>
      <c r="F50" s="69" t="str">
        <f>HYPERLINK("http://amzn.to/2lzRFWK","amazon")</f>
        <v>amazon</v>
      </c>
      <c r="G50" s="59"/>
      <c r="H50" s="77"/>
      <c r="I50" s="11"/>
    </row>
    <row r="51" ht="16.5" customHeight="1">
      <c r="A51" s="39"/>
      <c r="B51" s="39" t="s">
        <v>208</v>
      </c>
      <c r="C51" s="42">
        <v>9.99</v>
      </c>
      <c r="D51" s="42">
        <v>9.99</v>
      </c>
      <c r="E51" s="91" t="s">
        <v>209</v>
      </c>
      <c r="F51" s="69" t="str">
        <f>HYPERLINK("http://amzn.to/2layYbd","amazon")</f>
        <v>amazon</v>
      </c>
      <c r="G51" s="59"/>
      <c r="H51" s="77"/>
      <c r="I51" s="11"/>
    </row>
    <row r="52" ht="16.5" customHeight="1">
      <c r="A52" s="39"/>
      <c r="B52" s="39" t="s">
        <v>210</v>
      </c>
      <c r="C52" s="42" t="s">
        <v>211</v>
      </c>
      <c r="D52" s="42">
        <v>6.0</v>
      </c>
      <c r="E52" s="91" t="s">
        <v>212</v>
      </c>
      <c r="F52" s="69" t="str">
        <f>HYPERLINK("http://s.click.aliexpress.com/e/BAy3jq7","Aliexpress")</f>
        <v>Aliexpress</v>
      </c>
      <c r="G52" s="59" t="s">
        <v>213</v>
      </c>
      <c r="H52" s="77"/>
      <c r="I52" s="11"/>
    </row>
    <row r="53" ht="16.5" customHeight="1">
      <c r="A53" s="62"/>
      <c r="B53" s="62"/>
      <c r="C53" s="71">
        <v>24.16</v>
      </c>
      <c r="D53" s="174"/>
      <c r="E53" s="62" t="s">
        <v>214</v>
      </c>
      <c r="F53" s="175" t="str">
        <f>HYPERLINK("http://amzn.to/2lkmzQt","amazon")</f>
        <v>amazon</v>
      </c>
      <c r="G53" s="55"/>
      <c r="H53" s="176" t="s">
        <v>123</v>
      </c>
      <c r="I53" s="11"/>
    </row>
    <row r="54" ht="16.5" customHeight="1">
      <c r="A54" s="62"/>
      <c r="B54" s="62"/>
      <c r="C54" s="71">
        <v>24.18</v>
      </c>
      <c r="D54" s="174"/>
      <c r="E54" s="62" t="s">
        <v>215</v>
      </c>
      <c r="F54" s="175" t="str">
        <f>HYPERLINK("http://amzn.to/2mcoUfk","amazon")</f>
        <v>amazon</v>
      </c>
      <c r="G54" s="55"/>
      <c r="H54" s="176" t="s">
        <v>123</v>
      </c>
      <c r="I54" s="11"/>
    </row>
    <row r="55" ht="16.5" customHeight="1">
      <c r="A55" s="62"/>
      <c r="B55" s="62"/>
      <c r="C55" s="71">
        <v>8.61</v>
      </c>
      <c r="D55" s="71">
        <v>8.61</v>
      </c>
      <c r="E55" s="62" t="s">
        <v>216</v>
      </c>
      <c r="F55" s="175" t="str">
        <f>HYPERLINK("http://www.banggood.com/0_4mm-E3D-V6-All-metal-3D-Printer-Extrusion-Head-Nozzle-With-Fan-p-1036420.html?p=IV1908725094201408TX","banggood")</f>
        <v>banggood</v>
      </c>
      <c r="G55" s="55"/>
      <c r="H55" s="176" t="s">
        <v>123</v>
      </c>
      <c r="I55" s="11"/>
    </row>
    <row r="56" ht="16.5" customHeight="1">
      <c r="A56" s="62"/>
      <c r="B56" s="62"/>
      <c r="C56" s="71">
        <v>28.59</v>
      </c>
      <c r="D56" s="71">
        <v>28.59</v>
      </c>
      <c r="E56" s="62" t="s">
        <v>217</v>
      </c>
      <c r="F56" s="175" t="str">
        <f>HYPERLINK("http://amzn.to/2mo5dlD","amazon")</f>
        <v>amazon</v>
      </c>
      <c r="G56" s="55"/>
      <c r="H56" s="177"/>
      <c r="I56" s="11"/>
    </row>
    <row r="57" ht="16.5" customHeight="1">
      <c r="A57" s="95"/>
      <c r="B57" s="95" t="s">
        <v>218</v>
      </c>
      <c r="C57" s="178" t="s">
        <v>219</v>
      </c>
      <c r="D57" s="178" t="s">
        <v>220</v>
      </c>
      <c r="E57" s="95" t="s">
        <v>221</v>
      </c>
      <c r="F57" s="179" t="str">
        <f>HYPERLINK("http://e3d-online.com/E3D-v6/Full-Kit/v6-1.75mm-Universal-Bowden","e3d")</f>
        <v>e3d</v>
      </c>
      <c r="G57" s="87"/>
      <c r="H57" s="180"/>
      <c r="I57" s="11"/>
    </row>
    <row r="58" ht="16.5" customHeight="1">
      <c r="A58" s="96"/>
      <c r="B58" s="96" t="s">
        <v>222</v>
      </c>
      <c r="C58" s="181" t="s">
        <v>223</v>
      </c>
      <c r="D58" s="181"/>
      <c r="E58" s="96" t="s">
        <v>224</v>
      </c>
      <c r="F58" s="182" t="str">
        <f>HYPERLINK("https://rover.ebay.com/rover/1/707-53477-19255-0/1?icep_id=114&amp;ipn=icep&amp;toolid=20004&amp;campid=5338035544&amp;mpre=http%3A%2F%2Fwww.ebay.de%2Fitm%2Flike%2F141670769275%3Flpid%3D106%26chn%3Dps%26ul_noapp%3Dtru","Ebay")</f>
        <v>Ebay</v>
      </c>
      <c r="G58" s="96" t="s">
        <v>225</v>
      </c>
      <c r="H58" s="183"/>
      <c r="I58" s="11"/>
    </row>
    <row r="59" ht="16.5" customHeight="1">
      <c r="A59" s="184"/>
      <c r="B59" s="184"/>
      <c r="C59" s="141"/>
      <c r="D59" s="141"/>
      <c r="E59" s="11"/>
      <c r="F59" s="185"/>
      <c r="G59" s="186"/>
      <c r="H59" s="187"/>
      <c r="I59" s="11"/>
    </row>
    <row r="60" ht="16.5" customHeight="1">
      <c r="A60" s="184"/>
      <c r="B60" s="184"/>
      <c r="C60" s="141"/>
      <c r="D60" s="141"/>
      <c r="E60" s="11"/>
      <c r="F60" s="185"/>
      <c r="G60" s="186"/>
      <c r="H60" s="187"/>
      <c r="I60" s="11"/>
    </row>
    <row r="61" ht="16.5" customHeight="1">
      <c r="A61" s="184"/>
      <c r="B61" s="188" t="s">
        <v>226</v>
      </c>
      <c r="C61" s="171"/>
      <c r="D61" s="171"/>
      <c r="E61" s="189"/>
      <c r="F61" s="190"/>
      <c r="G61" s="191"/>
      <c r="H61" s="192"/>
      <c r="I61" s="11"/>
    </row>
    <row r="62" ht="17.25" customHeight="1">
      <c r="A62" s="39">
        <v>1.0</v>
      </c>
      <c r="B62" s="39" t="s">
        <v>227</v>
      </c>
      <c r="C62" s="42">
        <v>11.45</v>
      </c>
      <c r="D62" s="45">
        <f>A62*C62</f>
        <v>11.45</v>
      </c>
      <c r="E62" s="59" t="s">
        <v>228</v>
      </c>
      <c r="F62" s="47" t="str">
        <f>HYPERLINK("https://rover.ebay.com/rover/1/707-53477-19255-0/1?icep_id=114&amp;ipn=icep&amp;toolid=20004&amp;campid=5338037712&amp;mpre=http%3A%2F%2Fwww.ebay.de%2Fitm%2F272135737892%3Fclk_rvr_id%3D1165617197747%26rmvSB%3Dtrue%26clk_rvr_id%3D116652107533802821059%26rmvSB%3Dtrue","Ebay")</f>
        <v>Ebay</v>
      </c>
      <c r="G62" s="39" t="s">
        <v>229</v>
      </c>
      <c r="H62" s="77" t="s">
        <v>63</v>
      </c>
    </row>
    <row r="63" ht="15.75" customHeight="1">
      <c r="A63" s="95">
        <v>1.0</v>
      </c>
      <c r="B63" s="95" t="s">
        <v>230</v>
      </c>
      <c r="C63" s="93">
        <v>16.45</v>
      </c>
      <c r="D63" s="93">
        <v>16.45</v>
      </c>
      <c r="E63" s="85" t="s">
        <v>231</v>
      </c>
      <c r="F63" s="193" t="str">
        <f>HYPERLINK("https://rover.ebay.com/rover/1/707-53477-19255-0/1?icep_id=114&amp;ipn=icep&amp;toolid=20004&amp;campid=5338035669&amp;mpre=http%3A%2F%2Fwww.ebay.de%2Fitm%2F12x-DryLin-Igus-RJ4JP-01-08-Gleitlager-anstelle-LM8UU-RepRap-Mendel-Linearlager-%2F272279116093%3Fhash%3Ditem3f651"&amp;"9993d%3Ag%3AK98AAOSwxvxW78eU%26clk_rvr_id%3D116562704533802821072%26rmvSB%3Dtrue%26clk_rvr_id%3D1166527762489%26rmvSB%3Dtrue","Ebay")</f>
        <v>Ebay</v>
      </c>
      <c r="G63" s="55"/>
      <c r="H63" s="64" t="s">
        <v>63</v>
      </c>
    </row>
    <row r="64" ht="15.75" customHeight="1">
      <c r="A64" s="194"/>
      <c r="B64" s="53" t="s">
        <v>232</v>
      </c>
      <c r="C64" s="195">
        <v>21.88</v>
      </c>
      <c r="D64" s="195">
        <v>21.88</v>
      </c>
      <c r="E64" s="197" t="s">
        <v>234</v>
      </c>
      <c r="F64" s="200" t="str">
        <f>HYPERLINK("https://tinyurl.com/kwzhsrh","Ebay")</f>
        <v>Ebay</v>
      </c>
      <c r="G64" s="39" t="s">
        <v>238</v>
      </c>
      <c r="H64" s="64" t="s">
        <v>239</v>
      </c>
    </row>
    <row r="65" ht="15.75" customHeight="1">
      <c r="A65" s="202"/>
      <c r="B65" s="199"/>
      <c r="C65" s="204"/>
      <c r="D65" s="206"/>
      <c r="E65" s="207"/>
      <c r="F65" s="209"/>
      <c r="G65" s="96"/>
      <c r="H65" s="210"/>
    </row>
    <row r="66" ht="15.75" customHeight="1">
      <c r="A66" s="91">
        <v>3.0</v>
      </c>
      <c r="B66" s="91" t="s">
        <v>248</v>
      </c>
      <c r="C66" s="211" t="s">
        <v>249</v>
      </c>
      <c r="D66" s="122">
        <v>3.0</v>
      </c>
      <c r="E66" s="91" t="s">
        <v>250</v>
      </c>
      <c r="F66" s="113" t="str">
        <f>HYPERLINK("https://rover.ebay.com/rover/1/707-53477-19255-0/1?icep_id=114&amp;ipn=icep&amp;toolid=20004&amp;campid=5338035544&amp;mpre=http%3A%2F%2Fwww.ebay.de%2Fitm%2FGT2-Zahnriemen-offen-Open-Timing-Belt-6mm-Lange-1m-fur-3D-Drucker-CNC-Maschine-%2F251623479928%3Fhash%3Ditem3a95ed"&amp;"9a78%3Ag%3ALD8AAOSwMORW7FYp%26clk_rvr_id%3D1180556792968%26rmvSB%3Dtrue","ebay")</f>
        <v>ebay</v>
      </c>
      <c r="G66" s="39" t="s">
        <v>252</v>
      </c>
      <c r="H66" s="89" t="s">
        <v>123</v>
      </c>
    </row>
    <row r="67" ht="15.75" customHeight="1">
      <c r="A67" s="55"/>
      <c r="B67" s="55"/>
      <c r="C67" s="127">
        <v>12.25</v>
      </c>
      <c r="D67" s="109">
        <v>12.25</v>
      </c>
      <c r="E67" s="123" t="s">
        <v>254</v>
      </c>
      <c r="F67" s="113" t="str">
        <f>HYPERLINK("https://rover.ebay.com/rover/1/707-53477-19255-0/1?icep_id=114&amp;ipn=icep&amp;toolid=20004&amp;campid=5338037712&amp;mpre=http%3A%2F%2Fwww.ebay.de%2Fitm%2F141938661911","ebay")</f>
        <v>ebay</v>
      </c>
      <c r="G67" s="55"/>
      <c r="H67" s="112"/>
    </row>
    <row r="68" ht="15.75" customHeight="1">
      <c r="A68" s="213"/>
      <c r="B68" s="213"/>
      <c r="C68" s="214" t="s">
        <v>260</v>
      </c>
      <c r="D68" s="215"/>
      <c r="E68" s="216" t="s">
        <v>265</v>
      </c>
      <c r="F68" s="217" t="str">
        <f>HYPERLINK("http://s.click.aliexpress.com/e/yVFe6e2","aliexpress")</f>
        <v>aliexpress</v>
      </c>
      <c r="G68" s="55"/>
      <c r="H68" s="218"/>
      <c r="I68" s="219"/>
      <c r="J68" s="219"/>
      <c r="K68" s="219"/>
      <c r="L68" s="219"/>
      <c r="M68" s="219"/>
      <c r="N68" s="219"/>
      <c r="O68" s="219"/>
      <c r="P68" s="219"/>
      <c r="Q68" s="219"/>
      <c r="R68" s="219"/>
      <c r="S68" s="219"/>
      <c r="T68" s="219"/>
      <c r="U68" s="219"/>
      <c r="V68" s="219"/>
      <c r="W68" s="219"/>
      <c r="X68" s="219"/>
      <c r="Y68" s="219"/>
    </row>
    <row r="69" ht="15.75" customHeight="1">
      <c r="A69" s="55"/>
      <c r="B69" s="55"/>
      <c r="C69" s="127" t="s">
        <v>266</v>
      </c>
      <c r="D69" s="109">
        <v>9.59</v>
      </c>
      <c r="E69" s="123" t="s">
        <v>267</v>
      </c>
      <c r="F69" s="113" t="str">
        <f>HYPERLINK("http://s.click.aliexpress.com/e/FEURzb2","aliexpress")</f>
        <v>aliexpress</v>
      </c>
      <c r="G69" s="55"/>
      <c r="H69" s="112"/>
    </row>
    <row r="70" ht="15.75" customHeight="1">
      <c r="A70" s="55"/>
      <c r="B70" s="55"/>
      <c r="C70" s="127">
        <v>21.54</v>
      </c>
      <c r="D70" s="109">
        <v>21.54</v>
      </c>
      <c r="E70" s="123" t="s">
        <v>268</v>
      </c>
      <c r="F70" s="113" t="str">
        <f>HYPERLINK("http://amzn.to/2lkmkEP","amazon")</f>
        <v>amazon</v>
      </c>
      <c r="G70" s="55"/>
      <c r="H70" s="112"/>
    </row>
    <row r="71" ht="15.75" customHeight="1">
      <c r="A71" s="87"/>
      <c r="B71" s="87"/>
      <c r="C71" s="223" t="s">
        <v>271</v>
      </c>
      <c r="D71" s="226">
        <f>3.35*3+2.99</f>
        <v>13.04</v>
      </c>
      <c r="E71" s="87"/>
      <c r="F71" s="61" t="str">
        <f>HYPERLINK("http://amzn.to/2kDCwlX","Amazon")</f>
        <v>Amazon</v>
      </c>
      <c r="G71" s="55"/>
      <c r="H71" s="64"/>
    </row>
    <row r="72" ht="15.75" customHeight="1">
      <c r="A72" s="91">
        <v>2.0</v>
      </c>
      <c r="B72" s="91" t="s">
        <v>273</v>
      </c>
      <c r="C72" s="122">
        <v>1.6</v>
      </c>
      <c r="D72" s="122">
        <v>3.2</v>
      </c>
      <c r="E72" s="91" t="s">
        <v>274</v>
      </c>
      <c r="F72" s="232" t="str">
        <f>HYPERLINK("http://www.banggood.com/16T20T-GT2-Aluminum-Timing-Drive-Pulley-For-DIY-3D-Printer-WithWithout-Tooth-p-1099142.html?p=IV1908725094201408TX","Banggood")</f>
        <v>Banggood</v>
      </c>
      <c r="G72" s="39" t="s">
        <v>252</v>
      </c>
      <c r="H72" s="234" t="s">
        <v>63</v>
      </c>
    </row>
    <row r="73" ht="15.75" customHeight="1">
      <c r="A73" s="87"/>
      <c r="B73" s="87"/>
      <c r="C73" s="57">
        <v>0.67</v>
      </c>
      <c r="D73" s="57">
        <v>1.34</v>
      </c>
      <c r="E73" s="53" t="s">
        <v>277</v>
      </c>
      <c r="F73" s="61" t="str">
        <f>HYPERLINK("http://s.click.aliexpress.com/e/RZ3naiE","aliexpress")</f>
        <v>aliexpress</v>
      </c>
      <c r="G73" s="55"/>
      <c r="H73" s="51"/>
    </row>
    <row r="74">
      <c r="A74" s="39">
        <v>1.0</v>
      </c>
      <c r="B74" s="39" t="s">
        <v>280</v>
      </c>
      <c r="C74" s="42">
        <v>10.46</v>
      </c>
      <c r="D74" s="42" t="s">
        <v>281</v>
      </c>
      <c r="E74" s="59" t="s">
        <v>282</v>
      </c>
      <c r="F74" s="241" t="str">
        <f>HYPERLINK("http://amzn.to/2lazbuK","amazon")</f>
        <v>amazon</v>
      </c>
      <c r="G74" s="39" t="s">
        <v>285</v>
      </c>
      <c r="H74" s="77"/>
    </row>
    <row r="75">
      <c r="A75" s="53"/>
      <c r="B75" s="243" t="s">
        <v>286</v>
      </c>
      <c r="C75" s="57">
        <v>6.95</v>
      </c>
      <c r="D75" s="57">
        <v>6.95</v>
      </c>
      <c r="E75" s="53" t="s">
        <v>287</v>
      </c>
      <c r="F75" s="247" t="str">
        <f>HYPERLINK("http://amzn.to/2lklRCN","Amazon")</f>
        <v>Amazon</v>
      </c>
      <c r="G75" s="55"/>
      <c r="H75" s="249" t="s">
        <v>123</v>
      </c>
    </row>
    <row r="76">
      <c r="A76" s="53">
        <v>1.0</v>
      </c>
      <c r="B76" s="53" t="s">
        <v>290</v>
      </c>
      <c r="C76" s="57">
        <v>6.99</v>
      </c>
      <c r="D76" s="57">
        <v>6.99</v>
      </c>
      <c r="E76" s="53" t="s">
        <v>291</v>
      </c>
      <c r="F76" s="61" t="str">
        <f>HYPERLINK("http://amzn.to/2lknH6u","amazon")</f>
        <v>amazon</v>
      </c>
      <c r="G76" s="91" t="s">
        <v>294</v>
      </c>
      <c r="H76" s="250"/>
    </row>
    <row r="77">
      <c r="A77" s="98">
        <v>1.0</v>
      </c>
      <c r="B77" s="98" t="s">
        <v>296</v>
      </c>
      <c r="C77" s="251">
        <v>4.9</v>
      </c>
      <c r="D77" s="252"/>
      <c r="E77" s="98" t="s">
        <v>299</v>
      </c>
      <c r="F77" s="254" t="str">
        <f>HYPERLINK("https://rover.ebay.com/rover/1/707-53477-19255-0/1?icep_id=114&amp;ipn=icep&amp;toolid=20004&amp;campid=5338035544&amp;mpre=http%3A%2F%2Fwww.ebay.de%2Fitm%2F161690233214%3F_trksid%3Dp2060353.m2749.l2649%26var%3D460662222625%26ssPageName%3DSTRK%253AMEBIDX%253AIT","ebay")</f>
        <v>ebay</v>
      </c>
      <c r="G77" s="98"/>
      <c r="H77" s="210"/>
    </row>
    <row r="78">
      <c r="A78" s="98">
        <v>1.0</v>
      </c>
      <c r="B78" s="98" t="s">
        <v>305</v>
      </c>
      <c r="C78" s="251">
        <v>0.94</v>
      </c>
      <c r="D78" s="251">
        <v>0.94</v>
      </c>
      <c r="E78" s="98" t="s">
        <v>306</v>
      </c>
      <c r="F78" s="256" t="str">
        <f>HYPERLINK("http://amzn.to/2lkjyQ1","amazon")</f>
        <v>amazon</v>
      </c>
      <c r="G78" s="98"/>
      <c r="H78" s="199"/>
    </row>
    <row r="79">
      <c r="A79" s="98">
        <v>1.0</v>
      </c>
      <c r="B79" s="258" t="s">
        <v>307</v>
      </c>
      <c r="C79" s="251">
        <v>0.63</v>
      </c>
      <c r="D79" s="251">
        <v>5.53</v>
      </c>
      <c r="E79" s="98" t="s">
        <v>306</v>
      </c>
      <c r="F79" s="254" t="str">
        <f>HYPERLINK("http://amzn.to/2qOQbuI","amazon")</f>
        <v>amazon</v>
      </c>
      <c r="G79" s="98" t="s">
        <v>310</v>
      </c>
      <c r="H79" s="210"/>
    </row>
    <row r="80">
      <c r="A80" s="98">
        <v>1.0</v>
      </c>
      <c r="B80" s="98" t="s">
        <v>311</v>
      </c>
      <c r="C80" s="251">
        <v>13.03</v>
      </c>
      <c r="D80" s="251">
        <v>13.03</v>
      </c>
      <c r="E80" s="98" t="s">
        <v>312</v>
      </c>
      <c r="F80" s="254" t="str">
        <f>HYPERLINK("http://amzn.to/2lzCdcY","amazon")</f>
        <v>amazon</v>
      </c>
      <c r="G80" s="199"/>
      <c r="H80" s="210"/>
    </row>
    <row r="81" ht="18.75" customHeight="1">
      <c r="A81" s="98">
        <v>1.0</v>
      </c>
      <c r="B81" s="11" t="s">
        <v>313</v>
      </c>
      <c r="C81" s="260" t="s">
        <v>314</v>
      </c>
      <c r="D81" s="261"/>
      <c r="E81" s="11" t="s">
        <v>317</v>
      </c>
      <c r="F81" s="199"/>
      <c r="G81" s="199"/>
      <c r="H81" s="210"/>
    </row>
    <row r="82" ht="18.75" customHeight="1">
      <c r="A82" s="199"/>
      <c r="B82" s="262" t="s">
        <v>318</v>
      </c>
      <c r="C82" s="261"/>
      <c r="D82" s="252">
        <f>SUM(D9:D81)-D63-D19-D15-D31</f>
        <v>631.26</v>
      </c>
      <c r="E82" s="98" t="s">
        <v>319</v>
      </c>
      <c r="F82" s="199"/>
      <c r="G82" s="199"/>
      <c r="H82" s="199"/>
    </row>
    <row r="83" ht="18.75" customHeight="1">
      <c r="A83" s="199"/>
      <c r="B83" s="262"/>
      <c r="C83" s="261"/>
      <c r="D83" s="261"/>
      <c r="E83" s="98"/>
      <c r="F83" s="199"/>
      <c r="G83" s="199"/>
      <c r="H83" s="199"/>
    </row>
    <row r="84" ht="18.75" customHeight="1">
      <c r="A84" s="199"/>
      <c r="B84" s="262" t="s">
        <v>320</v>
      </c>
      <c r="C84" s="261"/>
      <c r="D84" s="251">
        <v>98.0</v>
      </c>
      <c r="E84" s="98"/>
      <c r="F84" s="254" t="str">
        <f>HYPERLINK("https://rover.ebay.com/rover/1/707-53477-19255-0/1?ff3=4&amp;toolid=11800&amp;pub=5575269169&amp;campid=5338035544&amp;mpre=http%3A%2F%2Fwww.ebay.de%2Fitm%2F282537293997","ebay")</f>
        <v>ebay</v>
      </c>
      <c r="G84" s="199"/>
      <c r="H84" s="199"/>
    </row>
    <row r="85" ht="18.75" customHeight="1">
      <c r="C85" s="1"/>
      <c r="D85" s="1"/>
    </row>
    <row r="86" ht="18.75" customHeight="1">
      <c r="A86" s="11"/>
      <c r="B86" s="11" t="s">
        <v>322</v>
      </c>
      <c r="C86" s="13"/>
      <c r="D86" s="13"/>
      <c r="E86" s="36" t="s">
        <v>323</v>
      </c>
      <c r="F86" s="265"/>
      <c r="G86" s="11"/>
    </row>
    <row r="87" ht="18.75" customHeight="1">
      <c r="B87" s="11" t="s">
        <v>324</v>
      </c>
      <c r="C87" s="1"/>
      <c r="D87" s="1"/>
      <c r="E87" s="266" t="s">
        <v>325</v>
      </c>
    </row>
    <row r="88" ht="18.75" customHeight="1">
      <c r="C88" s="1"/>
      <c r="D88" s="1"/>
      <c r="E88" s="221"/>
    </row>
    <row r="89" ht="18.75" customHeight="1">
      <c r="B89" s="221" t="s">
        <v>328</v>
      </c>
      <c r="C89" s="1"/>
      <c r="D89" s="1"/>
    </row>
    <row r="90" ht="18.75" customHeight="1">
      <c r="B90" s="36" t="s">
        <v>329</v>
      </c>
      <c r="C90" s="1"/>
      <c r="D90" s="1"/>
      <c r="E90" s="11" t="s">
        <v>330</v>
      </c>
      <c r="F90" s="11" t="s">
        <v>331</v>
      </c>
      <c r="G90" s="11"/>
    </row>
    <row r="91" ht="18.75" customHeight="1">
      <c r="B91" s="36" t="s">
        <v>332</v>
      </c>
      <c r="C91" s="13"/>
      <c r="D91" s="1"/>
      <c r="E91" s="11" t="s">
        <v>333</v>
      </c>
      <c r="F91" s="11" t="s">
        <v>331</v>
      </c>
      <c r="G91" s="11"/>
    </row>
    <row r="92" ht="18.75" customHeight="1">
      <c r="B92" s="36" t="s">
        <v>334</v>
      </c>
      <c r="C92" s="1"/>
      <c r="D92" s="1"/>
      <c r="E92" s="11" t="s">
        <v>335</v>
      </c>
      <c r="F92" s="11" t="s">
        <v>331</v>
      </c>
      <c r="G92" s="11" t="s">
        <v>336</v>
      </c>
    </row>
    <row r="93" ht="18.75" customHeight="1">
      <c r="B93" s="36" t="s">
        <v>337</v>
      </c>
      <c r="C93" s="1"/>
      <c r="D93" s="1"/>
      <c r="E93" s="11" t="s">
        <v>338</v>
      </c>
      <c r="F93" s="11" t="s">
        <v>331</v>
      </c>
      <c r="G93" s="11" t="s">
        <v>336</v>
      </c>
      <c r="H93" s="11"/>
    </row>
    <row r="94" ht="18.75" customHeight="1">
      <c r="B94" s="36" t="s">
        <v>339</v>
      </c>
      <c r="C94" s="1"/>
      <c r="D94" s="1"/>
      <c r="E94" s="11" t="s">
        <v>340</v>
      </c>
      <c r="F94" s="11" t="s">
        <v>331</v>
      </c>
      <c r="G94" s="11" t="s">
        <v>341</v>
      </c>
      <c r="H94" s="11"/>
    </row>
    <row r="95" ht="18.75" customHeight="1">
      <c r="B95" s="267" t="s">
        <v>342</v>
      </c>
      <c r="C95" s="1"/>
      <c r="D95" s="1"/>
      <c r="E95" s="11" t="s">
        <v>343</v>
      </c>
      <c r="F95" s="11" t="s">
        <v>331</v>
      </c>
      <c r="G95" s="11" t="s">
        <v>341</v>
      </c>
    </row>
    <row r="96">
      <c r="B96" s="267" t="s">
        <v>344</v>
      </c>
      <c r="C96" s="1"/>
      <c r="D96" s="1"/>
      <c r="E96" s="11" t="s">
        <v>345</v>
      </c>
      <c r="F96" s="11" t="s">
        <v>331</v>
      </c>
      <c r="G96" s="11" t="s">
        <v>346</v>
      </c>
    </row>
    <row r="97">
      <c r="B97" s="267" t="s">
        <v>347</v>
      </c>
      <c r="C97" s="1"/>
      <c r="D97" s="1"/>
      <c r="E97" s="11" t="s">
        <v>348</v>
      </c>
      <c r="F97" s="11" t="s">
        <v>331</v>
      </c>
      <c r="G97" s="11" t="s">
        <v>349</v>
      </c>
    </row>
    <row r="98">
      <c r="B98" s="267" t="s">
        <v>350</v>
      </c>
      <c r="C98" s="1"/>
      <c r="D98" s="1"/>
      <c r="E98" s="11" t="s">
        <v>351</v>
      </c>
      <c r="F98" s="11" t="s">
        <v>331</v>
      </c>
      <c r="G98" s="11" t="s">
        <v>349</v>
      </c>
      <c r="H98" s="11" t="s">
        <v>352</v>
      </c>
    </row>
    <row r="99">
      <c r="B99" s="267" t="s">
        <v>353</v>
      </c>
      <c r="C99" s="1"/>
      <c r="D99" s="1"/>
      <c r="E99" s="11" t="s">
        <v>354</v>
      </c>
      <c r="F99" s="11" t="s">
        <v>331</v>
      </c>
      <c r="G99" s="11" t="s">
        <v>355</v>
      </c>
      <c r="H99" s="11"/>
    </row>
    <row r="100">
      <c r="A100" s="268" t="s">
        <v>356</v>
      </c>
      <c r="B100" s="270" t="s">
        <v>357</v>
      </c>
      <c r="C100" s="271"/>
      <c r="D100" s="271"/>
      <c r="E100" s="268" t="s">
        <v>358</v>
      </c>
      <c r="F100" s="268" t="s">
        <v>331</v>
      </c>
      <c r="G100" s="268" t="s">
        <v>359</v>
      </c>
      <c r="H100" s="272" t="s">
        <v>360</v>
      </c>
      <c r="I100" s="273"/>
      <c r="J100" s="273"/>
      <c r="K100" s="273"/>
      <c r="L100" s="273"/>
      <c r="M100" s="273"/>
      <c r="N100" s="273"/>
      <c r="O100" s="273"/>
      <c r="P100" s="273"/>
      <c r="Q100" s="273"/>
      <c r="R100" s="273"/>
      <c r="S100" s="273"/>
      <c r="T100" s="273"/>
      <c r="U100" s="273"/>
      <c r="V100" s="273"/>
      <c r="W100" s="273"/>
      <c r="X100" s="273"/>
      <c r="Y100" s="273"/>
    </row>
    <row r="101">
      <c r="B101" s="36" t="s">
        <v>361</v>
      </c>
      <c r="C101" s="1"/>
      <c r="D101" s="1"/>
      <c r="E101" s="11" t="s">
        <v>362</v>
      </c>
      <c r="F101" s="11" t="s">
        <v>331</v>
      </c>
      <c r="G101" s="11" t="s">
        <v>363</v>
      </c>
    </row>
    <row r="102">
      <c r="B102" s="36" t="s">
        <v>364</v>
      </c>
      <c r="C102" s="13"/>
      <c r="D102" s="1"/>
      <c r="E102" s="274" t="s">
        <v>365</v>
      </c>
      <c r="F102" s="274" t="s">
        <v>331</v>
      </c>
      <c r="G102" s="274" t="s">
        <v>366</v>
      </c>
    </row>
    <row r="103">
      <c r="A103" s="11" t="s">
        <v>356</v>
      </c>
      <c r="B103" s="36" t="s">
        <v>367</v>
      </c>
      <c r="C103" s="11" t="s">
        <v>368</v>
      </c>
      <c r="D103" s="11" t="s">
        <v>369</v>
      </c>
      <c r="E103" s="11" t="s">
        <v>370</v>
      </c>
      <c r="F103" s="11" t="s">
        <v>331</v>
      </c>
      <c r="G103" s="11" t="s">
        <v>371</v>
      </c>
    </row>
    <row r="104">
      <c r="B104" s="275" t="s">
        <v>367</v>
      </c>
      <c r="C104" s="274" t="s">
        <v>368</v>
      </c>
      <c r="D104" s="274" t="s">
        <v>369</v>
      </c>
      <c r="E104" s="274" t="s">
        <v>370</v>
      </c>
      <c r="F104" s="11" t="s">
        <v>331</v>
      </c>
      <c r="G104" s="11" t="s">
        <v>371</v>
      </c>
    </row>
    <row r="105">
      <c r="A105" s="11"/>
      <c r="B105" s="36" t="s">
        <v>372</v>
      </c>
      <c r="C105" s="1"/>
      <c r="D105" s="1"/>
      <c r="E105" s="276" t="s">
        <v>373</v>
      </c>
      <c r="F105" s="11" t="s">
        <v>331</v>
      </c>
      <c r="G105" s="276" t="s">
        <v>374</v>
      </c>
    </row>
    <row r="106">
      <c r="A106" s="11"/>
      <c r="B106" s="36" t="s">
        <v>375</v>
      </c>
      <c r="C106" s="277"/>
      <c r="D106" s="1"/>
      <c r="E106" s="11" t="s">
        <v>376</v>
      </c>
      <c r="F106" s="11" t="s">
        <v>331</v>
      </c>
      <c r="G106" s="276" t="s">
        <v>374</v>
      </c>
      <c r="H106" s="221" t="s">
        <v>377</v>
      </c>
    </row>
    <row r="107">
      <c r="A107" s="11"/>
      <c r="B107" s="36" t="s">
        <v>378</v>
      </c>
      <c r="C107" s="1"/>
      <c r="D107" s="1"/>
      <c r="E107" s="276" t="s">
        <v>379</v>
      </c>
      <c r="F107" s="11" t="s">
        <v>331</v>
      </c>
      <c r="G107" s="276" t="s">
        <v>374</v>
      </c>
    </row>
    <row r="108">
      <c r="B108" s="36" t="s">
        <v>380</v>
      </c>
      <c r="C108" s="1"/>
      <c r="D108" s="1"/>
      <c r="E108" s="276" t="s">
        <v>381</v>
      </c>
      <c r="F108" s="11" t="s">
        <v>331</v>
      </c>
      <c r="G108" s="11" t="s">
        <v>382</v>
      </c>
    </row>
    <row r="109">
      <c r="C109" s="1"/>
      <c r="D109" s="1"/>
      <c r="E109" s="11" t="s">
        <v>383</v>
      </c>
      <c r="F109" s="11" t="s">
        <v>331</v>
      </c>
      <c r="G109" s="11" t="s">
        <v>384</v>
      </c>
    </row>
    <row r="110">
      <c r="B110" s="278" t="s">
        <v>385</v>
      </c>
      <c r="C110" s="1"/>
      <c r="D110" s="1"/>
      <c r="E110" s="11" t="s">
        <v>386</v>
      </c>
      <c r="F110" s="11" t="s">
        <v>331</v>
      </c>
      <c r="G110" s="11" t="s">
        <v>387</v>
      </c>
    </row>
    <row r="111">
      <c r="B111" s="36" t="s">
        <v>388</v>
      </c>
      <c r="C111" s="1"/>
      <c r="D111" s="1"/>
      <c r="E111" s="279" t="s">
        <v>389</v>
      </c>
      <c r="F111" s="11" t="s">
        <v>331</v>
      </c>
      <c r="G111" s="11" t="s">
        <v>390</v>
      </c>
      <c r="H111" s="11" t="s">
        <v>391</v>
      </c>
    </row>
    <row r="112" ht="16.5" customHeight="1">
      <c r="B112" s="280" t="s">
        <v>262</v>
      </c>
      <c r="C112" s="1"/>
      <c r="D112" s="1"/>
      <c r="E112" s="11" t="s">
        <v>392</v>
      </c>
      <c r="F112" s="11" t="s">
        <v>331</v>
      </c>
      <c r="G112" s="11" t="s">
        <v>393</v>
      </c>
    </row>
    <row r="113">
      <c r="B113" s="36" t="s">
        <v>394</v>
      </c>
      <c r="C113" s="1"/>
      <c r="D113" s="1"/>
      <c r="E113" s="11" t="s">
        <v>395</v>
      </c>
    </row>
    <row r="114">
      <c r="B114" s="36" t="s">
        <v>396</v>
      </c>
      <c r="C114" s="1"/>
      <c r="D114" s="1"/>
      <c r="E114" s="11" t="s">
        <v>379</v>
      </c>
    </row>
    <row r="115">
      <c r="B115" s="36" t="s">
        <v>397</v>
      </c>
      <c r="C115" s="1"/>
      <c r="D115" s="1"/>
      <c r="E115" s="281" t="s">
        <v>398</v>
      </c>
      <c r="F115" s="11" t="s">
        <v>331</v>
      </c>
      <c r="G115" s="11" t="s">
        <v>336</v>
      </c>
    </row>
    <row r="116">
      <c r="B116" s="36" t="s">
        <v>399</v>
      </c>
      <c r="C116" s="1"/>
      <c r="D116" s="1"/>
      <c r="E116" s="281" t="s">
        <v>400</v>
      </c>
      <c r="F116" s="11" t="s">
        <v>331</v>
      </c>
      <c r="G116" s="11" t="s">
        <v>194</v>
      </c>
    </row>
    <row r="117">
      <c r="B117" s="11"/>
      <c r="C117" s="1"/>
      <c r="D117" s="1"/>
      <c r="E117" s="282"/>
      <c r="F117" s="11"/>
      <c r="G117" s="11"/>
    </row>
    <row r="118">
      <c r="B118" s="11"/>
      <c r="C118" s="1"/>
      <c r="D118" s="1"/>
      <c r="F118" s="11"/>
      <c r="G118" s="11"/>
    </row>
    <row r="119">
      <c r="B119" s="11"/>
      <c r="C119" s="1"/>
      <c r="D119" s="1"/>
      <c r="F119" s="11"/>
      <c r="G119" s="11"/>
    </row>
    <row r="120">
      <c r="B120" s="36" t="s">
        <v>401</v>
      </c>
      <c r="C120" s="1"/>
      <c r="D120" s="1"/>
      <c r="F120" s="11"/>
      <c r="G120" s="11"/>
    </row>
    <row r="121">
      <c r="B121" s="36" t="s">
        <v>403</v>
      </c>
      <c r="C121" s="1"/>
      <c r="D121" s="1"/>
    </row>
    <row r="122">
      <c r="B122" s="36" t="s">
        <v>404</v>
      </c>
      <c r="C122" s="1"/>
      <c r="D122" s="1"/>
    </row>
    <row r="123">
      <c r="B123" s="11" t="s">
        <v>40</v>
      </c>
      <c r="C123" s="1"/>
      <c r="D123" s="1"/>
    </row>
    <row r="124">
      <c r="B124" s="284" t="s">
        <v>405</v>
      </c>
      <c r="C124" s="1"/>
      <c r="D124" s="1"/>
      <c r="E124" s="11"/>
    </row>
    <row r="125">
      <c r="B125" s="36" t="s">
        <v>406</v>
      </c>
      <c r="C125" s="1"/>
      <c r="D125" s="1"/>
    </row>
    <row r="126" ht="18.0" customHeight="1">
      <c r="B126" s="36" t="s">
        <v>407</v>
      </c>
      <c r="C126" s="1"/>
      <c r="D126" s="1"/>
    </row>
    <row r="127">
      <c r="B127" s="11"/>
      <c r="C127" s="1"/>
      <c r="D127" s="1"/>
    </row>
    <row r="128">
      <c r="B128" s="36" t="s">
        <v>408</v>
      </c>
      <c r="C128" s="1"/>
      <c r="D128" s="1"/>
    </row>
    <row r="129">
      <c r="B129" s="11"/>
      <c r="C129" s="1"/>
      <c r="D129" s="1"/>
    </row>
    <row r="130">
      <c r="B130" s="11"/>
      <c r="C130" s="1"/>
      <c r="D130" s="1"/>
    </row>
    <row r="131">
      <c r="B131" s="11"/>
      <c r="C131" s="1"/>
      <c r="D131" s="1"/>
    </row>
    <row r="132">
      <c r="B132" s="11"/>
      <c r="C132" s="1"/>
      <c r="D132" s="1"/>
    </row>
    <row r="135">
      <c r="B135" s="11"/>
    </row>
    <row r="136">
      <c r="B136" s="11"/>
    </row>
    <row r="137">
      <c r="B137" s="11"/>
    </row>
    <row r="139">
      <c r="B139" s="11"/>
    </row>
    <row r="148">
      <c r="C148" s="1"/>
      <c r="D148" s="1"/>
    </row>
    <row r="149">
      <c r="C149" s="1"/>
      <c r="D149" s="1"/>
    </row>
    <row r="150">
      <c r="C150" s="1"/>
      <c r="D150" s="1"/>
    </row>
    <row r="151">
      <c r="C151" s="1"/>
      <c r="D151" s="1"/>
    </row>
    <row r="152">
      <c r="C152" s="1"/>
      <c r="D152" s="1"/>
    </row>
    <row r="153">
      <c r="C153" s="1"/>
      <c r="D153" s="1"/>
    </row>
    <row r="154">
      <c r="C154" s="1"/>
      <c r="D154" s="1"/>
    </row>
    <row r="155">
      <c r="C155" s="1"/>
      <c r="D155" s="1"/>
    </row>
    <row r="156">
      <c r="C156" s="1"/>
      <c r="D156" s="1"/>
    </row>
    <row r="157">
      <c r="C157" s="1"/>
      <c r="D157" s="1"/>
    </row>
    <row r="158">
      <c r="C158" s="1"/>
      <c r="D158" s="1"/>
    </row>
    <row r="159">
      <c r="C159" s="1"/>
      <c r="D159" s="1"/>
    </row>
    <row r="160">
      <c r="C160" s="1"/>
      <c r="D160" s="1"/>
    </row>
    <row r="161">
      <c r="C161" s="1"/>
      <c r="D161" s="1"/>
    </row>
    <row r="162">
      <c r="C162" s="1"/>
      <c r="D162" s="1"/>
    </row>
    <row r="163">
      <c r="C163" s="1"/>
      <c r="D163" s="1"/>
    </row>
    <row r="164">
      <c r="C164" s="1"/>
      <c r="D164" s="1"/>
    </row>
    <row r="165">
      <c r="C165" s="1"/>
      <c r="D165" s="1"/>
    </row>
    <row r="166">
      <c r="C166" s="1"/>
      <c r="D166" s="1"/>
    </row>
    <row r="167">
      <c r="C167" s="1"/>
      <c r="D167" s="1"/>
    </row>
    <row r="168">
      <c r="C168" s="1"/>
      <c r="D168" s="1"/>
    </row>
    <row r="169">
      <c r="C169" s="1"/>
      <c r="D169" s="1"/>
    </row>
    <row r="170">
      <c r="C170" s="1"/>
      <c r="D170" s="1"/>
    </row>
    <row r="171">
      <c r="C171" s="1"/>
      <c r="D171" s="1"/>
    </row>
    <row r="172">
      <c r="C172" s="1"/>
      <c r="D172" s="1"/>
    </row>
    <row r="173">
      <c r="C173" s="1"/>
      <c r="D173" s="1"/>
    </row>
    <row r="174">
      <c r="C174" s="1"/>
      <c r="D174" s="1"/>
    </row>
    <row r="175">
      <c r="C175" s="1"/>
      <c r="D175" s="1"/>
    </row>
    <row r="176">
      <c r="C176" s="1"/>
      <c r="D176" s="1"/>
    </row>
    <row r="177">
      <c r="C177" s="1"/>
      <c r="D177" s="1"/>
    </row>
    <row r="178">
      <c r="C178" s="1"/>
      <c r="D178" s="1"/>
    </row>
    <row r="179">
      <c r="C179" s="1"/>
      <c r="D179" s="1"/>
    </row>
    <row r="180">
      <c r="C180" s="1"/>
      <c r="D180" s="1"/>
    </row>
    <row r="181">
      <c r="C181" s="1"/>
      <c r="D181" s="1"/>
    </row>
    <row r="182">
      <c r="C182" s="1"/>
      <c r="D182" s="1"/>
    </row>
    <row r="183">
      <c r="C183" s="1"/>
      <c r="D183" s="1"/>
    </row>
    <row r="184">
      <c r="C184" s="1"/>
      <c r="D184" s="1"/>
    </row>
    <row r="185">
      <c r="C185" s="1"/>
      <c r="D185" s="1"/>
    </row>
    <row r="186">
      <c r="C186" s="1"/>
      <c r="D186" s="1"/>
    </row>
    <row r="187">
      <c r="C187" s="1"/>
      <c r="D187" s="1"/>
    </row>
    <row r="188">
      <c r="C188" s="1"/>
      <c r="D188" s="1"/>
    </row>
    <row r="189">
      <c r="C189" s="1"/>
      <c r="D189" s="1"/>
    </row>
    <row r="190">
      <c r="C190" s="1"/>
      <c r="D190" s="1"/>
    </row>
    <row r="191">
      <c r="C191" s="1"/>
      <c r="D191" s="1"/>
    </row>
    <row r="192">
      <c r="C192" s="1"/>
      <c r="D192" s="1"/>
    </row>
    <row r="193">
      <c r="C193" s="1"/>
      <c r="D193" s="1"/>
    </row>
    <row r="194">
      <c r="C194" s="1"/>
      <c r="D194" s="1"/>
    </row>
    <row r="195">
      <c r="C195" s="1"/>
      <c r="D195" s="1"/>
    </row>
    <row r="196">
      <c r="C196" s="1"/>
      <c r="D196" s="1"/>
    </row>
    <row r="197">
      <c r="C197" s="1"/>
      <c r="D197" s="1"/>
    </row>
    <row r="198">
      <c r="C198" s="1"/>
      <c r="D198" s="1"/>
    </row>
    <row r="199">
      <c r="C199" s="1"/>
      <c r="D199" s="1"/>
    </row>
    <row r="200">
      <c r="C200" s="1"/>
      <c r="D200" s="1"/>
    </row>
    <row r="201">
      <c r="C201" s="1"/>
      <c r="D201" s="1"/>
    </row>
    <row r="202">
      <c r="C202" s="1"/>
      <c r="D202" s="1"/>
    </row>
    <row r="203">
      <c r="C203" s="1"/>
      <c r="D203" s="1"/>
    </row>
    <row r="204">
      <c r="C204" s="1"/>
      <c r="D204" s="1"/>
    </row>
    <row r="205">
      <c r="C205" s="1"/>
      <c r="D205" s="1"/>
    </row>
    <row r="206">
      <c r="C206" s="1"/>
      <c r="D206" s="1"/>
    </row>
    <row r="207">
      <c r="C207" s="1"/>
      <c r="D207" s="1"/>
    </row>
    <row r="208">
      <c r="C208" s="1"/>
      <c r="D208" s="1"/>
    </row>
    <row r="209">
      <c r="C209" s="1"/>
      <c r="D209" s="1"/>
    </row>
    <row r="210">
      <c r="C210" s="1"/>
      <c r="D210" s="1"/>
    </row>
    <row r="211">
      <c r="C211" s="1"/>
      <c r="D211" s="1"/>
    </row>
    <row r="212">
      <c r="C212" s="1"/>
      <c r="D212" s="1"/>
    </row>
    <row r="213">
      <c r="C213" s="1"/>
      <c r="D213" s="1"/>
    </row>
    <row r="214">
      <c r="C214" s="1"/>
      <c r="D214" s="1"/>
    </row>
    <row r="215">
      <c r="C215" s="1"/>
      <c r="D215" s="1"/>
    </row>
    <row r="216">
      <c r="C216" s="1"/>
      <c r="D216" s="1"/>
    </row>
    <row r="217">
      <c r="C217" s="1"/>
      <c r="D217" s="1"/>
    </row>
    <row r="218">
      <c r="C218" s="1"/>
      <c r="D218" s="1"/>
    </row>
    <row r="219">
      <c r="C219" s="1"/>
      <c r="D219" s="1"/>
    </row>
    <row r="220">
      <c r="C220" s="1"/>
      <c r="D220" s="1"/>
    </row>
    <row r="221">
      <c r="C221" s="1"/>
      <c r="D221" s="1"/>
    </row>
    <row r="222">
      <c r="C222" s="1"/>
      <c r="D222" s="1"/>
    </row>
    <row r="223">
      <c r="C223" s="1"/>
      <c r="D223" s="1"/>
    </row>
    <row r="224">
      <c r="C224" s="1"/>
      <c r="D224" s="1"/>
    </row>
    <row r="225">
      <c r="C225" s="1"/>
      <c r="D225" s="1"/>
    </row>
    <row r="226">
      <c r="C226" s="1"/>
      <c r="D226" s="1"/>
    </row>
    <row r="227">
      <c r="C227" s="1"/>
      <c r="D227" s="1"/>
    </row>
    <row r="228">
      <c r="C228" s="1"/>
      <c r="D228" s="1"/>
    </row>
    <row r="229">
      <c r="C229" s="1"/>
      <c r="D229" s="1"/>
    </row>
    <row r="230">
      <c r="C230" s="1"/>
      <c r="D230" s="1"/>
    </row>
    <row r="231">
      <c r="C231" s="1"/>
      <c r="D231" s="1"/>
    </row>
    <row r="232">
      <c r="C232" s="1"/>
      <c r="D232" s="1"/>
    </row>
    <row r="233">
      <c r="C233" s="1"/>
      <c r="D233" s="1"/>
    </row>
    <row r="234">
      <c r="C234" s="1"/>
      <c r="D234" s="1"/>
    </row>
    <row r="235">
      <c r="C235" s="1"/>
      <c r="D235" s="1"/>
    </row>
    <row r="236">
      <c r="C236" s="1"/>
      <c r="D236" s="1"/>
    </row>
    <row r="237">
      <c r="C237" s="1"/>
      <c r="D237" s="1"/>
    </row>
    <row r="238">
      <c r="C238" s="1"/>
      <c r="D238" s="1"/>
    </row>
    <row r="239">
      <c r="C239" s="1"/>
      <c r="D239" s="1"/>
    </row>
    <row r="240">
      <c r="C240" s="1"/>
      <c r="D240" s="1"/>
    </row>
    <row r="241">
      <c r="C241" s="1"/>
      <c r="D241" s="1"/>
    </row>
    <row r="242">
      <c r="C242" s="1"/>
      <c r="D242" s="1"/>
    </row>
    <row r="243">
      <c r="C243" s="1"/>
      <c r="D243" s="1"/>
    </row>
    <row r="244">
      <c r="C244" s="1"/>
      <c r="D244" s="1"/>
    </row>
    <row r="245">
      <c r="C245" s="1"/>
      <c r="D245" s="1"/>
    </row>
    <row r="246">
      <c r="C246" s="1"/>
      <c r="D246" s="1"/>
    </row>
    <row r="247">
      <c r="C247" s="1"/>
      <c r="D247" s="1"/>
    </row>
    <row r="248">
      <c r="C248" s="1"/>
      <c r="D248" s="1"/>
    </row>
    <row r="249">
      <c r="C249" s="1"/>
      <c r="D249" s="1"/>
    </row>
    <row r="250">
      <c r="C250" s="1"/>
      <c r="D250" s="1"/>
    </row>
    <row r="251">
      <c r="C251" s="1"/>
      <c r="D251" s="1"/>
    </row>
    <row r="252">
      <c r="C252" s="1"/>
      <c r="D252" s="1"/>
    </row>
    <row r="253">
      <c r="C253" s="1"/>
      <c r="D253" s="1"/>
    </row>
    <row r="254">
      <c r="C254" s="1"/>
      <c r="D254" s="1"/>
    </row>
    <row r="255">
      <c r="C255" s="1"/>
      <c r="D255" s="1"/>
    </row>
    <row r="256">
      <c r="C256" s="1"/>
      <c r="D256" s="1"/>
    </row>
    <row r="257">
      <c r="C257" s="1"/>
      <c r="D257" s="1"/>
    </row>
    <row r="258">
      <c r="C258" s="1"/>
      <c r="D258" s="1"/>
    </row>
    <row r="259">
      <c r="C259" s="1"/>
      <c r="D259" s="1"/>
    </row>
    <row r="260">
      <c r="C260" s="1"/>
      <c r="D260" s="1"/>
    </row>
    <row r="261">
      <c r="C261" s="1"/>
      <c r="D261" s="1"/>
    </row>
    <row r="262">
      <c r="C262" s="1"/>
      <c r="D262" s="1"/>
    </row>
    <row r="263">
      <c r="C263" s="1"/>
      <c r="D263" s="1"/>
    </row>
    <row r="264">
      <c r="C264" s="1"/>
      <c r="D264" s="1"/>
    </row>
    <row r="265">
      <c r="C265" s="1"/>
      <c r="D265" s="1"/>
    </row>
    <row r="266">
      <c r="C266" s="1"/>
      <c r="D266" s="1"/>
    </row>
    <row r="267">
      <c r="C267" s="1"/>
      <c r="D267" s="1"/>
    </row>
    <row r="268">
      <c r="C268" s="1"/>
      <c r="D268" s="1"/>
    </row>
    <row r="269">
      <c r="C269" s="1"/>
      <c r="D269" s="1"/>
    </row>
    <row r="270">
      <c r="C270" s="1"/>
      <c r="D270" s="1"/>
    </row>
    <row r="271">
      <c r="C271" s="1"/>
      <c r="D271" s="1"/>
    </row>
    <row r="272">
      <c r="C272" s="1"/>
      <c r="D272" s="1"/>
    </row>
    <row r="273">
      <c r="C273" s="1"/>
      <c r="D273" s="1"/>
    </row>
    <row r="274">
      <c r="C274" s="1"/>
      <c r="D274" s="1"/>
    </row>
    <row r="275">
      <c r="C275" s="1"/>
      <c r="D275" s="1"/>
    </row>
    <row r="276">
      <c r="C276" s="1"/>
      <c r="D276" s="1"/>
    </row>
    <row r="277">
      <c r="C277" s="1"/>
      <c r="D277" s="1"/>
    </row>
    <row r="278">
      <c r="C278" s="1"/>
      <c r="D278" s="1"/>
    </row>
    <row r="279">
      <c r="C279" s="1"/>
      <c r="D279" s="1"/>
    </row>
    <row r="280">
      <c r="C280" s="1"/>
      <c r="D280" s="1"/>
    </row>
    <row r="281">
      <c r="C281" s="1"/>
      <c r="D281" s="1"/>
    </row>
    <row r="282">
      <c r="C282" s="1"/>
      <c r="D282" s="1"/>
    </row>
    <row r="283">
      <c r="C283" s="1"/>
      <c r="D283" s="1"/>
    </row>
    <row r="284">
      <c r="C284" s="1"/>
      <c r="D284" s="1"/>
    </row>
    <row r="285">
      <c r="C285" s="1"/>
      <c r="D285" s="1"/>
    </row>
    <row r="286">
      <c r="C286" s="1"/>
      <c r="D286" s="1"/>
    </row>
    <row r="287">
      <c r="C287" s="1"/>
      <c r="D287" s="1"/>
    </row>
    <row r="288">
      <c r="C288" s="1"/>
      <c r="D288" s="1"/>
    </row>
    <row r="289">
      <c r="C289" s="1"/>
      <c r="D289" s="1"/>
    </row>
    <row r="290">
      <c r="C290" s="1"/>
      <c r="D290" s="1"/>
    </row>
    <row r="291">
      <c r="C291" s="1"/>
      <c r="D291" s="1"/>
    </row>
    <row r="292">
      <c r="C292" s="1"/>
      <c r="D292" s="1"/>
    </row>
    <row r="293">
      <c r="C293" s="1"/>
      <c r="D293" s="1"/>
    </row>
    <row r="294">
      <c r="C294" s="1"/>
      <c r="D294" s="1"/>
    </row>
    <row r="295">
      <c r="C295" s="1"/>
      <c r="D295" s="1"/>
    </row>
    <row r="296">
      <c r="C296" s="1"/>
      <c r="D296" s="1"/>
    </row>
    <row r="297">
      <c r="C297" s="1"/>
      <c r="D297" s="1"/>
    </row>
    <row r="298">
      <c r="C298" s="1"/>
      <c r="D298" s="1"/>
    </row>
    <row r="299">
      <c r="C299" s="1"/>
      <c r="D299" s="1"/>
    </row>
    <row r="300">
      <c r="C300" s="1"/>
      <c r="D300" s="1"/>
    </row>
    <row r="301">
      <c r="C301" s="1"/>
      <c r="D301" s="1"/>
    </row>
    <row r="302">
      <c r="C302" s="1"/>
      <c r="D302" s="1"/>
    </row>
    <row r="303">
      <c r="C303" s="1"/>
      <c r="D303" s="1"/>
    </row>
    <row r="304">
      <c r="C304" s="1"/>
      <c r="D304" s="1"/>
    </row>
    <row r="305">
      <c r="C305" s="1"/>
      <c r="D305" s="1"/>
    </row>
    <row r="306">
      <c r="C306" s="1"/>
      <c r="D306" s="1"/>
    </row>
    <row r="307">
      <c r="C307" s="1"/>
      <c r="D307" s="1"/>
    </row>
    <row r="308">
      <c r="C308" s="1"/>
      <c r="D308" s="1"/>
    </row>
    <row r="309">
      <c r="C309" s="1"/>
      <c r="D309" s="1"/>
    </row>
    <row r="310">
      <c r="C310" s="1"/>
      <c r="D310" s="1"/>
    </row>
    <row r="311">
      <c r="C311" s="1"/>
      <c r="D311" s="1"/>
    </row>
    <row r="312">
      <c r="C312" s="1"/>
      <c r="D312" s="1"/>
    </row>
    <row r="313">
      <c r="C313" s="1"/>
      <c r="D313" s="1"/>
    </row>
    <row r="314">
      <c r="C314" s="1"/>
      <c r="D314" s="1"/>
    </row>
    <row r="315">
      <c r="C315" s="1"/>
      <c r="D315" s="1"/>
    </row>
    <row r="316">
      <c r="C316" s="1"/>
      <c r="D316" s="1"/>
    </row>
    <row r="317">
      <c r="C317" s="1"/>
      <c r="D317" s="1"/>
    </row>
    <row r="318">
      <c r="C318" s="1"/>
      <c r="D318" s="1"/>
    </row>
    <row r="319">
      <c r="C319" s="1"/>
      <c r="D319" s="1"/>
    </row>
    <row r="320">
      <c r="C320" s="1"/>
      <c r="D320" s="1"/>
    </row>
    <row r="321">
      <c r="C321" s="1"/>
      <c r="D321" s="1"/>
    </row>
    <row r="322">
      <c r="C322" s="1"/>
      <c r="D322" s="1"/>
    </row>
    <row r="323">
      <c r="C323" s="1"/>
      <c r="D323" s="1"/>
    </row>
    <row r="324">
      <c r="C324" s="1"/>
      <c r="D324" s="1"/>
    </row>
    <row r="325">
      <c r="C325" s="1"/>
      <c r="D325" s="1"/>
    </row>
    <row r="326">
      <c r="C326" s="1"/>
      <c r="D326" s="1"/>
    </row>
    <row r="327">
      <c r="C327" s="1"/>
      <c r="D327" s="1"/>
    </row>
    <row r="328">
      <c r="C328" s="1"/>
      <c r="D328" s="1"/>
    </row>
    <row r="329">
      <c r="C329" s="1"/>
      <c r="D329" s="1"/>
    </row>
    <row r="330">
      <c r="C330" s="1"/>
      <c r="D330" s="1"/>
    </row>
    <row r="331">
      <c r="C331" s="1"/>
      <c r="D331" s="1"/>
    </row>
    <row r="332">
      <c r="C332" s="1"/>
      <c r="D332" s="1"/>
    </row>
    <row r="333">
      <c r="C333" s="1"/>
      <c r="D333" s="1"/>
    </row>
    <row r="334">
      <c r="C334" s="1"/>
      <c r="D334" s="1"/>
    </row>
    <row r="335">
      <c r="C335" s="1"/>
      <c r="D335" s="1"/>
    </row>
    <row r="336">
      <c r="C336" s="1"/>
      <c r="D336" s="1"/>
    </row>
    <row r="337">
      <c r="C337" s="1"/>
      <c r="D337" s="1"/>
    </row>
    <row r="338">
      <c r="C338" s="1"/>
      <c r="D338" s="1"/>
    </row>
    <row r="339">
      <c r="C339" s="1"/>
      <c r="D339" s="1"/>
    </row>
    <row r="340">
      <c r="C340" s="1"/>
      <c r="D340" s="1"/>
    </row>
    <row r="341">
      <c r="C341" s="1"/>
      <c r="D341" s="1"/>
    </row>
    <row r="342">
      <c r="C342" s="1"/>
      <c r="D342" s="1"/>
    </row>
    <row r="343">
      <c r="C343" s="1"/>
      <c r="D343" s="1"/>
    </row>
    <row r="344">
      <c r="C344" s="1"/>
      <c r="D344" s="1"/>
    </row>
    <row r="345">
      <c r="C345" s="1"/>
      <c r="D345" s="1"/>
    </row>
    <row r="346">
      <c r="C346" s="1"/>
      <c r="D346" s="1"/>
    </row>
    <row r="347">
      <c r="C347" s="1"/>
      <c r="D347" s="1"/>
    </row>
    <row r="348">
      <c r="C348" s="1"/>
      <c r="D348" s="1"/>
    </row>
    <row r="349">
      <c r="C349" s="1"/>
      <c r="D349" s="1"/>
    </row>
    <row r="350">
      <c r="C350" s="1"/>
      <c r="D350" s="1"/>
    </row>
    <row r="351">
      <c r="C351" s="1"/>
      <c r="D351" s="1"/>
    </row>
    <row r="352">
      <c r="C352" s="1"/>
      <c r="D352" s="1"/>
    </row>
    <row r="353">
      <c r="C353" s="1"/>
      <c r="D353" s="1"/>
    </row>
    <row r="354">
      <c r="C354" s="1"/>
      <c r="D354" s="1"/>
    </row>
    <row r="355">
      <c r="C355" s="1"/>
      <c r="D355" s="1"/>
    </row>
    <row r="356">
      <c r="C356" s="1"/>
      <c r="D356" s="1"/>
    </row>
    <row r="357">
      <c r="C357" s="1"/>
      <c r="D357" s="1"/>
    </row>
    <row r="358">
      <c r="C358" s="1"/>
      <c r="D358" s="1"/>
    </row>
    <row r="359">
      <c r="C359" s="1"/>
      <c r="D359" s="1"/>
    </row>
    <row r="360">
      <c r="C360" s="1"/>
      <c r="D360" s="1"/>
    </row>
    <row r="361">
      <c r="C361" s="1"/>
      <c r="D361" s="1"/>
    </row>
    <row r="362">
      <c r="C362" s="1"/>
      <c r="D362" s="1"/>
    </row>
    <row r="363">
      <c r="C363" s="1"/>
      <c r="D363" s="1"/>
    </row>
    <row r="364">
      <c r="C364" s="1"/>
      <c r="D364" s="1"/>
    </row>
    <row r="365">
      <c r="C365" s="1"/>
      <c r="D365" s="1"/>
    </row>
    <row r="366">
      <c r="C366" s="1"/>
      <c r="D366" s="1"/>
    </row>
    <row r="367">
      <c r="C367" s="1"/>
      <c r="D367" s="1"/>
    </row>
    <row r="368">
      <c r="C368" s="1"/>
      <c r="D368" s="1"/>
    </row>
    <row r="369">
      <c r="C369" s="1"/>
      <c r="D369" s="1"/>
    </row>
    <row r="370">
      <c r="C370" s="1"/>
      <c r="D370" s="1"/>
    </row>
    <row r="371">
      <c r="C371" s="1"/>
      <c r="D371" s="1"/>
    </row>
    <row r="372">
      <c r="C372" s="1"/>
      <c r="D372" s="1"/>
    </row>
    <row r="373">
      <c r="C373" s="1"/>
      <c r="D373" s="1"/>
    </row>
    <row r="374">
      <c r="C374" s="1"/>
      <c r="D374" s="1"/>
    </row>
    <row r="375">
      <c r="C375" s="1"/>
      <c r="D375" s="1"/>
    </row>
    <row r="376">
      <c r="C376" s="1"/>
      <c r="D376" s="1"/>
    </row>
    <row r="377">
      <c r="C377" s="1"/>
      <c r="D377" s="1"/>
    </row>
    <row r="378">
      <c r="C378" s="1"/>
      <c r="D378" s="1"/>
    </row>
    <row r="379">
      <c r="C379" s="1"/>
      <c r="D379" s="1"/>
    </row>
    <row r="380">
      <c r="C380" s="1"/>
      <c r="D380" s="1"/>
    </row>
    <row r="381">
      <c r="C381" s="1"/>
      <c r="D381" s="1"/>
    </row>
    <row r="382">
      <c r="C382" s="1"/>
      <c r="D382" s="1"/>
    </row>
    <row r="383">
      <c r="C383" s="1"/>
      <c r="D383" s="1"/>
    </row>
    <row r="384">
      <c r="C384" s="1"/>
      <c r="D384" s="1"/>
    </row>
    <row r="385">
      <c r="C385" s="1"/>
      <c r="D385" s="1"/>
    </row>
    <row r="386">
      <c r="C386" s="1"/>
      <c r="D386" s="1"/>
    </row>
    <row r="387">
      <c r="C387" s="1"/>
      <c r="D387" s="1"/>
    </row>
    <row r="388">
      <c r="C388" s="1"/>
      <c r="D388" s="1"/>
    </row>
    <row r="389">
      <c r="C389" s="1"/>
      <c r="D389" s="1"/>
    </row>
    <row r="390">
      <c r="C390" s="1"/>
      <c r="D390" s="1"/>
    </row>
    <row r="391">
      <c r="C391" s="1"/>
      <c r="D391" s="1"/>
    </row>
    <row r="392">
      <c r="C392" s="1"/>
      <c r="D392" s="1"/>
    </row>
    <row r="393">
      <c r="C393" s="1"/>
      <c r="D393" s="1"/>
    </row>
    <row r="394">
      <c r="C394" s="1"/>
      <c r="D394" s="1"/>
    </row>
    <row r="395">
      <c r="C395" s="1"/>
      <c r="D395" s="1"/>
    </row>
    <row r="396">
      <c r="C396" s="1"/>
      <c r="D396" s="1"/>
    </row>
    <row r="397">
      <c r="C397" s="1"/>
      <c r="D397" s="1"/>
    </row>
    <row r="398">
      <c r="C398" s="1"/>
      <c r="D398" s="1"/>
    </row>
    <row r="399">
      <c r="C399" s="1"/>
      <c r="D399" s="1"/>
    </row>
    <row r="400">
      <c r="C400" s="1"/>
      <c r="D400" s="1"/>
    </row>
    <row r="401">
      <c r="C401" s="1"/>
      <c r="D401" s="1"/>
    </row>
    <row r="402">
      <c r="C402" s="1"/>
      <c r="D402" s="1"/>
    </row>
    <row r="403">
      <c r="C403" s="1"/>
      <c r="D403" s="1"/>
    </row>
    <row r="404">
      <c r="C404" s="1"/>
      <c r="D404" s="1"/>
    </row>
    <row r="405">
      <c r="C405" s="1"/>
      <c r="D405" s="1"/>
    </row>
    <row r="406">
      <c r="C406" s="1"/>
      <c r="D406" s="1"/>
    </row>
    <row r="407">
      <c r="C407" s="1"/>
      <c r="D407" s="1"/>
    </row>
    <row r="408">
      <c r="C408" s="1"/>
      <c r="D408" s="1"/>
    </row>
    <row r="409">
      <c r="C409" s="1"/>
      <c r="D409" s="1"/>
    </row>
    <row r="410">
      <c r="C410" s="1"/>
      <c r="D410" s="1"/>
    </row>
    <row r="411">
      <c r="C411" s="1"/>
      <c r="D411" s="1"/>
    </row>
    <row r="412">
      <c r="C412" s="1"/>
      <c r="D412" s="1"/>
    </row>
    <row r="413">
      <c r="C413" s="1"/>
      <c r="D413" s="1"/>
    </row>
    <row r="414">
      <c r="C414" s="1"/>
      <c r="D414" s="1"/>
    </row>
    <row r="415">
      <c r="C415" s="1"/>
      <c r="D415" s="1"/>
    </row>
    <row r="416">
      <c r="C416" s="1"/>
      <c r="D416" s="1"/>
    </row>
    <row r="417">
      <c r="C417" s="1"/>
      <c r="D417" s="1"/>
    </row>
    <row r="418">
      <c r="C418" s="1"/>
      <c r="D418" s="1"/>
    </row>
    <row r="419">
      <c r="C419" s="1"/>
      <c r="D419" s="1"/>
    </row>
    <row r="420">
      <c r="C420" s="1"/>
      <c r="D420" s="1"/>
    </row>
    <row r="421">
      <c r="C421" s="1"/>
      <c r="D421" s="1"/>
    </row>
    <row r="422">
      <c r="C422" s="1"/>
      <c r="D422" s="1"/>
    </row>
    <row r="423">
      <c r="C423" s="1"/>
      <c r="D423" s="1"/>
    </row>
    <row r="424">
      <c r="C424" s="1"/>
      <c r="D424" s="1"/>
    </row>
    <row r="425">
      <c r="C425" s="1"/>
      <c r="D425" s="1"/>
    </row>
    <row r="426">
      <c r="C426" s="1"/>
      <c r="D426" s="1"/>
    </row>
    <row r="427">
      <c r="C427" s="1"/>
      <c r="D427" s="1"/>
    </row>
    <row r="428">
      <c r="C428" s="1"/>
      <c r="D428" s="1"/>
    </row>
    <row r="429">
      <c r="C429" s="1"/>
      <c r="D429" s="1"/>
    </row>
    <row r="430">
      <c r="C430" s="1"/>
      <c r="D430" s="1"/>
    </row>
    <row r="431">
      <c r="C431" s="1"/>
      <c r="D431" s="1"/>
    </row>
    <row r="432">
      <c r="C432" s="1"/>
      <c r="D432" s="1"/>
    </row>
    <row r="433">
      <c r="C433" s="1"/>
      <c r="D433" s="1"/>
    </row>
    <row r="434">
      <c r="C434" s="1"/>
      <c r="D434" s="1"/>
    </row>
    <row r="435">
      <c r="C435" s="1"/>
      <c r="D435" s="1"/>
    </row>
    <row r="436">
      <c r="C436" s="1"/>
      <c r="D436" s="1"/>
    </row>
    <row r="437">
      <c r="C437" s="1"/>
      <c r="D437" s="1"/>
    </row>
    <row r="438">
      <c r="C438" s="1"/>
      <c r="D438" s="1"/>
    </row>
    <row r="439">
      <c r="C439" s="1"/>
      <c r="D439" s="1"/>
    </row>
    <row r="440">
      <c r="C440" s="1"/>
      <c r="D440" s="1"/>
    </row>
    <row r="441">
      <c r="C441" s="1"/>
      <c r="D441" s="1"/>
    </row>
    <row r="442">
      <c r="C442" s="1"/>
      <c r="D442" s="1"/>
    </row>
    <row r="443">
      <c r="C443" s="1"/>
      <c r="D443" s="1"/>
    </row>
    <row r="444">
      <c r="C444" s="1"/>
      <c r="D444" s="1"/>
    </row>
    <row r="445">
      <c r="C445" s="1"/>
      <c r="D445" s="1"/>
    </row>
    <row r="446">
      <c r="C446" s="1"/>
      <c r="D446" s="1"/>
    </row>
    <row r="447">
      <c r="C447" s="1"/>
      <c r="D447" s="1"/>
    </row>
    <row r="448">
      <c r="C448" s="1"/>
      <c r="D448" s="1"/>
    </row>
    <row r="449">
      <c r="C449" s="1"/>
      <c r="D449" s="1"/>
    </row>
    <row r="450">
      <c r="C450" s="1"/>
      <c r="D450" s="1"/>
    </row>
    <row r="451">
      <c r="C451" s="1"/>
      <c r="D451" s="1"/>
    </row>
    <row r="452">
      <c r="C452" s="1"/>
      <c r="D452" s="1"/>
    </row>
    <row r="453">
      <c r="C453" s="1"/>
      <c r="D453" s="1"/>
    </row>
    <row r="454">
      <c r="C454" s="1"/>
      <c r="D454" s="1"/>
    </row>
    <row r="455">
      <c r="C455" s="1"/>
      <c r="D455" s="1"/>
    </row>
    <row r="456">
      <c r="C456" s="1"/>
      <c r="D456" s="1"/>
    </row>
    <row r="457">
      <c r="C457" s="1"/>
      <c r="D457" s="1"/>
    </row>
    <row r="458">
      <c r="C458" s="1"/>
      <c r="D458" s="1"/>
    </row>
    <row r="459">
      <c r="C459" s="1"/>
      <c r="D459" s="1"/>
    </row>
    <row r="460">
      <c r="C460" s="1"/>
      <c r="D460" s="1"/>
    </row>
    <row r="461">
      <c r="C461" s="1"/>
      <c r="D461" s="1"/>
    </row>
    <row r="462">
      <c r="C462" s="1"/>
      <c r="D462" s="1"/>
    </row>
    <row r="463">
      <c r="C463" s="1"/>
      <c r="D463" s="1"/>
    </row>
    <row r="464">
      <c r="C464" s="1"/>
      <c r="D464" s="1"/>
    </row>
    <row r="465">
      <c r="C465" s="1"/>
      <c r="D465" s="1"/>
    </row>
    <row r="466">
      <c r="C466" s="1"/>
      <c r="D466" s="1"/>
    </row>
    <row r="467">
      <c r="C467" s="1"/>
      <c r="D467" s="1"/>
    </row>
    <row r="468">
      <c r="C468" s="1"/>
      <c r="D468" s="1"/>
    </row>
    <row r="469">
      <c r="C469" s="1"/>
      <c r="D469" s="1"/>
    </row>
    <row r="470">
      <c r="C470" s="1"/>
      <c r="D470" s="1"/>
    </row>
    <row r="471">
      <c r="C471" s="1"/>
      <c r="D471" s="1"/>
    </row>
    <row r="472">
      <c r="C472" s="1"/>
      <c r="D472" s="1"/>
    </row>
    <row r="473">
      <c r="C473" s="1"/>
      <c r="D473" s="1"/>
    </row>
    <row r="474">
      <c r="C474" s="1"/>
      <c r="D474" s="1"/>
    </row>
    <row r="475">
      <c r="C475" s="1"/>
      <c r="D475" s="1"/>
    </row>
    <row r="476">
      <c r="C476" s="1"/>
      <c r="D476" s="1"/>
    </row>
    <row r="477">
      <c r="C477" s="1"/>
      <c r="D477" s="1"/>
    </row>
    <row r="478">
      <c r="C478" s="1"/>
      <c r="D478" s="1"/>
    </row>
    <row r="479">
      <c r="C479" s="1"/>
      <c r="D479" s="1"/>
    </row>
    <row r="480">
      <c r="C480" s="1"/>
      <c r="D480" s="1"/>
    </row>
    <row r="481">
      <c r="C481" s="1"/>
      <c r="D481" s="1"/>
    </row>
    <row r="482">
      <c r="C482" s="1"/>
      <c r="D482" s="1"/>
    </row>
    <row r="483">
      <c r="C483" s="1"/>
      <c r="D483" s="1"/>
    </row>
    <row r="484">
      <c r="C484" s="1"/>
      <c r="D484" s="1"/>
    </row>
    <row r="485">
      <c r="C485" s="1"/>
      <c r="D485" s="1"/>
    </row>
    <row r="486">
      <c r="C486" s="1"/>
      <c r="D486" s="1"/>
    </row>
    <row r="487">
      <c r="C487" s="1"/>
      <c r="D487" s="1"/>
    </row>
    <row r="488">
      <c r="C488" s="1"/>
      <c r="D488" s="1"/>
    </row>
    <row r="489">
      <c r="C489" s="1"/>
      <c r="D489" s="1"/>
    </row>
    <row r="490">
      <c r="C490" s="1"/>
      <c r="D490" s="1"/>
    </row>
    <row r="491">
      <c r="C491" s="1"/>
      <c r="D491" s="1"/>
    </row>
    <row r="492">
      <c r="C492" s="1"/>
      <c r="D492" s="1"/>
    </row>
    <row r="493">
      <c r="C493" s="1"/>
      <c r="D493" s="1"/>
    </row>
    <row r="494">
      <c r="C494" s="1"/>
      <c r="D494" s="1"/>
    </row>
    <row r="495">
      <c r="C495" s="1"/>
      <c r="D495" s="1"/>
    </row>
    <row r="496">
      <c r="C496" s="1"/>
      <c r="D496" s="1"/>
    </row>
    <row r="497">
      <c r="C497" s="1"/>
      <c r="D497" s="1"/>
    </row>
    <row r="498">
      <c r="C498" s="1"/>
      <c r="D498" s="1"/>
    </row>
    <row r="499">
      <c r="C499" s="1"/>
      <c r="D499" s="1"/>
    </row>
    <row r="500">
      <c r="C500" s="1"/>
      <c r="D500" s="1"/>
    </row>
    <row r="501">
      <c r="C501" s="1"/>
      <c r="D501" s="1"/>
    </row>
    <row r="502">
      <c r="C502" s="1"/>
      <c r="D502" s="1"/>
    </row>
    <row r="503">
      <c r="C503" s="1"/>
      <c r="D503" s="1"/>
    </row>
    <row r="504">
      <c r="C504" s="1"/>
      <c r="D504" s="1"/>
    </row>
    <row r="505">
      <c r="C505" s="1"/>
      <c r="D505" s="1"/>
    </row>
    <row r="506">
      <c r="C506" s="1"/>
      <c r="D506" s="1"/>
    </row>
    <row r="507">
      <c r="C507" s="1"/>
      <c r="D507" s="1"/>
    </row>
    <row r="508">
      <c r="C508" s="1"/>
      <c r="D508" s="1"/>
    </row>
    <row r="509">
      <c r="C509" s="1"/>
      <c r="D509" s="1"/>
    </row>
    <row r="510">
      <c r="C510" s="1"/>
      <c r="D510" s="1"/>
    </row>
    <row r="511">
      <c r="C511" s="1"/>
      <c r="D511" s="1"/>
    </row>
    <row r="512">
      <c r="C512" s="1"/>
      <c r="D512" s="1"/>
    </row>
    <row r="513">
      <c r="C513" s="1"/>
      <c r="D513" s="1"/>
    </row>
    <row r="514">
      <c r="C514" s="1"/>
      <c r="D514" s="1"/>
    </row>
    <row r="515">
      <c r="C515" s="1"/>
      <c r="D515" s="1"/>
    </row>
    <row r="516">
      <c r="C516" s="1"/>
      <c r="D516" s="1"/>
    </row>
    <row r="517">
      <c r="C517" s="1"/>
      <c r="D517" s="1"/>
    </row>
    <row r="518">
      <c r="C518" s="1"/>
      <c r="D518" s="1"/>
    </row>
    <row r="519">
      <c r="C519" s="1"/>
      <c r="D519" s="1"/>
    </row>
    <row r="520">
      <c r="C520" s="1"/>
      <c r="D520" s="1"/>
    </row>
    <row r="521">
      <c r="C521" s="1"/>
      <c r="D521" s="1"/>
    </row>
    <row r="522">
      <c r="C522" s="1"/>
      <c r="D522" s="1"/>
    </row>
    <row r="523">
      <c r="C523" s="1"/>
      <c r="D523" s="1"/>
    </row>
    <row r="524">
      <c r="C524" s="1"/>
      <c r="D524" s="1"/>
    </row>
    <row r="525">
      <c r="C525" s="1"/>
      <c r="D525" s="1"/>
    </row>
    <row r="526">
      <c r="C526" s="1"/>
      <c r="D526" s="1"/>
    </row>
    <row r="527">
      <c r="C527" s="1"/>
      <c r="D527" s="1"/>
    </row>
    <row r="528">
      <c r="C528" s="1"/>
      <c r="D528" s="1"/>
    </row>
    <row r="529">
      <c r="C529" s="1"/>
      <c r="D529" s="1"/>
    </row>
    <row r="530">
      <c r="C530" s="1"/>
      <c r="D530" s="1"/>
    </row>
    <row r="531">
      <c r="C531" s="1"/>
      <c r="D531" s="1"/>
    </row>
    <row r="532">
      <c r="C532" s="1"/>
      <c r="D532" s="1"/>
    </row>
    <row r="533">
      <c r="C533" s="1"/>
      <c r="D533" s="1"/>
    </row>
    <row r="534">
      <c r="C534" s="1"/>
      <c r="D534" s="1"/>
    </row>
    <row r="535">
      <c r="C535" s="1"/>
      <c r="D535" s="1"/>
    </row>
    <row r="536">
      <c r="C536" s="1"/>
      <c r="D536" s="1"/>
    </row>
    <row r="537">
      <c r="C537" s="1"/>
      <c r="D537" s="1"/>
    </row>
    <row r="538">
      <c r="C538" s="1"/>
      <c r="D538" s="1"/>
    </row>
    <row r="539">
      <c r="C539" s="1"/>
      <c r="D539" s="1"/>
    </row>
    <row r="540">
      <c r="C540" s="1"/>
      <c r="D540" s="1"/>
    </row>
    <row r="541">
      <c r="C541" s="1"/>
      <c r="D541" s="1"/>
    </row>
    <row r="542">
      <c r="C542" s="1"/>
      <c r="D542" s="1"/>
    </row>
    <row r="543">
      <c r="C543" s="1"/>
      <c r="D543" s="1"/>
    </row>
    <row r="544">
      <c r="C544" s="1"/>
      <c r="D544" s="1"/>
    </row>
    <row r="545">
      <c r="C545" s="1"/>
      <c r="D545" s="1"/>
    </row>
    <row r="546">
      <c r="C546" s="1"/>
      <c r="D546" s="1"/>
    </row>
    <row r="547">
      <c r="C547" s="1"/>
      <c r="D547" s="1"/>
    </row>
    <row r="548">
      <c r="C548" s="1"/>
      <c r="D548" s="1"/>
    </row>
    <row r="549">
      <c r="C549" s="1"/>
      <c r="D549" s="1"/>
    </row>
    <row r="550">
      <c r="C550" s="1"/>
      <c r="D550" s="1"/>
    </row>
    <row r="551">
      <c r="C551" s="1"/>
      <c r="D551" s="1"/>
    </row>
    <row r="552">
      <c r="C552" s="1"/>
      <c r="D552" s="1"/>
    </row>
    <row r="553">
      <c r="C553" s="1"/>
      <c r="D553" s="1"/>
    </row>
    <row r="554">
      <c r="C554" s="1"/>
      <c r="D554" s="1"/>
    </row>
    <row r="555">
      <c r="C555" s="1"/>
      <c r="D555" s="1"/>
    </row>
    <row r="556">
      <c r="C556" s="1"/>
      <c r="D556" s="1"/>
    </row>
    <row r="557">
      <c r="C557" s="1"/>
      <c r="D557" s="1"/>
    </row>
    <row r="558">
      <c r="C558" s="1"/>
      <c r="D558" s="1"/>
    </row>
    <row r="559">
      <c r="C559" s="1"/>
      <c r="D559" s="1"/>
    </row>
    <row r="560">
      <c r="C560" s="1"/>
      <c r="D560" s="1"/>
    </row>
    <row r="561">
      <c r="C561" s="1"/>
      <c r="D561" s="1"/>
    </row>
    <row r="562">
      <c r="C562" s="1"/>
      <c r="D562" s="1"/>
    </row>
    <row r="563">
      <c r="C563" s="1"/>
      <c r="D563" s="1"/>
    </row>
    <row r="564">
      <c r="C564" s="1"/>
      <c r="D564" s="1"/>
    </row>
    <row r="565">
      <c r="C565" s="1"/>
      <c r="D565" s="1"/>
    </row>
    <row r="566">
      <c r="C566" s="1"/>
      <c r="D566" s="1"/>
    </row>
    <row r="567">
      <c r="C567" s="1"/>
      <c r="D567" s="1"/>
    </row>
    <row r="568">
      <c r="C568" s="1"/>
      <c r="D568" s="1"/>
    </row>
    <row r="569">
      <c r="C569" s="1"/>
      <c r="D569" s="1"/>
    </row>
    <row r="570">
      <c r="C570" s="1"/>
      <c r="D570" s="1"/>
    </row>
    <row r="571">
      <c r="C571" s="1"/>
      <c r="D571" s="1"/>
    </row>
    <row r="572">
      <c r="C572" s="1"/>
      <c r="D572" s="1"/>
    </row>
    <row r="573">
      <c r="C573" s="1"/>
      <c r="D573" s="1"/>
    </row>
    <row r="574">
      <c r="C574" s="1"/>
      <c r="D574" s="1"/>
    </row>
    <row r="575">
      <c r="C575" s="1"/>
      <c r="D575" s="1"/>
    </row>
    <row r="576">
      <c r="C576" s="1"/>
      <c r="D576" s="1"/>
    </row>
    <row r="577">
      <c r="C577" s="1"/>
      <c r="D577" s="1"/>
    </row>
    <row r="578">
      <c r="C578" s="1"/>
      <c r="D578" s="1"/>
    </row>
    <row r="579">
      <c r="C579" s="1"/>
      <c r="D579" s="1"/>
    </row>
    <row r="580">
      <c r="C580" s="1"/>
      <c r="D580" s="1"/>
    </row>
    <row r="581">
      <c r="C581" s="1"/>
      <c r="D581" s="1"/>
    </row>
    <row r="582">
      <c r="C582" s="1"/>
      <c r="D582" s="1"/>
    </row>
    <row r="583">
      <c r="C583" s="1"/>
      <c r="D583" s="1"/>
    </row>
    <row r="584">
      <c r="C584" s="1"/>
      <c r="D584" s="1"/>
    </row>
    <row r="585">
      <c r="C585" s="1"/>
      <c r="D585" s="1"/>
    </row>
    <row r="586">
      <c r="C586" s="1"/>
      <c r="D586" s="1"/>
    </row>
    <row r="587">
      <c r="C587" s="1"/>
      <c r="D587" s="1"/>
    </row>
    <row r="588">
      <c r="C588" s="1"/>
      <c r="D588" s="1"/>
    </row>
    <row r="589">
      <c r="C589" s="1"/>
      <c r="D589" s="1"/>
    </row>
    <row r="590">
      <c r="C590" s="1"/>
      <c r="D590" s="1"/>
    </row>
    <row r="591">
      <c r="C591" s="1"/>
      <c r="D591" s="1"/>
    </row>
    <row r="592">
      <c r="C592" s="1"/>
      <c r="D592" s="1"/>
    </row>
    <row r="593">
      <c r="C593" s="1"/>
      <c r="D593" s="1"/>
    </row>
    <row r="594">
      <c r="C594" s="1"/>
      <c r="D594" s="1"/>
    </row>
    <row r="595">
      <c r="C595" s="1"/>
      <c r="D595" s="1"/>
    </row>
    <row r="596">
      <c r="C596" s="1"/>
      <c r="D596" s="1"/>
    </row>
    <row r="597">
      <c r="C597" s="1"/>
      <c r="D597" s="1"/>
    </row>
    <row r="598">
      <c r="C598" s="1"/>
      <c r="D598" s="1"/>
    </row>
    <row r="599">
      <c r="C599" s="1"/>
      <c r="D599" s="1"/>
    </row>
    <row r="600">
      <c r="C600" s="1"/>
      <c r="D600" s="1"/>
    </row>
    <row r="601">
      <c r="C601" s="1"/>
      <c r="D601" s="1"/>
    </row>
    <row r="602">
      <c r="C602" s="1"/>
      <c r="D602" s="1"/>
    </row>
    <row r="603">
      <c r="C603" s="1"/>
      <c r="D603" s="1"/>
    </row>
    <row r="604">
      <c r="C604" s="1"/>
      <c r="D604" s="1"/>
    </row>
    <row r="605">
      <c r="C605" s="1"/>
      <c r="D605" s="1"/>
    </row>
    <row r="606">
      <c r="C606" s="1"/>
      <c r="D606" s="1"/>
    </row>
    <row r="607">
      <c r="C607" s="1"/>
      <c r="D607" s="1"/>
    </row>
    <row r="608">
      <c r="C608" s="1"/>
      <c r="D608" s="1"/>
    </row>
    <row r="609">
      <c r="C609" s="1"/>
      <c r="D609" s="1"/>
    </row>
    <row r="610">
      <c r="C610" s="1"/>
      <c r="D610" s="1"/>
    </row>
    <row r="611">
      <c r="C611" s="1"/>
      <c r="D611" s="1"/>
    </row>
    <row r="612">
      <c r="C612" s="1"/>
      <c r="D612" s="1"/>
    </row>
    <row r="613">
      <c r="C613" s="1"/>
      <c r="D613" s="1"/>
    </row>
    <row r="614">
      <c r="C614" s="1"/>
      <c r="D614" s="1"/>
    </row>
    <row r="615">
      <c r="C615" s="1"/>
      <c r="D615" s="1"/>
    </row>
    <row r="616">
      <c r="C616" s="1"/>
      <c r="D616" s="1"/>
    </row>
    <row r="617">
      <c r="C617" s="1"/>
      <c r="D617" s="1"/>
    </row>
    <row r="618">
      <c r="C618" s="1"/>
      <c r="D618" s="1"/>
    </row>
    <row r="619">
      <c r="C619" s="1"/>
      <c r="D619" s="1"/>
    </row>
    <row r="620">
      <c r="C620" s="1"/>
      <c r="D620" s="1"/>
    </row>
    <row r="621">
      <c r="C621" s="1"/>
      <c r="D621" s="1"/>
    </row>
    <row r="622">
      <c r="C622" s="1"/>
      <c r="D622" s="1"/>
    </row>
    <row r="623">
      <c r="C623" s="1"/>
      <c r="D623" s="1"/>
    </row>
    <row r="624">
      <c r="C624" s="1"/>
      <c r="D624" s="1"/>
    </row>
    <row r="625">
      <c r="C625" s="1"/>
      <c r="D625" s="1"/>
    </row>
    <row r="626">
      <c r="C626" s="1"/>
      <c r="D626" s="1"/>
    </row>
    <row r="627">
      <c r="C627" s="1"/>
      <c r="D627" s="1"/>
    </row>
    <row r="628">
      <c r="C628" s="1"/>
      <c r="D628" s="1"/>
    </row>
    <row r="629">
      <c r="C629" s="1"/>
      <c r="D629" s="1"/>
    </row>
    <row r="630">
      <c r="C630" s="1"/>
      <c r="D630" s="1"/>
    </row>
    <row r="631">
      <c r="C631" s="1"/>
      <c r="D631" s="1"/>
    </row>
    <row r="632">
      <c r="C632" s="1"/>
      <c r="D632" s="1"/>
    </row>
    <row r="633">
      <c r="C633" s="1"/>
      <c r="D633" s="1"/>
    </row>
    <row r="634">
      <c r="C634" s="1"/>
      <c r="D634" s="1"/>
    </row>
    <row r="635">
      <c r="C635" s="1"/>
      <c r="D635" s="1"/>
    </row>
    <row r="636">
      <c r="C636" s="1"/>
      <c r="D636" s="1"/>
    </row>
    <row r="637">
      <c r="C637" s="1"/>
      <c r="D637" s="1"/>
    </row>
    <row r="638">
      <c r="C638" s="1"/>
      <c r="D638" s="1"/>
    </row>
    <row r="639">
      <c r="C639" s="1"/>
      <c r="D639" s="1"/>
    </row>
    <row r="640">
      <c r="C640" s="1"/>
      <c r="D640" s="1"/>
    </row>
    <row r="641">
      <c r="C641" s="1"/>
      <c r="D641" s="1"/>
    </row>
    <row r="642">
      <c r="C642" s="1"/>
      <c r="D642" s="1"/>
    </row>
    <row r="643">
      <c r="C643" s="1"/>
      <c r="D643" s="1"/>
    </row>
    <row r="644">
      <c r="C644" s="1"/>
      <c r="D644" s="1"/>
    </row>
    <row r="645">
      <c r="C645" s="1"/>
      <c r="D645" s="1"/>
    </row>
    <row r="646">
      <c r="C646" s="1"/>
      <c r="D646" s="1"/>
    </row>
    <row r="647">
      <c r="C647" s="1"/>
      <c r="D647" s="1"/>
    </row>
    <row r="648">
      <c r="C648" s="1"/>
      <c r="D648" s="1"/>
    </row>
    <row r="649">
      <c r="C649" s="1"/>
      <c r="D649" s="1"/>
    </row>
    <row r="650">
      <c r="C650" s="1"/>
      <c r="D650" s="1"/>
    </row>
    <row r="651">
      <c r="C651" s="1"/>
      <c r="D651" s="1"/>
    </row>
    <row r="652">
      <c r="C652" s="1"/>
      <c r="D652" s="1"/>
    </row>
    <row r="653">
      <c r="C653" s="1"/>
      <c r="D653" s="1"/>
    </row>
    <row r="654">
      <c r="C654" s="1"/>
      <c r="D654" s="1"/>
    </row>
    <row r="655">
      <c r="C655" s="1"/>
      <c r="D655" s="1"/>
    </row>
    <row r="656">
      <c r="C656" s="1"/>
      <c r="D656" s="1"/>
    </row>
    <row r="657">
      <c r="C657" s="1"/>
      <c r="D657" s="1"/>
    </row>
    <row r="658">
      <c r="C658" s="1"/>
      <c r="D658" s="1"/>
    </row>
    <row r="659">
      <c r="C659" s="1"/>
      <c r="D659" s="1"/>
    </row>
    <row r="660">
      <c r="C660" s="1"/>
      <c r="D660" s="1"/>
    </row>
    <row r="661">
      <c r="C661" s="1"/>
      <c r="D661" s="1"/>
    </row>
    <row r="662">
      <c r="C662" s="1"/>
      <c r="D662" s="1"/>
    </row>
    <row r="663">
      <c r="C663" s="1"/>
      <c r="D663" s="1"/>
    </row>
    <row r="664">
      <c r="C664" s="1"/>
      <c r="D664" s="1"/>
    </row>
    <row r="665">
      <c r="C665" s="1"/>
      <c r="D665" s="1"/>
    </row>
    <row r="666">
      <c r="C666" s="1"/>
      <c r="D666" s="1"/>
    </row>
    <row r="667">
      <c r="C667" s="1"/>
      <c r="D667" s="1"/>
    </row>
    <row r="668">
      <c r="C668" s="1"/>
      <c r="D668" s="1"/>
    </row>
    <row r="669">
      <c r="C669" s="1"/>
      <c r="D669" s="1"/>
    </row>
    <row r="670">
      <c r="C670" s="1"/>
      <c r="D670" s="1"/>
    </row>
    <row r="671">
      <c r="C671" s="1"/>
      <c r="D671" s="1"/>
    </row>
    <row r="672">
      <c r="C672" s="1"/>
      <c r="D672" s="1"/>
    </row>
    <row r="673">
      <c r="C673" s="1"/>
      <c r="D673" s="1"/>
    </row>
    <row r="674">
      <c r="C674" s="1"/>
      <c r="D674" s="1"/>
    </row>
    <row r="675">
      <c r="C675" s="1"/>
      <c r="D675" s="1"/>
    </row>
    <row r="676">
      <c r="C676" s="1"/>
      <c r="D676" s="1"/>
    </row>
    <row r="677">
      <c r="C677" s="1"/>
      <c r="D677" s="1"/>
    </row>
    <row r="678">
      <c r="C678" s="1"/>
      <c r="D678" s="1"/>
    </row>
    <row r="679">
      <c r="C679" s="1"/>
      <c r="D679" s="1"/>
    </row>
    <row r="680">
      <c r="C680" s="1"/>
      <c r="D680" s="1"/>
    </row>
    <row r="681">
      <c r="C681" s="1"/>
      <c r="D681" s="1"/>
    </row>
    <row r="682">
      <c r="C682" s="1"/>
      <c r="D682" s="1"/>
    </row>
    <row r="683">
      <c r="C683" s="1"/>
      <c r="D683" s="1"/>
    </row>
    <row r="684">
      <c r="C684" s="1"/>
      <c r="D684" s="1"/>
    </row>
    <row r="685">
      <c r="C685" s="1"/>
      <c r="D685" s="1"/>
    </row>
    <row r="686">
      <c r="C686" s="1"/>
      <c r="D686" s="1"/>
    </row>
    <row r="687">
      <c r="C687" s="1"/>
      <c r="D687" s="1"/>
    </row>
    <row r="688">
      <c r="C688" s="1"/>
      <c r="D688" s="1"/>
    </row>
    <row r="689">
      <c r="C689" s="1"/>
      <c r="D689" s="1"/>
    </row>
    <row r="690">
      <c r="C690" s="1"/>
      <c r="D690" s="1"/>
    </row>
    <row r="691">
      <c r="C691" s="1"/>
      <c r="D691" s="1"/>
    </row>
    <row r="692">
      <c r="C692" s="1"/>
      <c r="D692" s="1"/>
    </row>
    <row r="693">
      <c r="C693" s="1"/>
      <c r="D693" s="1"/>
    </row>
    <row r="694">
      <c r="C694" s="1"/>
      <c r="D694" s="1"/>
    </row>
    <row r="695">
      <c r="C695" s="1"/>
      <c r="D695" s="1"/>
    </row>
    <row r="696">
      <c r="C696" s="1"/>
      <c r="D696" s="1"/>
    </row>
    <row r="697">
      <c r="C697" s="1"/>
      <c r="D697" s="1"/>
    </row>
    <row r="698">
      <c r="C698" s="1"/>
      <c r="D698" s="1"/>
    </row>
    <row r="699">
      <c r="C699" s="1"/>
      <c r="D699" s="1"/>
    </row>
    <row r="700">
      <c r="C700" s="1"/>
      <c r="D700" s="1"/>
    </row>
    <row r="701">
      <c r="C701" s="1"/>
      <c r="D701" s="1"/>
    </row>
    <row r="702">
      <c r="C702" s="1"/>
      <c r="D702" s="1"/>
    </row>
    <row r="703">
      <c r="C703" s="1"/>
      <c r="D703" s="1"/>
    </row>
    <row r="704">
      <c r="C704" s="1"/>
      <c r="D704" s="1"/>
    </row>
    <row r="705">
      <c r="C705" s="1"/>
      <c r="D705" s="1"/>
    </row>
    <row r="706">
      <c r="C706" s="1"/>
      <c r="D706" s="1"/>
    </row>
    <row r="707">
      <c r="C707" s="1"/>
      <c r="D707" s="1"/>
    </row>
    <row r="708">
      <c r="C708" s="1"/>
      <c r="D708" s="1"/>
    </row>
    <row r="709">
      <c r="C709" s="1"/>
      <c r="D709" s="1"/>
    </row>
    <row r="710">
      <c r="C710" s="1"/>
      <c r="D710" s="1"/>
    </row>
    <row r="711">
      <c r="C711" s="1"/>
      <c r="D711" s="1"/>
    </row>
    <row r="712">
      <c r="C712" s="1"/>
      <c r="D712" s="1"/>
    </row>
    <row r="713">
      <c r="C713" s="1"/>
      <c r="D713" s="1"/>
    </row>
    <row r="714">
      <c r="C714" s="1"/>
      <c r="D714" s="1"/>
    </row>
    <row r="715">
      <c r="C715" s="1"/>
      <c r="D715" s="1"/>
    </row>
    <row r="716">
      <c r="C716" s="1"/>
      <c r="D716" s="1"/>
    </row>
    <row r="717">
      <c r="C717" s="1"/>
      <c r="D717" s="1"/>
    </row>
    <row r="718">
      <c r="C718" s="1"/>
      <c r="D718" s="1"/>
    </row>
    <row r="719">
      <c r="C719" s="1"/>
      <c r="D719" s="1"/>
    </row>
    <row r="720">
      <c r="C720" s="1"/>
      <c r="D720" s="1"/>
    </row>
    <row r="721">
      <c r="C721" s="1"/>
      <c r="D721" s="1"/>
    </row>
    <row r="722">
      <c r="C722" s="1"/>
      <c r="D722" s="1"/>
    </row>
    <row r="723">
      <c r="C723" s="1"/>
      <c r="D723" s="1"/>
    </row>
    <row r="724">
      <c r="C724" s="1"/>
      <c r="D724" s="1"/>
    </row>
    <row r="725">
      <c r="C725" s="1"/>
      <c r="D725" s="1"/>
    </row>
    <row r="726">
      <c r="C726" s="1"/>
      <c r="D726" s="1"/>
    </row>
    <row r="727">
      <c r="C727" s="1"/>
      <c r="D727" s="1"/>
    </row>
    <row r="728">
      <c r="C728" s="1"/>
      <c r="D728" s="1"/>
    </row>
    <row r="729">
      <c r="C729" s="1"/>
      <c r="D729" s="1"/>
    </row>
    <row r="730">
      <c r="C730" s="1"/>
      <c r="D730" s="1"/>
    </row>
    <row r="731">
      <c r="C731" s="1"/>
      <c r="D731" s="1"/>
    </row>
    <row r="732">
      <c r="C732" s="1"/>
      <c r="D732" s="1"/>
    </row>
    <row r="733">
      <c r="C733" s="1"/>
      <c r="D733" s="1"/>
    </row>
    <row r="734">
      <c r="C734" s="1"/>
      <c r="D734" s="1"/>
    </row>
    <row r="735">
      <c r="C735" s="1"/>
      <c r="D735" s="1"/>
    </row>
    <row r="736">
      <c r="C736" s="1"/>
      <c r="D736" s="1"/>
    </row>
    <row r="737">
      <c r="C737" s="1"/>
      <c r="D737" s="1"/>
    </row>
    <row r="738">
      <c r="C738" s="1"/>
      <c r="D738" s="1"/>
    </row>
    <row r="739">
      <c r="C739" s="1"/>
      <c r="D739" s="1"/>
    </row>
    <row r="740">
      <c r="C740" s="1"/>
      <c r="D740" s="1"/>
    </row>
    <row r="741">
      <c r="C741" s="1"/>
      <c r="D741" s="1"/>
    </row>
    <row r="742">
      <c r="C742" s="1"/>
      <c r="D742" s="1"/>
    </row>
    <row r="743">
      <c r="C743" s="1"/>
      <c r="D743" s="1"/>
    </row>
    <row r="744">
      <c r="C744" s="1"/>
      <c r="D744" s="1"/>
    </row>
    <row r="745">
      <c r="C745" s="1"/>
      <c r="D745" s="1"/>
    </row>
    <row r="746">
      <c r="C746" s="1"/>
      <c r="D746" s="1"/>
    </row>
    <row r="747">
      <c r="C747" s="1"/>
      <c r="D747" s="1"/>
    </row>
    <row r="748">
      <c r="C748" s="1"/>
      <c r="D748" s="1"/>
    </row>
    <row r="749">
      <c r="C749" s="1"/>
      <c r="D749" s="1"/>
    </row>
    <row r="750">
      <c r="C750" s="1"/>
      <c r="D750" s="1"/>
    </row>
    <row r="751">
      <c r="C751" s="1"/>
      <c r="D751" s="1"/>
    </row>
    <row r="752">
      <c r="C752" s="1"/>
      <c r="D752" s="1"/>
    </row>
    <row r="753">
      <c r="C753" s="1"/>
      <c r="D753" s="1"/>
    </row>
    <row r="754">
      <c r="C754" s="1"/>
      <c r="D754" s="1"/>
    </row>
    <row r="755">
      <c r="C755" s="1"/>
      <c r="D755" s="1"/>
    </row>
    <row r="756">
      <c r="C756" s="1"/>
      <c r="D756" s="1"/>
    </row>
    <row r="757">
      <c r="C757" s="1"/>
      <c r="D757" s="1"/>
    </row>
    <row r="758">
      <c r="C758" s="1"/>
      <c r="D758" s="1"/>
    </row>
    <row r="759">
      <c r="C759" s="1"/>
      <c r="D759" s="1"/>
    </row>
    <row r="760">
      <c r="C760" s="1"/>
      <c r="D760" s="1"/>
    </row>
    <row r="761">
      <c r="C761" s="1"/>
      <c r="D761" s="1"/>
    </row>
    <row r="762">
      <c r="C762" s="1"/>
      <c r="D762" s="1"/>
    </row>
    <row r="763">
      <c r="C763" s="1"/>
      <c r="D763" s="1"/>
    </row>
    <row r="764">
      <c r="C764" s="1"/>
      <c r="D764" s="1"/>
    </row>
    <row r="765">
      <c r="C765" s="1"/>
      <c r="D765" s="1"/>
    </row>
    <row r="766">
      <c r="C766" s="1"/>
      <c r="D766" s="1"/>
    </row>
    <row r="767">
      <c r="C767" s="1"/>
      <c r="D767" s="1"/>
    </row>
    <row r="768">
      <c r="C768" s="1"/>
      <c r="D768" s="1"/>
    </row>
    <row r="769">
      <c r="C769" s="1"/>
      <c r="D769" s="1"/>
    </row>
    <row r="770">
      <c r="C770" s="1"/>
      <c r="D770" s="1"/>
    </row>
    <row r="771">
      <c r="C771" s="1"/>
      <c r="D771" s="1"/>
    </row>
    <row r="772">
      <c r="C772" s="1"/>
      <c r="D772" s="1"/>
    </row>
    <row r="773">
      <c r="C773" s="1"/>
      <c r="D773" s="1"/>
    </row>
    <row r="774">
      <c r="C774" s="1"/>
      <c r="D774" s="1"/>
    </row>
    <row r="775">
      <c r="C775" s="1"/>
      <c r="D775" s="1"/>
    </row>
    <row r="776">
      <c r="C776" s="1"/>
      <c r="D776" s="1"/>
    </row>
    <row r="777">
      <c r="C777" s="1"/>
      <c r="D777" s="1"/>
    </row>
    <row r="778">
      <c r="C778" s="1"/>
      <c r="D778" s="1"/>
    </row>
    <row r="779">
      <c r="C779" s="1"/>
      <c r="D779" s="1"/>
    </row>
    <row r="780">
      <c r="C780" s="1"/>
      <c r="D780" s="1"/>
    </row>
    <row r="781">
      <c r="C781" s="1"/>
      <c r="D781" s="1"/>
    </row>
    <row r="782">
      <c r="C782" s="1"/>
      <c r="D782" s="1"/>
    </row>
    <row r="783">
      <c r="C783" s="1"/>
      <c r="D783" s="1"/>
    </row>
    <row r="784">
      <c r="C784" s="1"/>
      <c r="D784" s="1"/>
    </row>
    <row r="785">
      <c r="C785" s="1"/>
      <c r="D785" s="1"/>
    </row>
    <row r="786">
      <c r="C786" s="1"/>
      <c r="D786" s="1"/>
    </row>
    <row r="787">
      <c r="C787" s="1"/>
      <c r="D787" s="1"/>
    </row>
    <row r="788">
      <c r="C788" s="1"/>
      <c r="D788" s="1"/>
    </row>
    <row r="789">
      <c r="C789" s="1"/>
      <c r="D789" s="1"/>
    </row>
    <row r="790">
      <c r="C790" s="1"/>
      <c r="D790" s="1"/>
    </row>
    <row r="791">
      <c r="C791" s="1"/>
      <c r="D791" s="1"/>
    </row>
    <row r="792">
      <c r="C792" s="1"/>
      <c r="D792" s="1"/>
    </row>
    <row r="793">
      <c r="C793" s="1"/>
      <c r="D793" s="1"/>
    </row>
    <row r="794">
      <c r="C794" s="1"/>
      <c r="D794" s="1"/>
    </row>
    <row r="795">
      <c r="C795" s="1"/>
      <c r="D795" s="1"/>
    </row>
    <row r="796">
      <c r="C796" s="1"/>
      <c r="D796" s="1"/>
    </row>
    <row r="797">
      <c r="C797" s="1"/>
      <c r="D797" s="1"/>
    </row>
    <row r="798">
      <c r="C798" s="1"/>
      <c r="D798" s="1"/>
    </row>
    <row r="799">
      <c r="C799" s="1"/>
      <c r="D799" s="1"/>
    </row>
    <row r="800">
      <c r="C800" s="1"/>
      <c r="D800" s="1"/>
    </row>
    <row r="801">
      <c r="C801" s="1"/>
      <c r="D801" s="1"/>
    </row>
    <row r="802">
      <c r="C802" s="1"/>
      <c r="D802" s="1"/>
    </row>
    <row r="803">
      <c r="C803" s="1"/>
      <c r="D803" s="1"/>
    </row>
    <row r="804">
      <c r="C804" s="1"/>
      <c r="D804" s="1"/>
    </row>
    <row r="805">
      <c r="C805" s="1"/>
      <c r="D805" s="1"/>
    </row>
    <row r="806">
      <c r="C806" s="1"/>
      <c r="D806" s="1"/>
    </row>
    <row r="807">
      <c r="C807" s="1"/>
      <c r="D807" s="1"/>
    </row>
    <row r="808">
      <c r="C808" s="1"/>
      <c r="D808" s="1"/>
    </row>
    <row r="809">
      <c r="C809" s="1"/>
      <c r="D809" s="1"/>
    </row>
    <row r="810">
      <c r="C810" s="1"/>
      <c r="D810" s="1"/>
    </row>
    <row r="811">
      <c r="C811" s="1"/>
      <c r="D811" s="1"/>
    </row>
    <row r="812">
      <c r="C812" s="1"/>
      <c r="D812" s="1"/>
    </row>
    <row r="813">
      <c r="C813" s="1"/>
      <c r="D813" s="1"/>
    </row>
    <row r="814">
      <c r="C814" s="1"/>
      <c r="D814" s="1"/>
    </row>
    <row r="815">
      <c r="C815" s="1"/>
      <c r="D815" s="1"/>
    </row>
    <row r="816">
      <c r="C816" s="1"/>
      <c r="D816" s="1"/>
    </row>
    <row r="817">
      <c r="C817" s="1"/>
      <c r="D817" s="1"/>
    </row>
    <row r="818">
      <c r="C818" s="1"/>
      <c r="D818" s="1"/>
    </row>
    <row r="819">
      <c r="C819" s="1"/>
      <c r="D819" s="1"/>
    </row>
    <row r="820">
      <c r="C820" s="1"/>
      <c r="D820" s="1"/>
    </row>
    <row r="821">
      <c r="C821" s="1"/>
      <c r="D821" s="1"/>
    </row>
    <row r="822">
      <c r="C822" s="1"/>
      <c r="D822" s="1"/>
    </row>
    <row r="823">
      <c r="C823" s="1"/>
      <c r="D823" s="1"/>
    </row>
    <row r="824">
      <c r="C824" s="1"/>
      <c r="D824" s="1"/>
    </row>
    <row r="825">
      <c r="C825" s="1"/>
      <c r="D825" s="1"/>
    </row>
    <row r="826">
      <c r="C826" s="1"/>
      <c r="D826" s="1"/>
    </row>
    <row r="827">
      <c r="C827" s="1"/>
      <c r="D827" s="1"/>
    </row>
    <row r="828">
      <c r="C828" s="1"/>
      <c r="D828" s="1"/>
    </row>
    <row r="829">
      <c r="C829" s="1"/>
      <c r="D829" s="1"/>
    </row>
    <row r="830">
      <c r="C830" s="1"/>
      <c r="D830" s="1"/>
    </row>
    <row r="831">
      <c r="C831" s="1"/>
      <c r="D831" s="1"/>
    </row>
    <row r="832">
      <c r="C832" s="1"/>
      <c r="D832" s="1"/>
    </row>
    <row r="833">
      <c r="C833" s="1"/>
      <c r="D833" s="1"/>
    </row>
    <row r="834">
      <c r="C834" s="1"/>
      <c r="D834" s="1"/>
    </row>
    <row r="835">
      <c r="C835" s="1"/>
      <c r="D835" s="1"/>
    </row>
    <row r="836">
      <c r="C836" s="1"/>
      <c r="D836" s="1"/>
    </row>
    <row r="837">
      <c r="C837" s="1"/>
      <c r="D837" s="1"/>
    </row>
    <row r="838">
      <c r="C838" s="1"/>
      <c r="D838" s="1"/>
    </row>
    <row r="839">
      <c r="C839" s="1"/>
      <c r="D839" s="1"/>
    </row>
    <row r="840">
      <c r="C840" s="1"/>
      <c r="D840" s="1"/>
    </row>
    <row r="841">
      <c r="C841" s="1"/>
      <c r="D841" s="1"/>
    </row>
    <row r="842">
      <c r="C842" s="1"/>
      <c r="D842" s="1"/>
    </row>
    <row r="843">
      <c r="C843" s="1"/>
      <c r="D843" s="1"/>
    </row>
    <row r="844">
      <c r="C844" s="1"/>
      <c r="D844" s="1"/>
    </row>
    <row r="845">
      <c r="C845" s="1"/>
      <c r="D845" s="1"/>
    </row>
    <row r="846">
      <c r="C846" s="1"/>
      <c r="D846" s="1"/>
    </row>
    <row r="847">
      <c r="C847" s="1"/>
      <c r="D847" s="1"/>
    </row>
    <row r="848">
      <c r="C848" s="1"/>
      <c r="D848" s="1"/>
    </row>
    <row r="849">
      <c r="C849" s="1"/>
      <c r="D849" s="1"/>
    </row>
    <row r="850">
      <c r="C850" s="1"/>
      <c r="D850" s="1"/>
    </row>
    <row r="851">
      <c r="C851" s="1"/>
      <c r="D851" s="1"/>
    </row>
    <row r="852">
      <c r="C852" s="1"/>
      <c r="D852" s="1"/>
    </row>
    <row r="853">
      <c r="C853" s="1"/>
      <c r="D853" s="1"/>
    </row>
    <row r="854">
      <c r="C854" s="1"/>
      <c r="D854" s="1"/>
    </row>
    <row r="855">
      <c r="C855" s="1"/>
      <c r="D855" s="1"/>
    </row>
    <row r="856">
      <c r="C856" s="1"/>
      <c r="D856" s="1"/>
    </row>
    <row r="857">
      <c r="C857" s="1"/>
      <c r="D857" s="1"/>
    </row>
    <row r="858">
      <c r="C858" s="1"/>
      <c r="D858" s="1"/>
    </row>
    <row r="859">
      <c r="C859" s="1"/>
      <c r="D859" s="1"/>
    </row>
    <row r="860">
      <c r="C860" s="1"/>
      <c r="D860" s="1"/>
    </row>
    <row r="861">
      <c r="C861" s="1"/>
      <c r="D861" s="1"/>
    </row>
    <row r="862">
      <c r="C862" s="1"/>
      <c r="D862" s="1"/>
    </row>
    <row r="863">
      <c r="C863" s="1"/>
      <c r="D863" s="1"/>
    </row>
    <row r="864">
      <c r="C864" s="1"/>
      <c r="D864" s="1"/>
    </row>
    <row r="865">
      <c r="C865" s="1"/>
      <c r="D865" s="1"/>
    </row>
    <row r="866">
      <c r="C866" s="1"/>
      <c r="D866" s="1"/>
    </row>
    <row r="867">
      <c r="C867" s="1"/>
      <c r="D867" s="1"/>
    </row>
    <row r="868">
      <c r="C868" s="1"/>
      <c r="D868" s="1"/>
    </row>
    <row r="869">
      <c r="C869" s="1"/>
      <c r="D869" s="1"/>
    </row>
    <row r="870">
      <c r="C870" s="1"/>
      <c r="D870" s="1"/>
    </row>
    <row r="871">
      <c r="C871" s="1"/>
      <c r="D871" s="1"/>
    </row>
    <row r="872">
      <c r="C872" s="1"/>
      <c r="D872" s="1"/>
    </row>
    <row r="873">
      <c r="C873" s="1"/>
      <c r="D873" s="1"/>
    </row>
    <row r="874">
      <c r="C874" s="1"/>
      <c r="D874" s="1"/>
    </row>
    <row r="875">
      <c r="C875" s="1"/>
      <c r="D875" s="1"/>
    </row>
    <row r="876">
      <c r="C876" s="1"/>
      <c r="D876" s="1"/>
    </row>
    <row r="877">
      <c r="C877" s="1"/>
      <c r="D877" s="1"/>
    </row>
    <row r="878">
      <c r="C878" s="1"/>
      <c r="D878" s="1"/>
    </row>
    <row r="879">
      <c r="C879" s="1"/>
      <c r="D879" s="1"/>
    </row>
    <row r="880">
      <c r="C880" s="1"/>
      <c r="D880" s="1"/>
    </row>
    <row r="881">
      <c r="C881" s="1"/>
      <c r="D881" s="1"/>
    </row>
    <row r="882">
      <c r="C882" s="1"/>
      <c r="D882" s="1"/>
    </row>
    <row r="883">
      <c r="C883" s="1"/>
      <c r="D883" s="1"/>
    </row>
    <row r="884">
      <c r="C884" s="1"/>
      <c r="D884" s="1"/>
    </row>
    <row r="885">
      <c r="C885" s="1"/>
      <c r="D885" s="1"/>
    </row>
    <row r="886">
      <c r="C886" s="1"/>
      <c r="D886" s="1"/>
    </row>
    <row r="887">
      <c r="C887" s="1"/>
      <c r="D887" s="1"/>
    </row>
    <row r="888">
      <c r="C888" s="1"/>
      <c r="D888" s="1"/>
    </row>
    <row r="889">
      <c r="C889" s="1"/>
      <c r="D889" s="1"/>
    </row>
    <row r="890">
      <c r="C890" s="1"/>
      <c r="D890" s="1"/>
    </row>
    <row r="891">
      <c r="C891" s="1"/>
      <c r="D891" s="1"/>
    </row>
    <row r="892">
      <c r="C892" s="1"/>
      <c r="D892" s="1"/>
    </row>
    <row r="893">
      <c r="C893" s="1"/>
      <c r="D893" s="1"/>
    </row>
    <row r="894">
      <c r="C894" s="1"/>
      <c r="D894" s="1"/>
    </row>
    <row r="895">
      <c r="C895" s="1"/>
      <c r="D895" s="1"/>
    </row>
    <row r="896">
      <c r="C896" s="1"/>
      <c r="D896" s="1"/>
    </row>
    <row r="897">
      <c r="C897" s="1"/>
      <c r="D897" s="1"/>
    </row>
    <row r="898">
      <c r="C898" s="1"/>
      <c r="D898" s="1"/>
    </row>
    <row r="899">
      <c r="C899" s="1"/>
      <c r="D899" s="1"/>
    </row>
    <row r="900">
      <c r="C900" s="1"/>
      <c r="D900" s="1"/>
    </row>
    <row r="901">
      <c r="C901" s="1"/>
      <c r="D901" s="1"/>
    </row>
    <row r="902">
      <c r="C902" s="1"/>
      <c r="D902" s="1"/>
    </row>
    <row r="903">
      <c r="C903" s="1"/>
      <c r="D903" s="1"/>
    </row>
    <row r="904">
      <c r="C904" s="1"/>
      <c r="D904" s="1"/>
    </row>
    <row r="905">
      <c r="C905" s="1"/>
      <c r="D905" s="1"/>
    </row>
    <row r="906">
      <c r="C906" s="1"/>
      <c r="D906" s="1"/>
    </row>
    <row r="907">
      <c r="C907" s="1"/>
      <c r="D907" s="1"/>
    </row>
    <row r="908">
      <c r="C908" s="1"/>
      <c r="D908" s="1"/>
    </row>
    <row r="909">
      <c r="C909" s="1"/>
      <c r="D909" s="1"/>
    </row>
    <row r="910">
      <c r="C910" s="1"/>
      <c r="D910" s="1"/>
    </row>
    <row r="911">
      <c r="C911" s="1"/>
      <c r="D911" s="1"/>
    </row>
    <row r="912">
      <c r="C912" s="1"/>
      <c r="D912" s="1"/>
    </row>
    <row r="913">
      <c r="C913" s="1"/>
      <c r="D913" s="1"/>
    </row>
    <row r="914">
      <c r="C914" s="1"/>
      <c r="D914" s="1"/>
    </row>
    <row r="915">
      <c r="C915" s="1"/>
      <c r="D915" s="1"/>
    </row>
    <row r="916">
      <c r="C916" s="1"/>
      <c r="D916" s="1"/>
    </row>
    <row r="917">
      <c r="C917" s="1"/>
      <c r="D917" s="1"/>
    </row>
    <row r="918">
      <c r="C918" s="1"/>
      <c r="D918" s="1"/>
    </row>
    <row r="919">
      <c r="C919" s="1"/>
      <c r="D919" s="1"/>
    </row>
    <row r="920">
      <c r="C920" s="1"/>
      <c r="D920" s="1"/>
    </row>
    <row r="921">
      <c r="C921" s="1"/>
      <c r="D921" s="1"/>
    </row>
    <row r="922">
      <c r="C922" s="1"/>
      <c r="D922" s="1"/>
    </row>
    <row r="923">
      <c r="C923" s="1"/>
      <c r="D923" s="1"/>
    </row>
    <row r="924">
      <c r="C924" s="1"/>
      <c r="D924" s="1"/>
    </row>
    <row r="925">
      <c r="C925" s="1"/>
      <c r="D925" s="1"/>
    </row>
    <row r="926">
      <c r="C926" s="1"/>
      <c r="D926" s="1"/>
    </row>
    <row r="927">
      <c r="C927" s="1"/>
      <c r="D927" s="1"/>
    </row>
    <row r="928">
      <c r="C928" s="1"/>
      <c r="D928" s="1"/>
    </row>
    <row r="929">
      <c r="C929" s="1"/>
      <c r="D929" s="1"/>
    </row>
    <row r="930">
      <c r="C930" s="1"/>
      <c r="D930" s="1"/>
    </row>
    <row r="931">
      <c r="C931" s="1"/>
      <c r="D931" s="1"/>
    </row>
    <row r="932">
      <c r="C932" s="1"/>
      <c r="D932" s="1"/>
    </row>
    <row r="933">
      <c r="C933" s="1"/>
      <c r="D933" s="1"/>
    </row>
    <row r="934">
      <c r="C934" s="1"/>
      <c r="D934" s="1"/>
    </row>
    <row r="935">
      <c r="C935" s="1"/>
      <c r="D935" s="1"/>
    </row>
    <row r="936">
      <c r="C936" s="1"/>
      <c r="D936" s="1"/>
    </row>
    <row r="937">
      <c r="C937" s="1"/>
      <c r="D937" s="1"/>
    </row>
    <row r="938">
      <c r="C938" s="1"/>
      <c r="D938" s="1"/>
    </row>
    <row r="939">
      <c r="C939" s="1"/>
      <c r="D939" s="1"/>
    </row>
    <row r="940">
      <c r="C940" s="1"/>
      <c r="D940" s="1"/>
    </row>
    <row r="941">
      <c r="C941" s="1"/>
      <c r="D941" s="1"/>
    </row>
    <row r="942">
      <c r="C942" s="1"/>
      <c r="D942" s="1"/>
    </row>
    <row r="943">
      <c r="C943" s="1"/>
      <c r="D943" s="1"/>
    </row>
    <row r="944">
      <c r="C944" s="1"/>
      <c r="D944" s="1"/>
    </row>
    <row r="945">
      <c r="C945" s="1"/>
      <c r="D945" s="1"/>
    </row>
    <row r="946">
      <c r="C946" s="1"/>
      <c r="D946" s="1"/>
    </row>
    <row r="947">
      <c r="C947" s="1"/>
      <c r="D947" s="1"/>
    </row>
    <row r="948">
      <c r="C948" s="1"/>
      <c r="D948" s="1"/>
    </row>
    <row r="949">
      <c r="C949" s="1"/>
      <c r="D949" s="1"/>
    </row>
    <row r="950">
      <c r="C950" s="1"/>
      <c r="D950" s="1"/>
    </row>
    <row r="951">
      <c r="C951" s="1"/>
      <c r="D951" s="1"/>
    </row>
    <row r="952">
      <c r="C952" s="1"/>
      <c r="D952" s="1"/>
    </row>
    <row r="953">
      <c r="C953" s="1"/>
      <c r="D953" s="1"/>
    </row>
    <row r="954">
      <c r="C954" s="1"/>
      <c r="D954" s="1"/>
    </row>
    <row r="955">
      <c r="C955" s="1"/>
      <c r="D955" s="1"/>
    </row>
    <row r="956">
      <c r="C956" s="1"/>
      <c r="D956" s="1"/>
    </row>
    <row r="957">
      <c r="C957" s="1"/>
      <c r="D957" s="1"/>
    </row>
    <row r="958">
      <c r="C958" s="1"/>
      <c r="D958" s="1"/>
    </row>
    <row r="959">
      <c r="C959" s="1"/>
      <c r="D959" s="1"/>
    </row>
    <row r="960">
      <c r="C960" s="1"/>
      <c r="D960" s="1"/>
    </row>
    <row r="961">
      <c r="C961" s="1"/>
      <c r="D961" s="1"/>
    </row>
    <row r="962">
      <c r="C962" s="1"/>
      <c r="D962" s="1"/>
    </row>
    <row r="963">
      <c r="C963" s="1"/>
      <c r="D963" s="1"/>
    </row>
    <row r="964">
      <c r="C964" s="1"/>
      <c r="D964" s="1"/>
    </row>
    <row r="965">
      <c r="C965" s="1"/>
      <c r="D965" s="1"/>
    </row>
    <row r="966">
      <c r="C966" s="1"/>
      <c r="D966" s="1"/>
    </row>
    <row r="967">
      <c r="C967" s="1"/>
      <c r="D967" s="1"/>
    </row>
    <row r="968">
      <c r="C968" s="1"/>
      <c r="D968" s="1"/>
    </row>
    <row r="969">
      <c r="C969" s="1"/>
      <c r="D969" s="1"/>
    </row>
    <row r="970">
      <c r="C970" s="1"/>
      <c r="D970" s="1"/>
    </row>
    <row r="971">
      <c r="C971" s="1"/>
      <c r="D971" s="1"/>
    </row>
    <row r="972">
      <c r="C972" s="1"/>
      <c r="D972" s="1"/>
    </row>
    <row r="973">
      <c r="C973" s="1"/>
      <c r="D973" s="1"/>
    </row>
    <row r="974">
      <c r="C974" s="1"/>
      <c r="D974" s="1"/>
    </row>
    <row r="975">
      <c r="C975" s="1"/>
      <c r="D975" s="1"/>
    </row>
    <row r="976">
      <c r="C976" s="1"/>
      <c r="D976" s="1"/>
    </row>
    <row r="977">
      <c r="C977" s="1"/>
      <c r="D977" s="1"/>
    </row>
    <row r="978">
      <c r="C978" s="1"/>
      <c r="D978" s="1"/>
    </row>
    <row r="979">
      <c r="C979" s="1"/>
      <c r="D979" s="1"/>
    </row>
    <row r="980">
      <c r="C980" s="1"/>
      <c r="D980" s="1"/>
    </row>
    <row r="981">
      <c r="C981" s="1"/>
      <c r="D981" s="1"/>
    </row>
    <row r="982">
      <c r="C982" s="1"/>
      <c r="D982" s="1"/>
    </row>
    <row r="983">
      <c r="C983" s="1"/>
      <c r="D983" s="1"/>
    </row>
    <row r="984">
      <c r="C984" s="1"/>
      <c r="D984" s="1"/>
    </row>
    <row r="985">
      <c r="C985" s="1"/>
      <c r="D985" s="1"/>
    </row>
    <row r="986">
      <c r="C986" s="1"/>
      <c r="D986" s="1"/>
    </row>
    <row r="987">
      <c r="C987" s="1"/>
      <c r="D987" s="1"/>
    </row>
    <row r="988">
      <c r="C988" s="1"/>
      <c r="D988" s="1"/>
    </row>
    <row r="989">
      <c r="C989" s="1"/>
      <c r="D989" s="1"/>
    </row>
    <row r="990">
      <c r="C990" s="1"/>
      <c r="D990" s="1"/>
    </row>
    <row r="991">
      <c r="C991" s="1"/>
      <c r="D991" s="1"/>
    </row>
    <row r="992">
      <c r="C992" s="1"/>
      <c r="D992" s="1"/>
    </row>
    <row r="993">
      <c r="C993" s="1"/>
      <c r="D993" s="1"/>
    </row>
    <row r="994">
      <c r="C994" s="1"/>
      <c r="D994" s="1"/>
    </row>
    <row r="995">
      <c r="C995" s="1"/>
      <c r="D995" s="1"/>
    </row>
    <row r="996">
      <c r="C996" s="1"/>
      <c r="D996" s="1"/>
    </row>
    <row r="997">
      <c r="C997" s="1"/>
      <c r="D997" s="1"/>
    </row>
    <row r="998">
      <c r="C998" s="1"/>
      <c r="D998" s="1"/>
    </row>
    <row r="999">
      <c r="C999" s="1"/>
      <c r="D999" s="1"/>
    </row>
    <row r="1000">
      <c r="C1000" s="1"/>
      <c r="D1000" s="1"/>
    </row>
    <row r="1001">
      <c r="C1001" s="1"/>
      <c r="D1001" s="1"/>
    </row>
    <row r="1002">
      <c r="C1002" s="1"/>
      <c r="D1002" s="1"/>
    </row>
    <row r="1003">
      <c r="C1003" s="1"/>
      <c r="D1003" s="1"/>
    </row>
    <row r="1004">
      <c r="C1004" s="1"/>
      <c r="D1004" s="1"/>
    </row>
    <row r="1005">
      <c r="C1005" s="1"/>
      <c r="D1005" s="1"/>
    </row>
    <row r="1006">
      <c r="C1006" s="1"/>
      <c r="D1006" s="1"/>
    </row>
    <row r="1007">
      <c r="C1007" s="1"/>
      <c r="D1007" s="1"/>
    </row>
    <row r="1008">
      <c r="C1008" s="1"/>
      <c r="D1008" s="1"/>
    </row>
    <row r="1009">
      <c r="C1009" s="1"/>
      <c r="D1009" s="1"/>
    </row>
    <row r="1010">
      <c r="C1010" s="1"/>
      <c r="D1010" s="1"/>
    </row>
    <row r="1011">
      <c r="C1011" s="1"/>
      <c r="D1011" s="1"/>
    </row>
    <row r="1012">
      <c r="C1012" s="1"/>
      <c r="D1012" s="1"/>
    </row>
    <row r="1013">
      <c r="C1013" s="1"/>
      <c r="D1013" s="1"/>
    </row>
    <row r="1014">
      <c r="C1014" s="1"/>
      <c r="D1014" s="1"/>
    </row>
    <row r="1015">
      <c r="C1015" s="1"/>
      <c r="D1015" s="1"/>
    </row>
    <row r="1016">
      <c r="C1016" s="1"/>
      <c r="D1016" s="1"/>
    </row>
    <row r="1017">
      <c r="C1017" s="1"/>
      <c r="D1017" s="1"/>
    </row>
    <row r="1018">
      <c r="C1018" s="1"/>
      <c r="D1018" s="1"/>
    </row>
    <row r="1019">
      <c r="C1019" s="1"/>
      <c r="D1019" s="1"/>
    </row>
    <row r="1020">
      <c r="C1020" s="1"/>
      <c r="D1020" s="1"/>
    </row>
    <row r="1021">
      <c r="C1021" s="1"/>
      <c r="D1021" s="1"/>
    </row>
    <row r="1022">
      <c r="C1022" s="1"/>
      <c r="D1022" s="1"/>
    </row>
    <row r="1023">
      <c r="C1023" s="1"/>
      <c r="D1023" s="1"/>
    </row>
    <row r="1024">
      <c r="C1024" s="1"/>
      <c r="D1024" s="1"/>
    </row>
    <row r="1025">
      <c r="C1025" s="1"/>
      <c r="D1025" s="1"/>
    </row>
    <row r="1026">
      <c r="C1026" s="1"/>
      <c r="D1026" s="1"/>
    </row>
    <row r="1027">
      <c r="C1027" s="1"/>
      <c r="D1027" s="1"/>
    </row>
    <row r="1028">
      <c r="C1028" s="1"/>
      <c r="D1028" s="1"/>
    </row>
    <row r="1029">
      <c r="C1029" s="1"/>
      <c r="D1029" s="1"/>
    </row>
    <row r="1030">
      <c r="C1030" s="1"/>
      <c r="D1030" s="1"/>
    </row>
    <row r="1031">
      <c r="C1031" s="1"/>
      <c r="D1031" s="1"/>
    </row>
    <row r="1032">
      <c r="C1032" s="1"/>
      <c r="D1032" s="1"/>
    </row>
    <row r="1033">
      <c r="C1033" s="1"/>
      <c r="D1033" s="1"/>
    </row>
    <row r="1034">
      <c r="C1034" s="1"/>
      <c r="D1034" s="1"/>
    </row>
    <row r="1035">
      <c r="C1035" s="1"/>
      <c r="D1035" s="1"/>
    </row>
    <row r="1036">
      <c r="C1036" s="1"/>
      <c r="D1036" s="1"/>
    </row>
    <row r="1037">
      <c r="C1037" s="1"/>
      <c r="D1037" s="1"/>
    </row>
    <row r="1038">
      <c r="C1038" s="1"/>
      <c r="D1038" s="1"/>
    </row>
    <row r="1039">
      <c r="C1039" s="1"/>
      <c r="D1039" s="1"/>
    </row>
    <row r="1040">
      <c r="C1040" s="1"/>
      <c r="D1040" s="1"/>
    </row>
    <row r="1041">
      <c r="C1041" s="1"/>
      <c r="D1041" s="1"/>
    </row>
    <row r="1042">
      <c r="C1042" s="1"/>
      <c r="D1042" s="1"/>
    </row>
    <row r="1043">
      <c r="C1043" s="1"/>
      <c r="D1043" s="1"/>
    </row>
    <row r="1044">
      <c r="C1044" s="1"/>
      <c r="D1044" s="1"/>
    </row>
    <row r="1045">
      <c r="C1045" s="1"/>
      <c r="D1045" s="1"/>
    </row>
    <row r="1046">
      <c r="C1046" s="1"/>
      <c r="D1046" s="1"/>
    </row>
    <row r="1047">
      <c r="C1047" s="1"/>
      <c r="D1047" s="1"/>
    </row>
    <row r="1048">
      <c r="C1048" s="1"/>
      <c r="D1048" s="1"/>
    </row>
    <row r="1049">
      <c r="C1049" s="1"/>
      <c r="D1049" s="1"/>
    </row>
    <row r="1050">
      <c r="C1050" s="1"/>
      <c r="D1050" s="1"/>
    </row>
    <row r="1051">
      <c r="C1051" s="1"/>
      <c r="D1051" s="1"/>
    </row>
    <row r="1052">
      <c r="C1052" s="1"/>
      <c r="D1052" s="1"/>
    </row>
    <row r="1053">
      <c r="C1053" s="1"/>
      <c r="D1053" s="1"/>
    </row>
    <row r="1054">
      <c r="C1054" s="1"/>
      <c r="D1054" s="1"/>
    </row>
    <row r="1055">
      <c r="C1055" s="1"/>
      <c r="D1055" s="1"/>
    </row>
    <row r="1056">
      <c r="C1056" s="1"/>
      <c r="D1056" s="1"/>
    </row>
    <row r="1057">
      <c r="C1057" s="1"/>
      <c r="D1057" s="1"/>
    </row>
    <row r="1058">
      <c r="C1058" s="1"/>
      <c r="D1058" s="1"/>
    </row>
    <row r="1059">
      <c r="C1059" s="1"/>
      <c r="D1059" s="1"/>
    </row>
    <row r="1060">
      <c r="C1060" s="1"/>
      <c r="D1060" s="1"/>
    </row>
    <row r="1061">
      <c r="C1061" s="1"/>
      <c r="D1061" s="1"/>
    </row>
    <row r="1062">
      <c r="C1062" s="1"/>
      <c r="D1062" s="1"/>
    </row>
    <row r="1063">
      <c r="C1063" s="1"/>
      <c r="D1063" s="1"/>
    </row>
    <row r="1064">
      <c r="C1064" s="1"/>
      <c r="D1064" s="1"/>
    </row>
    <row r="1065">
      <c r="C1065" s="1"/>
      <c r="D1065" s="1"/>
    </row>
    <row r="1066">
      <c r="C1066" s="1"/>
      <c r="D1066" s="1"/>
    </row>
    <row r="1067">
      <c r="C1067" s="1"/>
      <c r="D1067" s="1"/>
    </row>
    <row r="1068">
      <c r="C1068" s="1"/>
      <c r="D1068" s="1"/>
    </row>
    <row r="1069">
      <c r="C1069" s="1"/>
      <c r="D1069" s="1"/>
    </row>
    <row r="1070">
      <c r="C1070" s="1"/>
      <c r="D1070" s="1"/>
    </row>
    <row r="1071">
      <c r="C1071" s="1"/>
      <c r="D1071" s="1"/>
    </row>
    <row r="1072">
      <c r="C1072" s="1"/>
      <c r="D1072" s="1"/>
    </row>
    <row r="1073">
      <c r="C1073" s="1"/>
      <c r="D1073" s="1"/>
    </row>
    <row r="1074">
      <c r="C1074" s="1"/>
      <c r="D1074" s="1"/>
    </row>
    <row r="1075">
      <c r="C1075" s="1"/>
      <c r="D1075" s="1"/>
    </row>
    <row r="1076">
      <c r="C1076" s="1"/>
      <c r="D1076" s="1"/>
    </row>
    <row r="1077">
      <c r="C1077" s="1"/>
      <c r="D1077" s="1"/>
    </row>
    <row r="1078">
      <c r="C1078" s="1"/>
      <c r="D1078" s="1"/>
      <c r="F1078" s="11"/>
    </row>
  </sheetData>
  <mergeCells count="23">
    <mergeCell ref="G66:G71"/>
    <mergeCell ref="G62:G63"/>
    <mergeCell ref="G72:G73"/>
    <mergeCell ref="G74:G75"/>
    <mergeCell ref="G36:G38"/>
    <mergeCell ref="G40:G41"/>
    <mergeCell ref="E44:E45"/>
    <mergeCell ref="G44:G46"/>
    <mergeCell ref="G11:G13"/>
    <mergeCell ref="G23:G30"/>
    <mergeCell ref="G19:G22"/>
    <mergeCell ref="B9:B10"/>
    <mergeCell ref="A4:H4"/>
    <mergeCell ref="A5:H5"/>
    <mergeCell ref="A2:H2"/>
    <mergeCell ref="A1:H1"/>
    <mergeCell ref="G48:G49"/>
    <mergeCell ref="G52:G57"/>
    <mergeCell ref="B11:B13"/>
    <mergeCell ref="B19:B22"/>
    <mergeCell ref="E19:E21"/>
    <mergeCell ref="A19:A22"/>
    <mergeCell ref="G31:G35"/>
  </mergeCells>
  <hyperlinks>
    <hyperlink r:id="rId2" ref="F48"/>
    <hyperlink r:id="rId3" location="poor-surface-above-supports" ref="E86"/>
    <hyperlink r:id="rId4" location="temperror" ref="E87"/>
    <hyperlink r:id="rId5" ref="B90"/>
    <hyperlink r:id="rId6" ref="B91"/>
    <hyperlink r:id="rId7" ref="B92"/>
    <hyperlink r:id="rId8" ref="B93"/>
    <hyperlink r:id="rId9" ref="B94"/>
    <hyperlink r:id="rId10" ref="B95"/>
    <hyperlink r:id="rId11" ref="B96"/>
    <hyperlink r:id="rId12" ref="B97"/>
    <hyperlink r:id="rId13" ref="B98"/>
    <hyperlink r:id="rId14" ref="B99"/>
    <hyperlink r:id="rId15" ref="B100"/>
    <hyperlink r:id="rId16" ref="B101"/>
    <hyperlink r:id="rId17" ref="B102"/>
    <hyperlink r:id="rId18" ref="B103"/>
    <hyperlink r:id="rId19" ref="B104"/>
    <hyperlink r:id="rId20" ref="B105"/>
    <hyperlink r:id="rId21" ref="B106"/>
    <hyperlink r:id="rId22" ref="B107"/>
    <hyperlink r:id="rId23" ref="B108"/>
    <hyperlink r:id="rId24" ref="B110"/>
    <hyperlink r:id="rId25" ref="B111"/>
    <hyperlink r:id="rId26" ref="B112"/>
    <hyperlink r:id="rId27" ref="B113"/>
    <hyperlink r:id="rId28" ref="B114"/>
    <hyperlink r:id="rId29" ref="B115"/>
    <hyperlink r:id="rId30" ref="B116"/>
    <hyperlink r:id="rId31" ref="B120"/>
    <hyperlink r:id="rId32" ref="B121"/>
    <hyperlink r:id="rId33" location="X_.26_Y_scaling_and_steps.2Fmm_calculations" ref="B122"/>
    <hyperlink r:id="rId34" ref="B124"/>
    <hyperlink r:id="rId35" ref="B125"/>
    <hyperlink r:id="rId36" ref="B126"/>
    <hyperlink r:id="rId37" ref="B128"/>
  </hyperlinks>
  <drawing r:id="rId38"/>
  <legacyDrawing r:id="rId3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4.14"/>
    <col customWidth="1" min="2" max="2" width="9.86"/>
    <col customWidth="1" min="4" max="4" width="8.43"/>
    <col customWidth="1" min="5" max="5" width="13.0"/>
    <col customWidth="1" min="6" max="6" width="24.71"/>
    <col customWidth="1" min="7" max="7" width="59.43"/>
    <col customWidth="1" min="8" max="8" width="40.0"/>
  </cols>
  <sheetData>
    <row r="1">
      <c r="A1" s="3" t="s">
        <v>0</v>
      </c>
      <c r="I1" s="5"/>
      <c r="J1" s="5"/>
      <c r="K1" s="5"/>
      <c r="L1" s="5"/>
      <c r="M1" s="5"/>
      <c r="N1" s="5"/>
      <c r="O1" s="5"/>
      <c r="P1" s="5"/>
      <c r="Q1" s="5"/>
      <c r="R1" s="5"/>
      <c r="S1" s="5"/>
      <c r="T1" s="5"/>
      <c r="U1" s="5"/>
      <c r="V1" s="5"/>
      <c r="W1" s="5"/>
      <c r="X1" s="5"/>
      <c r="Y1" s="5"/>
    </row>
    <row r="2">
      <c r="A2" s="5"/>
      <c r="B2" s="5"/>
      <c r="C2" s="5"/>
      <c r="D2" s="5"/>
      <c r="E2" s="5"/>
      <c r="F2" s="5"/>
      <c r="G2" s="5"/>
      <c r="H2" s="5"/>
      <c r="I2" s="5"/>
      <c r="J2" s="5"/>
      <c r="K2" s="5"/>
      <c r="L2" s="5"/>
      <c r="M2" s="5"/>
      <c r="N2" s="5"/>
      <c r="O2" s="5"/>
      <c r="P2" s="5"/>
      <c r="Q2" s="5"/>
      <c r="R2" s="5"/>
      <c r="S2" s="5"/>
      <c r="T2" s="5"/>
      <c r="U2" s="5"/>
      <c r="V2" s="5"/>
      <c r="W2" s="5"/>
      <c r="X2" s="5"/>
      <c r="Y2" s="5"/>
    </row>
    <row r="3">
      <c r="A3" s="14" t="s">
        <v>3</v>
      </c>
      <c r="I3" s="5"/>
      <c r="J3" s="5"/>
      <c r="K3" s="5"/>
      <c r="L3" s="5"/>
      <c r="M3" s="5"/>
      <c r="N3" s="5"/>
      <c r="O3" s="5"/>
      <c r="P3" s="5"/>
      <c r="Q3" s="5"/>
      <c r="R3" s="5"/>
      <c r="S3" s="5"/>
      <c r="T3" s="5"/>
      <c r="U3" s="5"/>
      <c r="V3" s="5"/>
      <c r="W3" s="5"/>
      <c r="X3" s="5"/>
      <c r="Y3" s="5"/>
    </row>
    <row r="4" ht="27.0" customHeight="1">
      <c r="I4" s="5"/>
      <c r="J4" s="5"/>
      <c r="K4" s="5"/>
      <c r="L4" s="5"/>
      <c r="M4" s="5"/>
      <c r="N4" s="5"/>
      <c r="O4" s="5"/>
      <c r="P4" s="5"/>
      <c r="Q4" s="5"/>
      <c r="R4" s="5"/>
      <c r="S4" s="5"/>
      <c r="T4" s="5"/>
      <c r="U4" s="5"/>
      <c r="V4" s="5"/>
      <c r="W4" s="5"/>
      <c r="X4" s="5"/>
      <c r="Y4" s="5"/>
    </row>
    <row r="5">
      <c r="A5" s="5"/>
      <c r="B5" s="5"/>
      <c r="C5" s="5"/>
      <c r="D5" s="5"/>
      <c r="E5" s="5"/>
      <c r="F5" s="5"/>
      <c r="G5" s="5"/>
      <c r="H5" s="5"/>
      <c r="I5" s="5"/>
      <c r="J5" s="5"/>
      <c r="K5" s="5"/>
      <c r="L5" s="5"/>
      <c r="M5" s="5"/>
      <c r="N5" s="5"/>
      <c r="O5" s="5"/>
      <c r="P5" s="5"/>
      <c r="Q5" s="5"/>
      <c r="R5" s="5"/>
      <c r="S5" s="5"/>
      <c r="T5" s="5"/>
      <c r="U5" s="5"/>
      <c r="V5" s="5"/>
      <c r="W5" s="5"/>
      <c r="X5" s="5"/>
      <c r="Y5" s="5"/>
    </row>
    <row r="6">
      <c r="A6" s="5"/>
      <c r="B6" s="5"/>
      <c r="C6" s="5"/>
      <c r="D6" s="5"/>
      <c r="E6" s="5"/>
      <c r="F6" s="5"/>
      <c r="G6" s="5"/>
      <c r="H6" s="5"/>
      <c r="I6" s="5"/>
      <c r="J6" s="5"/>
      <c r="K6" s="5"/>
      <c r="L6" s="5"/>
      <c r="M6" s="5"/>
      <c r="N6" s="5"/>
      <c r="O6" s="5"/>
      <c r="P6" s="5"/>
      <c r="Q6" s="5"/>
      <c r="R6" s="5"/>
      <c r="S6" s="5"/>
      <c r="T6" s="5"/>
      <c r="U6" s="5"/>
      <c r="V6" s="5"/>
      <c r="W6" s="5"/>
      <c r="X6" s="5"/>
      <c r="Y6" s="5"/>
    </row>
    <row r="7">
      <c r="A7" s="19" t="s">
        <v>20</v>
      </c>
      <c r="B7" s="19" t="s">
        <v>26</v>
      </c>
      <c r="C7" s="19" t="s">
        <v>27</v>
      </c>
      <c r="D7" s="19" t="s">
        <v>28</v>
      </c>
      <c r="E7" s="19" t="s">
        <v>29</v>
      </c>
      <c r="F7" s="19" t="s">
        <v>30</v>
      </c>
      <c r="G7" s="19" t="s">
        <v>31</v>
      </c>
      <c r="H7" s="21" t="s">
        <v>32</v>
      </c>
      <c r="I7" s="5"/>
      <c r="J7" s="5"/>
      <c r="K7" s="5"/>
      <c r="L7" s="5"/>
      <c r="M7" s="5"/>
      <c r="N7" s="5"/>
      <c r="O7" s="5"/>
      <c r="P7" s="5"/>
      <c r="Q7" s="5"/>
      <c r="R7" s="5"/>
      <c r="S7" s="5"/>
      <c r="T7" s="5"/>
      <c r="U7" s="5"/>
      <c r="V7" s="5"/>
      <c r="W7" s="5"/>
      <c r="X7" s="5"/>
      <c r="Y7" s="5"/>
    </row>
    <row r="8">
      <c r="A8" s="27" t="str">
        <f>HYPERLINK("http://www.gearbest.com/3d-printer-supplies/pp_424994.html?lkid=10023076","Gearbest")</f>
        <v>Gearbest</v>
      </c>
      <c r="B8" s="34">
        <v>157.29</v>
      </c>
      <c r="C8" s="34">
        <v>0.0</v>
      </c>
      <c r="D8" s="34">
        <v>0.0</v>
      </c>
      <c r="E8" s="38">
        <f t="shared" ref="E8:E12" si="1">SUM(B8:D8)</f>
        <v>157.29</v>
      </c>
      <c r="F8" s="40" t="s">
        <v>44</v>
      </c>
      <c r="G8" s="5" t="s">
        <v>47</v>
      </c>
      <c r="H8" s="5" t="s">
        <v>48</v>
      </c>
      <c r="I8" s="5"/>
      <c r="J8" s="5"/>
      <c r="K8" s="5"/>
      <c r="L8" s="5"/>
      <c r="M8" s="5"/>
      <c r="N8" s="5"/>
      <c r="O8" s="5"/>
      <c r="P8" s="5"/>
      <c r="Q8" s="5"/>
      <c r="R8" s="5"/>
      <c r="S8" s="5"/>
      <c r="T8" s="5"/>
      <c r="U8" s="5"/>
      <c r="V8" s="5"/>
      <c r="W8" s="5"/>
      <c r="X8" s="5"/>
      <c r="Y8" s="5"/>
    </row>
    <row r="9">
      <c r="A9" s="43" t="str">
        <f>HYPERLINK("https://rover.ebay.com/rover/1/707-53477-19255-0/1?icep_id=114&amp;ipn=icep&amp;toolid=20004&amp;campid=5338035544&amp;mpre=http%3A%2F%2Fwww.ebay.de%2Fitm%2F172305434357","ebay (merci-goods)")</f>
        <v>ebay (merci-goods)</v>
      </c>
      <c r="B9" s="34">
        <v>154.55</v>
      </c>
      <c r="C9" s="34">
        <v>0.0</v>
      </c>
      <c r="D9" s="34">
        <v>0.0</v>
      </c>
      <c r="E9" s="38">
        <f t="shared" si="1"/>
        <v>154.55</v>
      </c>
      <c r="F9" s="5" t="s">
        <v>50</v>
      </c>
      <c r="G9" s="44" t="s">
        <v>51</v>
      </c>
      <c r="H9" s="40" t="s">
        <v>55</v>
      </c>
      <c r="I9" s="5"/>
      <c r="J9" s="5"/>
      <c r="K9" s="5"/>
      <c r="L9" s="5"/>
      <c r="M9" s="5"/>
      <c r="N9" s="5"/>
      <c r="O9" s="5"/>
      <c r="P9" s="5"/>
      <c r="Q9" s="5"/>
      <c r="R9" s="5"/>
      <c r="S9" s="5"/>
      <c r="T9" s="5"/>
      <c r="U9" s="5"/>
      <c r="V9" s="5"/>
      <c r="W9" s="5"/>
      <c r="X9" s="5"/>
      <c r="Y9" s="5"/>
    </row>
    <row r="10">
      <c r="A10" s="43" t="str">
        <f>HYPERLINK("https://rover.ebay.com/rover/1/707-53477-19255-0/1?icep_id=114&amp;ipn=icep&amp;toolid=20004&amp;campid=5338035544&amp;mpre=http%3A%2F%2Fwww.ebay.de%2Fitm%2F142179132529","ebay (byeco-frshop)")</f>
        <v>ebay (byeco-frshop)</v>
      </c>
      <c r="B10" s="34">
        <v>154.55</v>
      </c>
      <c r="C10" s="34">
        <v>0.0</v>
      </c>
      <c r="D10" s="34">
        <v>0.0</v>
      </c>
      <c r="E10" s="38">
        <f t="shared" si="1"/>
        <v>154.55</v>
      </c>
      <c r="F10" s="5" t="s">
        <v>50</v>
      </c>
      <c r="G10" s="5"/>
      <c r="H10" s="40" t="s">
        <v>59</v>
      </c>
      <c r="I10" s="5"/>
      <c r="J10" s="5"/>
      <c r="K10" s="5"/>
      <c r="L10" s="5"/>
      <c r="M10" s="5"/>
      <c r="N10" s="5"/>
      <c r="O10" s="5"/>
      <c r="P10" s="5"/>
      <c r="Q10" s="5"/>
      <c r="R10" s="5"/>
      <c r="S10" s="5"/>
      <c r="T10" s="5"/>
      <c r="U10" s="5"/>
      <c r="V10" s="5"/>
      <c r="W10" s="5"/>
      <c r="X10" s="5"/>
      <c r="Y10" s="5"/>
    </row>
    <row r="11">
      <c r="A11" s="48" t="str">
        <f>HYPERLINK("https://rover.ebay.com/rover/1/707-53477-19255-0/1?icep_id=114&amp;ipn=icep&amp;toolid=20004&amp;campid=5338035669&amp;mpre=http%3A%2F%2Fwww.ebay.de%2Fitm%2F2016-Verbesserte-Voll-Qualitaet-High-Precision-Reprap-Prusa-i3-DIY-3D-Drucker-NEU-%2F162170691061","ebay (womenfashion4evernew)")</f>
        <v>ebay (womenfashion4evernew)</v>
      </c>
      <c r="B11" s="49">
        <v>154.55</v>
      </c>
      <c r="C11" s="52">
        <v>0.0</v>
      </c>
      <c r="D11" s="52">
        <v>0.0</v>
      </c>
      <c r="E11" s="54">
        <f t="shared" si="1"/>
        <v>154.55</v>
      </c>
      <c r="F11" s="56" t="s">
        <v>50</v>
      </c>
      <c r="G11" s="58" t="s">
        <v>80</v>
      </c>
      <c r="H11" s="60" t="s">
        <v>84</v>
      </c>
      <c r="I11" s="5"/>
      <c r="J11" s="5"/>
      <c r="K11" s="5"/>
      <c r="L11" s="5"/>
      <c r="M11" s="5"/>
      <c r="N11" s="5"/>
      <c r="O11" s="5"/>
      <c r="P11" s="5"/>
      <c r="Q11" s="5"/>
      <c r="R11" s="5"/>
      <c r="S11" s="5"/>
      <c r="T11" s="5"/>
      <c r="U11" s="5"/>
      <c r="V11" s="5"/>
      <c r="W11" s="5"/>
      <c r="X11" s="5"/>
      <c r="Y11" s="5"/>
    </row>
    <row r="12">
      <c r="A12" s="48" t="str">
        <f>HYPERLINK("https://rover.ebay.com/rover/1/707-53477-19255-0/1?icep_id=114&amp;ipn=icep&amp;toolid=20004&amp;campid=5338035981&amp;mpre=http%3A%2F%2Fwww.ebay.de%2Fitm%2F2016-DIY-Verbesserte-Voll-Qualitaet-High-Precision-Reprap-Prusa-i3-3D-Drucker-%2F152267458344","ebay (womenfashion4evernew)")</f>
        <v>ebay (womenfashion4evernew)</v>
      </c>
      <c r="B12" s="49">
        <v>161.55</v>
      </c>
      <c r="C12" s="52">
        <v>0.0</v>
      </c>
      <c r="D12" s="52">
        <v>0.0</v>
      </c>
      <c r="E12" s="54">
        <f t="shared" si="1"/>
        <v>161.55</v>
      </c>
      <c r="F12" s="56" t="s">
        <v>50</v>
      </c>
      <c r="G12" s="63" t="s">
        <v>91</v>
      </c>
      <c r="H12" s="60" t="s">
        <v>93</v>
      </c>
      <c r="I12" s="5"/>
      <c r="J12" s="5"/>
      <c r="K12" s="5"/>
      <c r="L12" s="5"/>
      <c r="M12" s="5"/>
      <c r="N12" s="5"/>
      <c r="O12" s="5"/>
      <c r="P12" s="5"/>
      <c r="Q12" s="5"/>
      <c r="R12" s="5"/>
      <c r="S12" s="5"/>
      <c r="T12" s="5"/>
      <c r="U12" s="5"/>
      <c r="V12" s="5"/>
      <c r="W12" s="5"/>
      <c r="X12" s="5"/>
      <c r="Y12" s="5"/>
    </row>
    <row r="13">
      <c r="A13" s="43" t="str">
        <f>HYPERLINK("https://rover.ebay.com/rover/1/707-53477-19255-0/1?icep_id=114&amp;ipn=icep&amp;toolid=20004&amp;campid=5338035544&amp;mpre=http%3A%2F%2Fwww.ebay.de%2Fitm%2F252570608288%3F_trksid%3Dp2057872.m2749.l2649%26ssPageName%3DSTRK%253AMEBIDX%253AIT","ebay (sunshine2014b2c)")</f>
        <v>ebay (sunshine2014b2c)</v>
      </c>
      <c r="B13" s="49">
        <v>159.55</v>
      </c>
      <c r="C13" s="49">
        <v>0.0</v>
      </c>
      <c r="D13" s="49">
        <v>0.0</v>
      </c>
      <c r="E13" s="66">
        <f>B13</f>
        <v>159.55</v>
      </c>
      <c r="F13" s="56" t="s">
        <v>50</v>
      </c>
      <c r="G13" s="63" t="s">
        <v>95</v>
      </c>
      <c r="H13" s="68" t="s">
        <v>96</v>
      </c>
      <c r="I13" s="5"/>
      <c r="J13" s="5"/>
      <c r="K13" s="5"/>
      <c r="L13" s="5"/>
      <c r="M13" s="5"/>
      <c r="N13" s="5"/>
      <c r="O13" s="5"/>
      <c r="P13" s="5"/>
      <c r="Q13" s="5"/>
      <c r="R13" s="5"/>
      <c r="S13" s="5"/>
      <c r="T13" s="5"/>
      <c r="U13" s="5"/>
      <c r="V13" s="5"/>
      <c r="W13" s="5"/>
      <c r="X13" s="5"/>
      <c r="Y13" s="5"/>
    </row>
    <row r="14">
      <c r="A14" s="43" t="str">
        <f>HYPERLINK("http://s.click.aliexpress.com/e/MVZfQfi","aliexpress")</f>
        <v>aliexpress</v>
      </c>
      <c r="B14" s="73"/>
      <c r="C14" s="73"/>
      <c r="D14" s="73"/>
      <c r="E14" s="38">
        <f t="shared" ref="E14:E15" si="2">SUM(B14:D14)</f>
        <v>0</v>
      </c>
      <c r="F14" s="5"/>
      <c r="G14" s="40" t="s">
        <v>97</v>
      </c>
      <c r="H14" s="5"/>
      <c r="I14" s="5"/>
      <c r="J14" s="5"/>
      <c r="K14" s="5"/>
      <c r="L14" s="5"/>
      <c r="M14" s="5"/>
      <c r="N14" s="5"/>
      <c r="O14" s="5"/>
      <c r="P14" s="5"/>
      <c r="Q14" s="5"/>
      <c r="R14" s="5"/>
      <c r="S14" s="5"/>
      <c r="T14" s="5"/>
      <c r="U14" s="5"/>
      <c r="V14" s="5"/>
      <c r="W14" s="5"/>
      <c r="X14" s="5"/>
      <c r="Y14" s="5"/>
    </row>
    <row r="15">
      <c r="A15" s="86" t="str">
        <f>HYPERLINK("http://amzn.to/2l0Fi31","amazon (Anycubic)")</f>
        <v>amazon (Anycubic)</v>
      </c>
      <c r="B15" s="49">
        <v>339.99</v>
      </c>
      <c r="C15" s="49"/>
      <c r="D15" s="49">
        <v>0.0</v>
      </c>
      <c r="E15" s="54">
        <f t="shared" si="2"/>
        <v>339.99</v>
      </c>
      <c r="F15" s="88" t="s">
        <v>120</v>
      </c>
      <c r="G15" s="60" t="s">
        <v>124</v>
      </c>
      <c r="H15" s="5"/>
      <c r="I15" s="5"/>
      <c r="J15" s="5"/>
      <c r="K15" s="5"/>
      <c r="L15" s="5"/>
      <c r="M15" s="5"/>
      <c r="N15" s="5"/>
      <c r="O15" s="5"/>
      <c r="P15" s="5"/>
      <c r="Q15" s="5"/>
      <c r="R15" s="5"/>
      <c r="S15" s="5"/>
      <c r="T15" s="5"/>
      <c r="U15" s="5"/>
      <c r="V15" s="5"/>
      <c r="W15" s="5"/>
      <c r="X15" s="5"/>
      <c r="Y15" s="5"/>
    </row>
    <row r="16">
      <c r="A16" s="5"/>
      <c r="B16" s="73"/>
      <c r="C16" s="73"/>
      <c r="D16" s="73"/>
      <c r="E16" s="73"/>
      <c r="F16" s="5"/>
      <c r="G16" s="5"/>
      <c r="H16" s="5"/>
      <c r="I16" s="5"/>
      <c r="J16" s="5"/>
      <c r="K16" s="5"/>
      <c r="L16" s="5"/>
      <c r="M16" s="5"/>
      <c r="N16" s="5"/>
      <c r="O16" s="5"/>
      <c r="P16" s="5"/>
      <c r="Q16" s="5"/>
      <c r="R16" s="5"/>
      <c r="S16" s="5"/>
      <c r="T16" s="5"/>
      <c r="U16" s="5"/>
      <c r="V16" s="5"/>
      <c r="W16" s="5"/>
      <c r="X16" s="5"/>
      <c r="Y16" s="5"/>
    </row>
    <row r="17">
      <c r="A17" s="5"/>
      <c r="B17" s="73"/>
      <c r="C17" s="73"/>
      <c r="D17" s="73"/>
      <c r="E17" s="73"/>
      <c r="F17" s="5"/>
      <c r="G17" s="5"/>
      <c r="H17" s="5"/>
      <c r="I17" s="5"/>
      <c r="J17" s="5"/>
      <c r="K17" s="5"/>
      <c r="L17" s="5"/>
      <c r="M17" s="5"/>
      <c r="N17" s="5"/>
      <c r="O17" s="5"/>
      <c r="P17" s="5"/>
      <c r="Q17" s="5"/>
      <c r="R17" s="5"/>
      <c r="S17" s="5"/>
      <c r="T17" s="5"/>
      <c r="U17" s="5"/>
      <c r="V17" s="5"/>
      <c r="W17" s="5"/>
      <c r="X17" s="5"/>
      <c r="Y17" s="5"/>
    </row>
    <row r="18">
      <c r="A18" s="5"/>
      <c r="B18" s="73"/>
      <c r="C18" s="73"/>
      <c r="D18" s="73"/>
      <c r="E18" s="73"/>
      <c r="F18" s="5"/>
      <c r="G18" s="5"/>
      <c r="H18" s="5"/>
      <c r="I18" s="5"/>
      <c r="J18" s="5"/>
      <c r="K18" s="5"/>
      <c r="L18" s="5"/>
      <c r="M18" s="5"/>
      <c r="N18" s="5"/>
      <c r="O18" s="5"/>
      <c r="P18" s="5"/>
      <c r="Q18" s="5"/>
      <c r="R18" s="5"/>
      <c r="S18" s="5"/>
      <c r="T18" s="5"/>
      <c r="U18" s="5"/>
      <c r="V18" s="5"/>
      <c r="W18" s="5"/>
      <c r="X18" s="5"/>
      <c r="Y18" s="5"/>
    </row>
    <row r="19">
      <c r="A19" s="5"/>
      <c r="B19" s="73"/>
      <c r="C19" s="73"/>
      <c r="D19" s="73"/>
      <c r="E19" s="73"/>
      <c r="F19" s="5"/>
      <c r="G19" s="5"/>
      <c r="H19" s="5"/>
      <c r="I19" s="5"/>
      <c r="J19" s="5"/>
      <c r="K19" s="5"/>
      <c r="L19" s="5"/>
      <c r="M19" s="5"/>
      <c r="N19" s="5"/>
      <c r="O19" s="5"/>
      <c r="P19" s="5"/>
      <c r="Q19" s="5"/>
      <c r="R19" s="5"/>
      <c r="S19" s="5"/>
      <c r="T19" s="5"/>
      <c r="U19" s="5"/>
      <c r="V19" s="5"/>
      <c r="W19" s="5"/>
      <c r="X19" s="5"/>
      <c r="Y19" s="5"/>
    </row>
    <row r="20">
      <c r="A20" s="5"/>
      <c r="B20" s="73"/>
      <c r="C20" s="73"/>
      <c r="D20" s="73"/>
      <c r="E20" s="73"/>
      <c r="F20" s="5"/>
      <c r="G20" s="5"/>
      <c r="H20" s="5"/>
      <c r="I20" s="5"/>
      <c r="J20" s="5"/>
      <c r="K20" s="5"/>
      <c r="L20" s="5"/>
      <c r="M20" s="5"/>
      <c r="N20" s="5"/>
      <c r="O20" s="5"/>
      <c r="P20" s="5"/>
      <c r="Q20" s="5"/>
      <c r="R20" s="5"/>
      <c r="S20" s="5"/>
      <c r="T20" s="5"/>
      <c r="U20" s="5"/>
      <c r="V20" s="5"/>
      <c r="W20" s="5"/>
      <c r="X20" s="5"/>
      <c r="Y20" s="5"/>
    </row>
    <row r="21">
      <c r="A21" s="5"/>
      <c r="B21" s="73"/>
      <c r="C21" s="73"/>
      <c r="D21" s="73"/>
      <c r="E21" s="73"/>
      <c r="F21" s="5"/>
      <c r="G21" s="5"/>
      <c r="H21" s="5"/>
      <c r="I21" s="5"/>
      <c r="J21" s="5"/>
      <c r="K21" s="5"/>
      <c r="L21" s="5"/>
      <c r="M21" s="5"/>
      <c r="N21" s="5"/>
      <c r="O21" s="5"/>
      <c r="P21" s="5"/>
      <c r="Q21" s="5"/>
      <c r="R21" s="5"/>
      <c r="S21" s="5"/>
      <c r="T21" s="5"/>
      <c r="U21" s="5"/>
      <c r="V21" s="5"/>
      <c r="W21" s="5"/>
      <c r="X21" s="5"/>
      <c r="Y21" s="5"/>
    </row>
    <row r="22">
      <c r="A22" s="5"/>
      <c r="B22" s="73"/>
      <c r="C22" s="73"/>
      <c r="D22" s="73"/>
      <c r="F22" s="5"/>
      <c r="G22" s="5"/>
      <c r="H22" s="5"/>
      <c r="I22" s="5"/>
      <c r="J22" s="5"/>
      <c r="K22" s="5"/>
      <c r="L22" s="5"/>
      <c r="M22" s="5"/>
      <c r="N22" s="5"/>
      <c r="O22" s="5"/>
      <c r="P22" s="5"/>
      <c r="Q22" s="5"/>
      <c r="R22" s="5"/>
      <c r="S22" s="5"/>
      <c r="T22" s="5"/>
      <c r="U22" s="5"/>
      <c r="V22" s="5"/>
      <c r="W22" s="5"/>
      <c r="X22" s="5"/>
      <c r="Y22" s="5"/>
    </row>
    <row r="23">
      <c r="A23" s="5"/>
      <c r="B23" s="73"/>
      <c r="C23" s="73"/>
      <c r="D23" s="73"/>
      <c r="E23" s="73"/>
      <c r="F23" s="5"/>
      <c r="G23" s="5"/>
      <c r="H23" s="5"/>
      <c r="I23" s="5"/>
      <c r="J23" s="5"/>
      <c r="K23" s="5"/>
      <c r="L23" s="5"/>
      <c r="M23" s="5"/>
      <c r="N23" s="5"/>
      <c r="O23" s="5"/>
      <c r="P23" s="5"/>
      <c r="Q23" s="5"/>
      <c r="R23" s="5"/>
      <c r="S23" s="5"/>
      <c r="T23" s="5"/>
      <c r="U23" s="5"/>
      <c r="V23" s="5"/>
      <c r="W23" s="5"/>
      <c r="X23" s="5"/>
      <c r="Y23" s="5"/>
    </row>
    <row r="24">
      <c r="A24" s="5"/>
      <c r="B24" s="73"/>
      <c r="C24" s="73"/>
      <c r="D24" s="73"/>
      <c r="E24" s="73"/>
      <c r="F24" s="5"/>
      <c r="G24" s="5"/>
      <c r="H24" s="5"/>
      <c r="I24" s="5"/>
      <c r="J24" s="5"/>
      <c r="K24" s="5"/>
      <c r="L24" s="5"/>
      <c r="M24" s="5"/>
      <c r="N24" s="5"/>
      <c r="O24" s="5"/>
      <c r="P24" s="5"/>
      <c r="Q24" s="5"/>
      <c r="R24" s="5"/>
      <c r="S24" s="5"/>
      <c r="T24" s="5"/>
      <c r="U24" s="5"/>
      <c r="V24" s="5"/>
      <c r="W24" s="5"/>
      <c r="X24" s="5"/>
      <c r="Y24" s="5"/>
    </row>
    <row r="25">
      <c r="A25" s="5"/>
      <c r="B25" s="73"/>
      <c r="C25" s="73"/>
      <c r="D25" s="73"/>
      <c r="E25" s="73"/>
      <c r="F25" s="5"/>
      <c r="G25" s="5"/>
      <c r="H25" s="5"/>
      <c r="I25" s="5"/>
      <c r="J25" s="5"/>
      <c r="K25" s="5"/>
      <c r="L25" s="5"/>
      <c r="M25" s="5"/>
      <c r="N25" s="5"/>
      <c r="O25" s="5"/>
      <c r="P25" s="5"/>
      <c r="Q25" s="5"/>
      <c r="R25" s="5"/>
      <c r="S25" s="5"/>
      <c r="T25" s="5"/>
      <c r="U25" s="5"/>
      <c r="V25" s="5"/>
      <c r="W25" s="5"/>
      <c r="X25" s="5"/>
      <c r="Y25" s="5"/>
    </row>
    <row r="26">
      <c r="A26" s="5"/>
      <c r="B26" s="5"/>
      <c r="C26" s="5"/>
      <c r="D26" s="5"/>
      <c r="E26" s="5"/>
      <c r="F26" s="5"/>
      <c r="G26" s="5"/>
      <c r="H26" s="5"/>
      <c r="I26" s="5"/>
      <c r="J26" s="5"/>
      <c r="K26" s="5"/>
      <c r="L26" s="5"/>
      <c r="M26" s="5"/>
      <c r="N26" s="5"/>
      <c r="O26" s="5"/>
      <c r="P26" s="5"/>
      <c r="Q26" s="5"/>
      <c r="R26" s="5"/>
      <c r="S26" s="5"/>
      <c r="T26" s="5"/>
      <c r="U26" s="5"/>
      <c r="V26" s="5"/>
      <c r="W26" s="5"/>
      <c r="X26" s="5"/>
      <c r="Y26" s="5"/>
    </row>
    <row r="27">
      <c r="A27" s="5"/>
      <c r="B27" s="5"/>
      <c r="C27" s="5"/>
      <c r="D27" s="5"/>
      <c r="E27" s="5"/>
      <c r="F27" s="5"/>
      <c r="G27" s="5"/>
      <c r="H27" s="5"/>
      <c r="I27" s="5"/>
      <c r="J27" s="5"/>
      <c r="K27" s="5"/>
      <c r="L27" s="5"/>
      <c r="M27" s="5"/>
      <c r="N27" s="5"/>
      <c r="O27" s="5"/>
      <c r="P27" s="5"/>
      <c r="Q27" s="5"/>
      <c r="R27" s="5"/>
      <c r="S27" s="5"/>
      <c r="T27" s="5"/>
      <c r="U27" s="5"/>
      <c r="V27" s="5"/>
      <c r="W27" s="5"/>
      <c r="X27" s="5"/>
      <c r="Y27" s="5"/>
    </row>
    <row r="28">
      <c r="A28" s="5"/>
      <c r="B28" s="5"/>
      <c r="C28" s="5"/>
      <c r="D28" s="5"/>
      <c r="E28" s="5"/>
      <c r="F28" s="5"/>
      <c r="G28" s="5"/>
      <c r="H28" s="5"/>
      <c r="I28" s="5"/>
      <c r="J28" s="5"/>
      <c r="K28" s="5"/>
      <c r="L28" s="5"/>
      <c r="M28" s="5"/>
      <c r="N28" s="5"/>
      <c r="O28" s="5"/>
      <c r="P28" s="5"/>
      <c r="Q28" s="5"/>
      <c r="R28" s="5"/>
      <c r="S28" s="5"/>
      <c r="T28" s="5"/>
      <c r="U28" s="5"/>
      <c r="V28" s="5"/>
      <c r="W28" s="5"/>
      <c r="X28" s="5"/>
      <c r="Y28" s="5"/>
    </row>
    <row r="29">
      <c r="A29" s="5"/>
      <c r="B29" s="5"/>
      <c r="C29" s="5"/>
      <c r="D29" s="5"/>
      <c r="E29" s="5"/>
      <c r="F29" s="5"/>
      <c r="G29" s="5"/>
      <c r="H29" s="5"/>
      <c r="I29" s="5"/>
      <c r="J29" s="5"/>
      <c r="K29" s="5"/>
      <c r="L29" s="5"/>
      <c r="M29" s="5"/>
      <c r="N29" s="5"/>
      <c r="O29" s="5"/>
      <c r="P29" s="5"/>
      <c r="Q29" s="5"/>
      <c r="R29" s="5"/>
      <c r="S29" s="5"/>
      <c r="T29" s="5"/>
      <c r="U29" s="5"/>
      <c r="V29" s="5"/>
      <c r="W29" s="5"/>
      <c r="X29" s="5"/>
      <c r="Y29" s="5"/>
    </row>
    <row r="30">
      <c r="A30" s="5"/>
      <c r="B30" s="5"/>
      <c r="C30" s="5"/>
      <c r="D30" s="5"/>
      <c r="E30" s="5"/>
      <c r="F30" s="5"/>
      <c r="G30" s="5"/>
      <c r="H30" s="5"/>
      <c r="I30" s="5"/>
      <c r="J30" s="5"/>
      <c r="K30" s="5"/>
      <c r="L30" s="5"/>
      <c r="M30" s="5"/>
      <c r="N30" s="5"/>
      <c r="O30" s="5"/>
      <c r="P30" s="5"/>
      <c r="Q30" s="5"/>
      <c r="R30" s="5"/>
      <c r="S30" s="5"/>
      <c r="T30" s="5"/>
      <c r="U30" s="5"/>
      <c r="V30" s="5"/>
      <c r="W30" s="5"/>
      <c r="X30" s="5"/>
      <c r="Y30" s="5"/>
    </row>
    <row r="31">
      <c r="A31" s="5"/>
      <c r="B31" s="5"/>
      <c r="C31" s="5"/>
      <c r="D31" s="5"/>
      <c r="E31" s="5"/>
      <c r="F31" s="5"/>
      <c r="G31" s="5"/>
      <c r="H31" s="5"/>
      <c r="I31" s="5"/>
      <c r="J31" s="5"/>
      <c r="K31" s="5"/>
      <c r="L31" s="5"/>
      <c r="M31" s="5"/>
      <c r="N31" s="5"/>
      <c r="O31" s="5"/>
      <c r="P31" s="5"/>
      <c r="Q31" s="5"/>
      <c r="R31" s="5"/>
      <c r="S31" s="5"/>
      <c r="T31" s="5"/>
      <c r="U31" s="5"/>
      <c r="V31" s="5"/>
      <c r="W31" s="5"/>
      <c r="X31" s="5"/>
      <c r="Y31" s="5"/>
    </row>
    <row r="32">
      <c r="A32" s="5"/>
      <c r="B32" s="5"/>
      <c r="C32" s="5"/>
      <c r="D32" s="5"/>
      <c r="E32" s="5"/>
      <c r="F32" s="5"/>
      <c r="G32" s="5"/>
      <c r="H32" s="5"/>
      <c r="I32" s="5"/>
      <c r="J32" s="5"/>
      <c r="K32" s="5"/>
      <c r="L32" s="5"/>
      <c r="M32" s="5"/>
      <c r="N32" s="5"/>
      <c r="O32" s="5"/>
      <c r="P32" s="5"/>
      <c r="Q32" s="5"/>
      <c r="R32" s="5"/>
      <c r="S32" s="5"/>
      <c r="T32" s="5"/>
      <c r="U32" s="5"/>
      <c r="V32" s="5"/>
      <c r="W32" s="5"/>
      <c r="X32" s="5"/>
      <c r="Y32" s="5"/>
    </row>
    <row r="33">
      <c r="A33" s="5"/>
      <c r="B33" s="5"/>
      <c r="C33" s="5"/>
      <c r="D33" s="5"/>
      <c r="E33" s="5"/>
      <c r="F33" s="5"/>
      <c r="G33" s="5"/>
      <c r="H33" s="5"/>
      <c r="I33" s="5"/>
      <c r="J33" s="5"/>
      <c r="K33" s="5"/>
      <c r="L33" s="5"/>
      <c r="M33" s="5"/>
      <c r="N33" s="5"/>
      <c r="O33" s="5"/>
      <c r="P33" s="5"/>
      <c r="Q33" s="5"/>
      <c r="R33" s="5"/>
      <c r="S33" s="5"/>
      <c r="T33" s="5"/>
      <c r="U33" s="5"/>
      <c r="V33" s="5"/>
      <c r="W33" s="5"/>
      <c r="X33" s="5"/>
      <c r="Y33" s="5"/>
    </row>
    <row r="34">
      <c r="A34" s="5"/>
      <c r="B34" s="5"/>
      <c r="C34" s="5"/>
      <c r="D34" s="5"/>
      <c r="E34" s="5"/>
      <c r="F34" s="5"/>
      <c r="G34" s="5"/>
      <c r="H34" s="5"/>
      <c r="I34" s="5"/>
      <c r="J34" s="5"/>
      <c r="K34" s="5"/>
      <c r="L34" s="5"/>
      <c r="M34" s="5"/>
      <c r="N34" s="5"/>
      <c r="O34" s="5"/>
      <c r="P34" s="5"/>
      <c r="Q34" s="5"/>
      <c r="R34" s="5"/>
      <c r="S34" s="5"/>
      <c r="T34" s="5"/>
      <c r="U34" s="5"/>
      <c r="V34" s="5"/>
      <c r="W34" s="5"/>
      <c r="X34" s="5"/>
      <c r="Y34" s="5"/>
    </row>
    <row r="35">
      <c r="A35" s="5"/>
      <c r="B35" s="5"/>
      <c r="C35" s="5"/>
      <c r="D35" s="5"/>
      <c r="E35" s="5"/>
      <c r="F35" s="5"/>
      <c r="G35" s="5"/>
      <c r="H35" s="5"/>
      <c r="I35" s="5"/>
      <c r="J35" s="5"/>
      <c r="K35" s="5"/>
      <c r="L35" s="5"/>
      <c r="M35" s="5"/>
      <c r="N35" s="5"/>
      <c r="O35" s="5"/>
      <c r="P35" s="5"/>
      <c r="Q35" s="5"/>
      <c r="R35" s="5"/>
      <c r="S35" s="5"/>
      <c r="T35" s="5"/>
      <c r="U35" s="5"/>
      <c r="V35" s="5"/>
      <c r="W35" s="5"/>
      <c r="X35" s="5"/>
      <c r="Y35" s="5"/>
    </row>
    <row r="36">
      <c r="A36" s="5"/>
      <c r="B36" s="5"/>
      <c r="C36" s="5"/>
      <c r="D36" s="5"/>
      <c r="E36" s="5"/>
      <c r="F36" s="5"/>
      <c r="G36" s="5"/>
      <c r="H36" s="5"/>
      <c r="I36" s="5"/>
      <c r="J36" s="5"/>
      <c r="K36" s="5"/>
      <c r="L36" s="5"/>
      <c r="M36" s="5"/>
      <c r="N36" s="5"/>
      <c r="O36" s="5"/>
      <c r="P36" s="5"/>
      <c r="Q36" s="5"/>
      <c r="R36" s="5"/>
      <c r="S36" s="5"/>
      <c r="T36" s="5"/>
      <c r="U36" s="5"/>
      <c r="V36" s="5"/>
      <c r="W36" s="5"/>
      <c r="X36" s="5"/>
      <c r="Y36" s="5"/>
    </row>
    <row r="37">
      <c r="A37" s="5"/>
      <c r="B37" s="5"/>
      <c r="C37" s="5"/>
      <c r="D37" s="5"/>
      <c r="E37" s="5"/>
      <c r="F37" s="5"/>
      <c r="G37" s="5"/>
      <c r="H37" s="5"/>
      <c r="I37" s="5"/>
      <c r="J37" s="5"/>
      <c r="K37" s="5"/>
      <c r="L37" s="5"/>
      <c r="M37" s="5"/>
      <c r="N37" s="5"/>
      <c r="O37" s="5"/>
      <c r="P37" s="5"/>
      <c r="Q37" s="5"/>
      <c r="R37" s="5"/>
      <c r="S37" s="5"/>
      <c r="T37" s="5"/>
      <c r="U37" s="5"/>
      <c r="V37" s="5"/>
      <c r="W37" s="5"/>
      <c r="X37" s="5"/>
      <c r="Y37" s="5"/>
    </row>
    <row r="38">
      <c r="A38" s="5"/>
      <c r="B38" s="5"/>
      <c r="C38" s="5"/>
      <c r="D38" s="5"/>
      <c r="E38" s="5"/>
      <c r="F38" s="5"/>
      <c r="G38" s="5"/>
      <c r="H38" s="5"/>
      <c r="I38" s="5"/>
      <c r="J38" s="5"/>
      <c r="K38" s="5"/>
      <c r="L38" s="5"/>
      <c r="M38" s="5"/>
      <c r="N38" s="5"/>
      <c r="O38" s="5"/>
      <c r="P38" s="5"/>
      <c r="Q38" s="5"/>
      <c r="R38" s="5"/>
      <c r="S38" s="5"/>
      <c r="T38" s="5"/>
      <c r="U38" s="5"/>
      <c r="V38" s="5"/>
      <c r="W38" s="5"/>
      <c r="X38" s="5"/>
      <c r="Y38" s="5"/>
    </row>
    <row r="39">
      <c r="A39" s="5"/>
      <c r="B39" s="5"/>
      <c r="C39" s="5"/>
      <c r="D39" s="5"/>
      <c r="E39" s="5"/>
      <c r="F39" s="5"/>
      <c r="G39" s="5"/>
      <c r="H39" s="5"/>
      <c r="I39" s="5"/>
      <c r="J39" s="5"/>
      <c r="K39" s="5"/>
      <c r="L39" s="5"/>
      <c r="M39" s="5"/>
      <c r="N39" s="5"/>
      <c r="O39" s="5"/>
      <c r="P39" s="5"/>
      <c r="Q39" s="5"/>
      <c r="R39" s="5"/>
      <c r="S39" s="5"/>
      <c r="T39" s="5"/>
      <c r="U39" s="5"/>
      <c r="V39" s="5"/>
      <c r="W39" s="5"/>
      <c r="X39" s="5"/>
      <c r="Y39" s="5"/>
    </row>
    <row r="40">
      <c r="A40" s="5"/>
      <c r="B40" s="5"/>
      <c r="C40" s="5"/>
      <c r="D40" s="5"/>
      <c r="E40" s="5"/>
      <c r="F40" s="5"/>
      <c r="G40" s="5"/>
      <c r="H40" s="5"/>
      <c r="I40" s="5"/>
      <c r="J40" s="5"/>
      <c r="K40" s="5"/>
      <c r="L40" s="5"/>
      <c r="M40" s="5"/>
      <c r="N40" s="5"/>
      <c r="O40" s="5"/>
      <c r="P40" s="5"/>
      <c r="Q40" s="5"/>
      <c r="R40" s="5"/>
      <c r="S40" s="5"/>
      <c r="T40" s="5"/>
      <c r="U40" s="5"/>
      <c r="V40" s="5"/>
      <c r="W40" s="5"/>
      <c r="X40" s="5"/>
      <c r="Y40" s="5"/>
    </row>
    <row r="41">
      <c r="A41" s="5"/>
      <c r="B41" s="5"/>
      <c r="C41" s="5"/>
      <c r="D41" s="5"/>
      <c r="E41" s="5"/>
      <c r="F41" s="5"/>
      <c r="G41" s="5"/>
      <c r="H41" s="5"/>
      <c r="I41" s="5"/>
      <c r="J41" s="5"/>
      <c r="K41" s="5"/>
      <c r="L41" s="5"/>
      <c r="M41" s="5"/>
      <c r="N41" s="5"/>
      <c r="O41" s="5"/>
      <c r="P41" s="5"/>
      <c r="Q41" s="5"/>
      <c r="R41" s="5"/>
      <c r="S41" s="5"/>
      <c r="T41" s="5"/>
      <c r="U41" s="5"/>
      <c r="V41" s="5"/>
      <c r="W41" s="5"/>
      <c r="X41" s="5"/>
      <c r="Y41" s="5"/>
    </row>
    <row r="42">
      <c r="A42" s="5"/>
      <c r="B42" s="5"/>
      <c r="C42" s="5"/>
      <c r="D42" s="5"/>
      <c r="E42" s="5"/>
      <c r="F42" s="5"/>
      <c r="G42" s="5"/>
      <c r="H42" s="5"/>
      <c r="I42" s="5"/>
      <c r="J42" s="5"/>
      <c r="K42" s="5"/>
      <c r="L42" s="5"/>
      <c r="M42" s="5"/>
      <c r="N42" s="5"/>
      <c r="O42" s="5"/>
      <c r="P42" s="5"/>
      <c r="Q42" s="5"/>
      <c r="R42" s="5"/>
      <c r="S42" s="5"/>
      <c r="T42" s="5"/>
      <c r="U42" s="5"/>
      <c r="V42" s="5"/>
      <c r="W42" s="5"/>
      <c r="X42" s="5"/>
      <c r="Y42" s="5"/>
    </row>
    <row r="43">
      <c r="A43" s="5"/>
      <c r="B43" s="5"/>
      <c r="C43" s="5"/>
      <c r="D43" s="5"/>
      <c r="E43" s="5"/>
      <c r="F43" s="5"/>
      <c r="G43" s="5"/>
      <c r="H43" s="5"/>
      <c r="I43" s="5"/>
      <c r="J43" s="5"/>
      <c r="K43" s="5"/>
      <c r="L43" s="5"/>
      <c r="M43" s="5"/>
      <c r="N43" s="5"/>
      <c r="O43" s="5"/>
      <c r="P43" s="5"/>
      <c r="Q43" s="5"/>
      <c r="R43" s="5"/>
      <c r="S43" s="5"/>
      <c r="T43" s="5"/>
      <c r="U43" s="5"/>
      <c r="V43" s="5"/>
      <c r="W43" s="5"/>
      <c r="X43" s="5"/>
      <c r="Y43" s="5"/>
    </row>
    <row r="44">
      <c r="A44" s="5"/>
      <c r="B44" s="5"/>
      <c r="C44" s="5"/>
      <c r="D44" s="5"/>
      <c r="E44" s="5"/>
      <c r="F44" s="5"/>
      <c r="G44" s="5"/>
      <c r="H44" s="5"/>
      <c r="I44" s="5"/>
      <c r="J44" s="5"/>
      <c r="K44" s="5"/>
      <c r="L44" s="5"/>
      <c r="M44" s="5"/>
      <c r="N44" s="5"/>
      <c r="O44" s="5"/>
      <c r="P44" s="5"/>
      <c r="Q44" s="5"/>
      <c r="R44" s="5"/>
      <c r="S44" s="5"/>
      <c r="T44" s="5"/>
      <c r="U44" s="5"/>
      <c r="V44" s="5"/>
      <c r="W44" s="5"/>
      <c r="X44" s="5"/>
      <c r="Y44" s="5"/>
    </row>
    <row r="45">
      <c r="A45" s="5"/>
      <c r="B45" s="5"/>
      <c r="C45" s="5"/>
      <c r="D45" s="5"/>
      <c r="E45" s="5"/>
      <c r="F45" s="5"/>
      <c r="G45" s="5"/>
      <c r="H45" s="5"/>
      <c r="I45" s="5"/>
      <c r="J45" s="5"/>
      <c r="K45" s="5"/>
      <c r="L45" s="5"/>
      <c r="M45" s="5"/>
      <c r="N45" s="5"/>
      <c r="O45" s="5"/>
      <c r="P45" s="5"/>
      <c r="Q45" s="5"/>
      <c r="R45" s="5"/>
      <c r="S45" s="5"/>
      <c r="T45" s="5"/>
      <c r="U45" s="5"/>
      <c r="V45" s="5"/>
      <c r="W45" s="5"/>
      <c r="X45" s="5"/>
      <c r="Y45" s="5"/>
    </row>
    <row r="46">
      <c r="A46" s="5"/>
      <c r="B46" s="5"/>
      <c r="C46" s="5"/>
      <c r="D46" s="5"/>
      <c r="E46" s="5"/>
      <c r="F46" s="5"/>
      <c r="G46" s="5"/>
      <c r="H46" s="5"/>
      <c r="I46" s="5"/>
      <c r="J46" s="5"/>
      <c r="K46" s="5"/>
      <c r="L46" s="5"/>
      <c r="M46" s="5"/>
      <c r="N46" s="5"/>
      <c r="O46" s="5"/>
      <c r="P46" s="5"/>
      <c r="Q46" s="5"/>
      <c r="R46" s="5"/>
      <c r="S46" s="5"/>
      <c r="T46" s="5"/>
      <c r="U46" s="5"/>
      <c r="V46" s="5"/>
      <c r="W46" s="5"/>
      <c r="X46" s="5"/>
      <c r="Y46" s="5"/>
    </row>
    <row r="47">
      <c r="A47" s="5"/>
      <c r="B47" s="5"/>
      <c r="C47" s="5"/>
      <c r="D47" s="5"/>
      <c r="E47" s="5"/>
      <c r="F47" s="5"/>
      <c r="G47" s="5"/>
      <c r="H47" s="5"/>
      <c r="I47" s="5"/>
      <c r="J47" s="5"/>
      <c r="K47" s="5"/>
      <c r="L47" s="5"/>
      <c r="M47" s="5"/>
      <c r="N47" s="5"/>
      <c r="O47" s="5"/>
      <c r="P47" s="5"/>
      <c r="Q47" s="5"/>
      <c r="R47" s="5"/>
      <c r="S47" s="5"/>
      <c r="T47" s="5"/>
      <c r="U47" s="5"/>
      <c r="V47" s="5"/>
      <c r="W47" s="5"/>
      <c r="X47" s="5"/>
      <c r="Y47" s="5"/>
    </row>
    <row r="48">
      <c r="A48" s="5"/>
      <c r="B48" s="5"/>
      <c r="C48" s="5"/>
      <c r="D48" s="5"/>
      <c r="E48" s="5"/>
      <c r="F48" s="5"/>
      <c r="G48" s="5"/>
      <c r="H48" s="5"/>
      <c r="I48" s="5"/>
      <c r="J48" s="5"/>
      <c r="K48" s="5"/>
      <c r="L48" s="5"/>
      <c r="M48" s="5"/>
      <c r="N48" s="5"/>
      <c r="O48" s="5"/>
      <c r="P48" s="5"/>
      <c r="Q48" s="5"/>
      <c r="R48" s="5"/>
      <c r="S48" s="5"/>
      <c r="T48" s="5"/>
      <c r="U48" s="5"/>
      <c r="V48" s="5"/>
      <c r="W48" s="5"/>
      <c r="X48" s="5"/>
      <c r="Y48" s="5"/>
    </row>
    <row r="49">
      <c r="A49" s="5"/>
      <c r="B49" s="5"/>
      <c r="C49" s="5"/>
      <c r="D49" s="5"/>
      <c r="E49" s="5"/>
      <c r="F49" s="5"/>
      <c r="G49" s="5"/>
      <c r="H49" s="5"/>
      <c r="I49" s="5"/>
      <c r="J49" s="5"/>
      <c r="K49" s="5"/>
      <c r="L49" s="5"/>
      <c r="M49" s="5"/>
      <c r="N49" s="5"/>
      <c r="O49" s="5"/>
      <c r="P49" s="5"/>
      <c r="Q49" s="5"/>
      <c r="R49" s="5"/>
      <c r="S49" s="5"/>
      <c r="T49" s="5"/>
      <c r="U49" s="5"/>
      <c r="V49" s="5"/>
      <c r="W49" s="5"/>
      <c r="X49" s="5"/>
      <c r="Y49" s="5"/>
    </row>
    <row r="50">
      <c r="A50" s="5"/>
      <c r="B50" s="5"/>
      <c r="C50" s="5"/>
      <c r="D50" s="5"/>
      <c r="E50" s="5"/>
      <c r="F50" s="5"/>
      <c r="G50" s="5"/>
      <c r="H50" s="5"/>
      <c r="I50" s="5"/>
      <c r="J50" s="5"/>
      <c r="K50" s="5"/>
      <c r="L50" s="5"/>
      <c r="M50" s="5"/>
      <c r="N50" s="5"/>
      <c r="O50" s="5"/>
      <c r="P50" s="5"/>
      <c r="Q50" s="5"/>
      <c r="R50" s="5"/>
      <c r="S50" s="5"/>
      <c r="T50" s="5"/>
      <c r="U50" s="5"/>
      <c r="V50" s="5"/>
      <c r="W50" s="5"/>
      <c r="X50" s="5"/>
      <c r="Y50" s="5"/>
    </row>
    <row r="51">
      <c r="A51" s="5"/>
      <c r="B51" s="5"/>
      <c r="C51" s="5"/>
      <c r="D51" s="5"/>
      <c r="E51" s="5"/>
      <c r="F51" s="5"/>
      <c r="G51" s="5"/>
      <c r="H51" s="5"/>
      <c r="I51" s="5"/>
      <c r="J51" s="5"/>
      <c r="K51" s="5"/>
      <c r="L51" s="5"/>
      <c r="M51" s="5"/>
      <c r="N51" s="5"/>
      <c r="O51" s="5"/>
      <c r="P51" s="5"/>
      <c r="Q51" s="5"/>
      <c r="R51" s="5"/>
      <c r="S51" s="5"/>
      <c r="T51" s="5"/>
      <c r="U51" s="5"/>
      <c r="V51" s="5"/>
      <c r="W51" s="5"/>
      <c r="X51" s="5"/>
      <c r="Y51" s="5"/>
    </row>
    <row r="52">
      <c r="A52" s="5"/>
      <c r="B52" s="5"/>
      <c r="C52" s="5"/>
      <c r="D52" s="5"/>
      <c r="E52" s="5"/>
      <c r="F52" s="5"/>
      <c r="G52" s="5"/>
      <c r="H52" s="5"/>
      <c r="I52" s="5"/>
      <c r="J52" s="5"/>
      <c r="K52" s="5"/>
      <c r="L52" s="5"/>
      <c r="M52" s="5"/>
      <c r="N52" s="5"/>
      <c r="O52" s="5"/>
      <c r="P52" s="5"/>
      <c r="Q52" s="5"/>
      <c r="R52" s="5"/>
      <c r="S52" s="5"/>
      <c r="T52" s="5"/>
      <c r="U52" s="5"/>
      <c r="V52" s="5"/>
      <c r="W52" s="5"/>
      <c r="X52" s="5"/>
      <c r="Y52" s="5"/>
    </row>
    <row r="53">
      <c r="A53" s="5"/>
      <c r="B53" s="5"/>
      <c r="C53" s="5"/>
      <c r="D53" s="5"/>
      <c r="E53" s="5"/>
      <c r="F53" s="5"/>
      <c r="G53" s="5"/>
      <c r="H53" s="5"/>
      <c r="I53" s="5"/>
      <c r="J53" s="5"/>
      <c r="K53" s="5"/>
      <c r="L53" s="5"/>
      <c r="M53" s="5"/>
      <c r="N53" s="5"/>
      <c r="O53" s="5"/>
      <c r="P53" s="5"/>
      <c r="Q53" s="5"/>
      <c r="R53" s="5"/>
      <c r="S53" s="5"/>
      <c r="T53" s="5"/>
      <c r="U53" s="5"/>
      <c r="V53" s="5"/>
      <c r="W53" s="5"/>
      <c r="X53" s="5"/>
      <c r="Y53" s="5"/>
    </row>
    <row r="54">
      <c r="A54" s="5"/>
      <c r="B54" s="5"/>
      <c r="C54" s="5"/>
      <c r="D54" s="5"/>
      <c r="E54" s="5"/>
      <c r="F54" s="5"/>
      <c r="G54" s="5"/>
      <c r="H54" s="5"/>
      <c r="I54" s="5"/>
      <c r="J54" s="5"/>
      <c r="K54" s="5"/>
      <c r="L54" s="5"/>
      <c r="M54" s="5"/>
      <c r="N54" s="5"/>
      <c r="O54" s="5"/>
      <c r="P54" s="5"/>
      <c r="Q54" s="5"/>
      <c r="R54" s="5"/>
      <c r="S54" s="5"/>
      <c r="T54" s="5"/>
      <c r="U54" s="5"/>
      <c r="V54" s="5"/>
      <c r="W54" s="5"/>
      <c r="X54" s="5"/>
      <c r="Y54" s="5"/>
    </row>
    <row r="55">
      <c r="A55" s="5"/>
      <c r="B55" s="5"/>
      <c r="C55" s="5"/>
      <c r="D55" s="5"/>
      <c r="E55" s="5"/>
      <c r="F55" s="5"/>
      <c r="G55" s="5"/>
      <c r="H55" s="5"/>
      <c r="I55" s="5"/>
      <c r="J55" s="5"/>
      <c r="K55" s="5"/>
      <c r="L55" s="5"/>
      <c r="M55" s="5"/>
      <c r="N55" s="5"/>
      <c r="O55" s="5"/>
      <c r="P55" s="5"/>
      <c r="Q55" s="5"/>
      <c r="R55" s="5"/>
      <c r="S55" s="5"/>
      <c r="T55" s="5"/>
      <c r="U55" s="5"/>
      <c r="V55" s="5"/>
      <c r="W55" s="5"/>
      <c r="X55" s="5"/>
      <c r="Y55" s="5"/>
    </row>
    <row r="56">
      <c r="A56" s="5"/>
      <c r="B56" s="5"/>
      <c r="C56" s="5"/>
      <c r="D56" s="5"/>
      <c r="E56" s="5"/>
      <c r="F56" s="5"/>
      <c r="G56" s="5"/>
      <c r="H56" s="5"/>
      <c r="I56" s="5"/>
      <c r="J56" s="5"/>
      <c r="K56" s="5"/>
      <c r="L56" s="5"/>
      <c r="M56" s="5"/>
      <c r="N56" s="5"/>
      <c r="O56" s="5"/>
      <c r="P56" s="5"/>
      <c r="Q56" s="5"/>
      <c r="R56" s="5"/>
      <c r="S56" s="5"/>
      <c r="T56" s="5"/>
      <c r="U56" s="5"/>
      <c r="V56" s="5"/>
      <c r="W56" s="5"/>
      <c r="X56" s="5"/>
      <c r="Y56" s="5"/>
    </row>
    <row r="57">
      <c r="A57" s="5"/>
      <c r="B57" s="5"/>
      <c r="C57" s="5"/>
      <c r="D57" s="5"/>
      <c r="E57" s="5"/>
      <c r="F57" s="5"/>
      <c r="G57" s="5"/>
      <c r="H57" s="5"/>
      <c r="I57" s="5"/>
      <c r="J57" s="5"/>
      <c r="K57" s="5"/>
      <c r="L57" s="5"/>
      <c r="M57" s="5"/>
      <c r="N57" s="5"/>
      <c r="O57" s="5"/>
      <c r="P57" s="5"/>
      <c r="Q57" s="5"/>
      <c r="R57" s="5"/>
      <c r="S57" s="5"/>
      <c r="T57" s="5"/>
      <c r="U57" s="5"/>
      <c r="V57" s="5"/>
      <c r="W57" s="5"/>
      <c r="X57" s="5"/>
      <c r="Y57" s="5"/>
    </row>
    <row r="58">
      <c r="A58" s="5"/>
      <c r="B58" s="5"/>
      <c r="C58" s="5"/>
      <c r="D58" s="5"/>
      <c r="E58" s="5"/>
      <c r="F58" s="5"/>
      <c r="G58" s="5"/>
      <c r="H58" s="5"/>
      <c r="I58" s="5"/>
      <c r="J58" s="5"/>
      <c r="K58" s="5"/>
      <c r="L58" s="5"/>
      <c r="M58" s="5"/>
      <c r="N58" s="5"/>
      <c r="O58" s="5"/>
      <c r="P58" s="5"/>
      <c r="Q58" s="5"/>
      <c r="R58" s="5"/>
      <c r="S58" s="5"/>
      <c r="T58" s="5"/>
      <c r="U58" s="5"/>
      <c r="V58" s="5"/>
      <c r="W58" s="5"/>
      <c r="X58" s="5"/>
      <c r="Y58" s="5"/>
    </row>
    <row r="59">
      <c r="A59" s="5"/>
      <c r="B59" s="5"/>
      <c r="C59" s="5"/>
      <c r="D59" s="5"/>
      <c r="E59" s="5"/>
      <c r="F59" s="5"/>
      <c r="G59" s="5"/>
      <c r="H59" s="5"/>
      <c r="I59" s="5"/>
      <c r="J59" s="5"/>
      <c r="K59" s="5"/>
      <c r="L59" s="5"/>
      <c r="M59" s="5"/>
      <c r="N59" s="5"/>
      <c r="O59" s="5"/>
      <c r="P59" s="5"/>
      <c r="Q59" s="5"/>
      <c r="R59" s="5"/>
      <c r="S59" s="5"/>
      <c r="T59" s="5"/>
      <c r="U59" s="5"/>
      <c r="V59" s="5"/>
      <c r="W59" s="5"/>
      <c r="X59" s="5"/>
      <c r="Y59" s="5"/>
    </row>
    <row r="60">
      <c r="A60" s="5"/>
      <c r="B60" s="5"/>
      <c r="C60" s="5"/>
      <c r="D60" s="5"/>
      <c r="E60" s="5"/>
      <c r="F60" s="5"/>
      <c r="G60" s="5"/>
      <c r="H60" s="5"/>
      <c r="I60" s="5"/>
      <c r="J60" s="5"/>
      <c r="K60" s="5"/>
      <c r="L60" s="5"/>
      <c r="M60" s="5"/>
      <c r="N60" s="5"/>
      <c r="O60" s="5"/>
      <c r="P60" s="5"/>
      <c r="Q60" s="5"/>
      <c r="R60" s="5"/>
      <c r="S60" s="5"/>
      <c r="T60" s="5"/>
      <c r="U60" s="5"/>
      <c r="V60" s="5"/>
      <c r="W60" s="5"/>
      <c r="X60" s="5"/>
      <c r="Y60" s="5"/>
    </row>
    <row r="61">
      <c r="A61" s="5"/>
      <c r="B61" s="5"/>
      <c r="C61" s="5"/>
      <c r="D61" s="5"/>
      <c r="E61" s="5"/>
      <c r="F61" s="5"/>
      <c r="G61" s="5"/>
      <c r="H61" s="5"/>
      <c r="I61" s="5"/>
      <c r="J61" s="5"/>
      <c r="K61" s="5"/>
      <c r="L61" s="5"/>
      <c r="M61" s="5"/>
      <c r="N61" s="5"/>
      <c r="O61" s="5"/>
      <c r="P61" s="5"/>
      <c r="Q61" s="5"/>
      <c r="R61" s="5"/>
      <c r="S61" s="5"/>
      <c r="T61" s="5"/>
      <c r="U61" s="5"/>
      <c r="V61" s="5"/>
      <c r="W61" s="5"/>
      <c r="X61" s="5"/>
      <c r="Y61" s="5"/>
    </row>
    <row r="62">
      <c r="A62" s="5"/>
      <c r="B62" s="5"/>
      <c r="C62" s="5"/>
      <c r="D62" s="5"/>
      <c r="E62" s="5"/>
      <c r="F62" s="5"/>
      <c r="G62" s="5"/>
      <c r="H62" s="5"/>
      <c r="I62" s="5"/>
      <c r="J62" s="5"/>
      <c r="K62" s="5"/>
      <c r="L62" s="5"/>
      <c r="M62" s="5"/>
      <c r="N62" s="5"/>
      <c r="O62" s="5"/>
      <c r="P62" s="5"/>
      <c r="Q62" s="5"/>
      <c r="R62" s="5"/>
      <c r="S62" s="5"/>
      <c r="T62" s="5"/>
      <c r="U62" s="5"/>
      <c r="V62" s="5"/>
      <c r="W62" s="5"/>
      <c r="X62" s="5"/>
      <c r="Y62" s="5"/>
    </row>
    <row r="63">
      <c r="A63" s="5"/>
      <c r="B63" s="5"/>
      <c r="C63" s="5"/>
      <c r="D63" s="5"/>
      <c r="E63" s="5"/>
      <c r="F63" s="5"/>
      <c r="G63" s="5"/>
      <c r="H63" s="5"/>
      <c r="I63" s="5"/>
      <c r="J63" s="5"/>
      <c r="K63" s="5"/>
      <c r="L63" s="5"/>
      <c r="M63" s="5"/>
      <c r="N63" s="5"/>
      <c r="O63" s="5"/>
      <c r="P63" s="5"/>
      <c r="Q63" s="5"/>
      <c r="R63" s="5"/>
      <c r="S63" s="5"/>
      <c r="T63" s="5"/>
      <c r="U63" s="5"/>
      <c r="V63" s="5"/>
      <c r="W63" s="5"/>
      <c r="X63" s="5"/>
      <c r="Y63" s="5"/>
    </row>
    <row r="64">
      <c r="A64" s="5"/>
      <c r="B64" s="5"/>
      <c r="C64" s="5"/>
      <c r="D64" s="5"/>
      <c r="E64" s="5"/>
      <c r="F64" s="5"/>
      <c r="G64" s="5"/>
      <c r="H64" s="5"/>
      <c r="I64" s="5"/>
      <c r="J64" s="5"/>
      <c r="K64" s="5"/>
      <c r="L64" s="5"/>
      <c r="M64" s="5"/>
      <c r="N64" s="5"/>
      <c r="O64" s="5"/>
      <c r="P64" s="5"/>
      <c r="Q64" s="5"/>
      <c r="R64" s="5"/>
      <c r="S64" s="5"/>
      <c r="T64" s="5"/>
      <c r="U64" s="5"/>
      <c r="V64" s="5"/>
      <c r="W64" s="5"/>
      <c r="X64" s="5"/>
      <c r="Y64" s="5"/>
    </row>
    <row r="65">
      <c r="A65" s="5"/>
      <c r="B65" s="5"/>
      <c r="C65" s="5"/>
      <c r="D65" s="5"/>
      <c r="E65" s="5"/>
      <c r="F65" s="5"/>
      <c r="G65" s="5"/>
      <c r="H65" s="5"/>
      <c r="I65" s="5"/>
      <c r="J65" s="5"/>
      <c r="K65" s="5"/>
      <c r="L65" s="5"/>
      <c r="M65" s="5"/>
      <c r="N65" s="5"/>
      <c r="O65" s="5"/>
      <c r="P65" s="5"/>
      <c r="Q65" s="5"/>
      <c r="R65" s="5"/>
      <c r="S65" s="5"/>
      <c r="T65" s="5"/>
      <c r="U65" s="5"/>
      <c r="V65" s="5"/>
      <c r="W65" s="5"/>
      <c r="X65" s="5"/>
      <c r="Y65" s="5"/>
    </row>
    <row r="66">
      <c r="A66" s="5"/>
      <c r="B66" s="5"/>
      <c r="C66" s="5"/>
      <c r="D66" s="5"/>
      <c r="E66" s="5"/>
      <c r="F66" s="5"/>
      <c r="G66" s="5"/>
      <c r="H66" s="5"/>
      <c r="I66" s="5"/>
      <c r="J66" s="5"/>
      <c r="K66" s="5"/>
      <c r="L66" s="5"/>
      <c r="M66" s="5"/>
      <c r="N66" s="5"/>
      <c r="O66" s="5"/>
      <c r="P66" s="5"/>
      <c r="Q66" s="5"/>
      <c r="R66" s="5"/>
      <c r="S66" s="5"/>
      <c r="T66" s="5"/>
      <c r="U66" s="5"/>
      <c r="V66" s="5"/>
      <c r="W66" s="5"/>
      <c r="X66" s="5"/>
      <c r="Y66" s="5"/>
    </row>
    <row r="67">
      <c r="A67" s="5"/>
      <c r="B67" s="5"/>
      <c r="C67" s="5"/>
      <c r="D67" s="5"/>
      <c r="E67" s="5"/>
      <c r="F67" s="5"/>
      <c r="G67" s="5"/>
      <c r="H67" s="5"/>
      <c r="I67" s="5"/>
      <c r="J67" s="5"/>
      <c r="K67" s="5"/>
      <c r="L67" s="5"/>
      <c r="M67" s="5"/>
      <c r="N67" s="5"/>
      <c r="O67" s="5"/>
      <c r="P67" s="5"/>
      <c r="Q67" s="5"/>
      <c r="R67" s="5"/>
      <c r="S67" s="5"/>
      <c r="T67" s="5"/>
      <c r="U67" s="5"/>
      <c r="V67" s="5"/>
      <c r="W67" s="5"/>
      <c r="X67" s="5"/>
      <c r="Y67" s="5"/>
    </row>
    <row r="68">
      <c r="A68" s="5"/>
      <c r="B68" s="5"/>
      <c r="C68" s="5"/>
      <c r="D68" s="5"/>
      <c r="E68" s="5"/>
      <c r="F68" s="5"/>
      <c r="G68" s="5"/>
      <c r="H68" s="5"/>
      <c r="I68" s="5"/>
      <c r="J68" s="5"/>
      <c r="K68" s="5"/>
      <c r="L68" s="5"/>
      <c r="M68" s="5"/>
      <c r="N68" s="5"/>
      <c r="O68" s="5"/>
      <c r="P68" s="5"/>
      <c r="Q68" s="5"/>
      <c r="R68" s="5"/>
      <c r="S68" s="5"/>
      <c r="T68" s="5"/>
      <c r="U68" s="5"/>
      <c r="V68" s="5"/>
      <c r="W68" s="5"/>
      <c r="X68" s="5"/>
      <c r="Y68" s="5"/>
    </row>
    <row r="69">
      <c r="A69" s="5"/>
      <c r="B69" s="5"/>
      <c r="C69" s="5"/>
      <c r="D69" s="5"/>
      <c r="E69" s="5"/>
      <c r="F69" s="5"/>
      <c r="G69" s="5"/>
      <c r="H69" s="5"/>
      <c r="I69" s="5"/>
      <c r="J69" s="5"/>
      <c r="K69" s="5"/>
      <c r="L69" s="5"/>
      <c r="M69" s="5"/>
      <c r="N69" s="5"/>
      <c r="O69" s="5"/>
      <c r="P69" s="5"/>
      <c r="Q69" s="5"/>
      <c r="R69" s="5"/>
      <c r="S69" s="5"/>
      <c r="T69" s="5"/>
      <c r="U69" s="5"/>
      <c r="V69" s="5"/>
      <c r="W69" s="5"/>
      <c r="X69" s="5"/>
      <c r="Y69" s="5"/>
    </row>
    <row r="70">
      <c r="A70" s="5"/>
      <c r="B70" s="5"/>
      <c r="C70" s="5"/>
      <c r="D70" s="5"/>
      <c r="E70" s="5"/>
      <c r="F70" s="5"/>
      <c r="G70" s="5"/>
      <c r="H70" s="5"/>
      <c r="I70" s="5"/>
      <c r="J70" s="5"/>
      <c r="K70" s="5"/>
      <c r="L70" s="5"/>
      <c r="M70" s="5"/>
      <c r="N70" s="5"/>
      <c r="O70" s="5"/>
      <c r="P70" s="5"/>
      <c r="Q70" s="5"/>
      <c r="R70" s="5"/>
      <c r="S70" s="5"/>
      <c r="T70" s="5"/>
      <c r="U70" s="5"/>
      <c r="V70" s="5"/>
      <c r="W70" s="5"/>
      <c r="X70" s="5"/>
      <c r="Y70" s="5"/>
    </row>
    <row r="71">
      <c r="A71" s="5"/>
      <c r="B71" s="5"/>
      <c r="C71" s="5"/>
      <c r="D71" s="5"/>
      <c r="E71" s="5"/>
      <c r="F71" s="5"/>
      <c r="G71" s="5"/>
      <c r="H71" s="5"/>
      <c r="I71" s="5"/>
      <c r="J71" s="5"/>
      <c r="K71" s="5"/>
      <c r="L71" s="5"/>
      <c r="M71" s="5"/>
      <c r="N71" s="5"/>
      <c r="O71" s="5"/>
      <c r="P71" s="5"/>
      <c r="Q71" s="5"/>
      <c r="R71" s="5"/>
      <c r="S71" s="5"/>
      <c r="T71" s="5"/>
      <c r="U71" s="5"/>
      <c r="V71" s="5"/>
      <c r="W71" s="5"/>
      <c r="X71" s="5"/>
      <c r="Y71" s="5"/>
    </row>
    <row r="72">
      <c r="A72" s="5"/>
      <c r="B72" s="5"/>
      <c r="C72" s="5"/>
      <c r="D72" s="5"/>
      <c r="E72" s="5"/>
      <c r="F72" s="5"/>
      <c r="G72" s="5"/>
      <c r="H72" s="5"/>
      <c r="I72" s="5"/>
      <c r="J72" s="5"/>
      <c r="K72" s="5"/>
      <c r="L72" s="5"/>
      <c r="M72" s="5"/>
      <c r="N72" s="5"/>
      <c r="O72" s="5"/>
      <c r="P72" s="5"/>
      <c r="Q72" s="5"/>
      <c r="R72" s="5"/>
      <c r="S72" s="5"/>
      <c r="T72" s="5"/>
      <c r="U72" s="5"/>
      <c r="V72" s="5"/>
      <c r="W72" s="5"/>
      <c r="X72" s="5"/>
      <c r="Y72" s="5"/>
    </row>
    <row r="73">
      <c r="A73" s="5"/>
      <c r="B73" s="5"/>
      <c r="C73" s="5"/>
      <c r="D73" s="5"/>
      <c r="E73" s="5"/>
      <c r="F73" s="5"/>
      <c r="G73" s="5"/>
      <c r="H73" s="5"/>
      <c r="I73" s="5"/>
      <c r="J73" s="5"/>
      <c r="K73" s="5"/>
      <c r="L73" s="5"/>
      <c r="M73" s="5"/>
      <c r="N73" s="5"/>
      <c r="O73" s="5"/>
      <c r="P73" s="5"/>
      <c r="Q73" s="5"/>
      <c r="R73" s="5"/>
      <c r="S73" s="5"/>
      <c r="T73" s="5"/>
      <c r="U73" s="5"/>
      <c r="V73" s="5"/>
      <c r="W73" s="5"/>
      <c r="X73" s="5"/>
      <c r="Y73" s="5"/>
    </row>
    <row r="74">
      <c r="A74" s="5"/>
      <c r="B74" s="5"/>
      <c r="C74" s="5"/>
      <c r="D74" s="5"/>
      <c r="E74" s="5"/>
      <c r="F74" s="5"/>
      <c r="G74" s="5"/>
      <c r="H74" s="5"/>
      <c r="I74" s="5"/>
      <c r="J74" s="5"/>
      <c r="K74" s="5"/>
      <c r="L74" s="5"/>
      <c r="M74" s="5"/>
      <c r="N74" s="5"/>
      <c r="O74" s="5"/>
      <c r="P74" s="5"/>
      <c r="Q74" s="5"/>
      <c r="R74" s="5"/>
      <c r="S74" s="5"/>
      <c r="T74" s="5"/>
      <c r="U74" s="5"/>
      <c r="V74" s="5"/>
      <c r="W74" s="5"/>
      <c r="X74" s="5"/>
      <c r="Y74" s="5"/>
    </row>
    <row r="75">
      <c r="A75" s="5"/>
      <c r="B75" s="5"/>
      <c r="C75" s="5"/>
      <c r="D75" s="5"/>
      <c r="E75" s="5"/>
      <c r="F75" s="5"/>
      <c r="G75" s="5"/>
      <c r="H75" s="5"/>
      <c r="I75" s="5"/>
      <c r="J75" s="5"/>
      <c r="K75" s="5"/>
      <c r="L75" s="5"/>
      <c r="M75" s="5"/>
      <c r="N75" s="5"/>
      <c r="O75" s="5"/>
      <c r="P75" s="5"/>
      <c r="Q75" s="5"/>
      <c r="R75" s="5"/>
      <c r="S75" s="5"/>
      <c r="T75" s="5"/>
      <c r="U75" s="5"/>
      <c r="V75" s="5"/>
      <c r="W75" s="5"/>
      <c r="X75" s="5"/>
      <c r="Y75" s="5"/>
    </row>
    <row r="76">
      <c r="A76" s="5"/>
      <c r="B76" s="5"/>
      <c r="C76" s="5"/>
      <c r="D76" s="5"/>
      <c r="E76" s="5"/>
      <c r="F76" s="5"/>
      <c r="G76" s="5"/>
      <c r="H76" s="5"/>
      <c r="I76" s="5"/>
      <c r="J76" s="5"/>
      <c r="K76" s="5"/>
      <c r="L76" s="5"/>
      <c r="M76" s="5"/>
      <c r="N76" s="5"/>
      <c r="O76" s="5"/>
      <c r="P76" s="5"/>
      <c r="Q76" s="5"/>
      <c r="R76" s="5"/>
      <c r="S76" s="5"/>
      <c r="T76" s="5"/>
      <c r="U76" s="5"/>
      <c r="V76" s="5"/>
      <c r="W76" s="5"/>
      <c r="X76" s="5"/>
      <c r="Y76" s="5"/>
    </row>
    <row r="77">
      <c r="A77" s="5"/>
      <c r="B77" s="5"/>
      <c r="C77" s="5"/>
      <c r="D77" s="5"/>
      <c r="E77" s="5"/>
      <c r="F77" s="5"/>
      <c r="G77" s="5"/>
      <c r="H77" s="5"/>
      <c r="I77" s="5"/>
      <c r="J77" s="5"/>
      <c r="K77" s="5"/>
      <c r="L77" s="5"/>
      <c r="M77" s="5"/>
      <c r="N77" s="5"/>
      <c r="O77" s="5"/>
      <c r="P77" s="5"/>
      <c r="Q77" s="5"/>
      <c r="R77" s="5"/>
      <c r="S77" s="5"/>
      <c r="T77" s="5"/>
      <c r="U77" s="5"/>
      <c r="V77" s="5"/>
      <c r="W77" s="5"/>
      <c r="X77" s="5"/>
      <c r="Y77" s="5"/>
    </row>
    <row r="78">
      <c r="A78" s="5"/>
      <c r="B78" s="5"/>
      <c r="C78" s="5"/>
      <c r="D78" s="5"/>
      <c r="E78" s="5"/>
      <c r="F78" s="5"/>
      <c r="G78" s="5"/>
      <c r="H78" s="5"/>
      <c r="I78" s="5"/>
      <c r="J78" s="5"/>
      <c r="K78" s="5"/>
      <c r="L78" s="5"/>
      <c r="M78" s="5"/>
      <c r="N78" s="5"/>
      <c r="O78" s="5"/>
      <c r="P78" s="5"/>
      <c r="Q78" s="5"/>
      <c r="R78" s="5"/>
      <c r="S78" s="5"/>
      <c r="T78" s="5"/>
      <c r="U78" s="5"/>
      <c r="V78" s="5"/>
      <c r="W78" s="5"/>
      <c r="X78" s="5"/>
      <c r="Y78" s="5"/>
    </row>
    <row r="79">
      <c r="A79" s="5"/>
      <c r="B79" s="5"/>
      <c r="C79" s="5"/>
      <c r="D79" s="5"/>
      <c r="E79" s="5"/>
      <c r="F79" s="5"/>
      <c r="G79" s="5"/>
      <c r="H79" s="5"/>
      <c r="I79" s="5"/>
      <c r="J79" s="5"/>
      <c r="K79" s="5"/>
      <c r="L79" s="5"/>
      <c r="M79" s="5"/>
      <c r="N79" s="5"/>
      <c r="O79" s="5"/>
      <c r="P79" s="5"/>
      <c r="Q79" s="5"/>
      <c r="R79" s="5"/>
      <c r="S79" s="5"/>
      <c r="T79" s="5"/>
      <c r="U79" s="5"/>
      <c r="V79" s="5"/>
      <c r="W79" s="5"/>
      <c r="X79" s="5"/>
      <c r="Y79" s="5"/>
    </row>
    <row r="80">
      <c r="A80" s="5"/>
      <c r="B80" s="5"/>
      <c r="C80" s="5"/>
      <c r="D80" s="5"/>
      <c r="E80" s="5"/>
      <c r="F80" s="5"/>
      <c r="G80" s="5"/>
      <c r="H80" s="5"/>
      <c r="I80" s="5"/>
      <c r="J80" s="5"/>
      <c r="K80" s="5"/>
      <c r="L80" s="5"/>
      <c r="M80" s="5"/>
      <c r="N80" s="5"/>
      <c r="O80" s="5"/>
      <c r="P80" s="5"/>
      <c r="Q80" s="5"/>
      <c r="R80" s="5"/>
      <c r="S80" s="5"/>
      <c r="T80" s="5"/>
      <c r="U80" s="5"/>
      <c r="V80" s="5"/>
      <c r="W80" s="5"/>
      <c r="X80" s="5"/>
      <c r="Y80" s="5"/>
    </row>
    <row r="81">
      <c r="A81" s="5"/>
      <c r="B81" s="5"/>
      <c r="C81" s="5"/>
      <c r="D81" s="5"/>
      <c r="E81" s="5"/>
      <c r="F81" s="5"/>
      <c r="G81" s="5"/>
      <c r="H81" s="5"/>
      <c r="I81" s="5"/>
      <c r="J81" s="5"/>
      <c r="K81" s="5"/>
      <c r="L81" s="5"/>
      <c r="M81" s="5"/>
      <c r="N81" s="5"/>
      <c r="O81" s="5"/>
      <c r="P81" s="5"/>
      <c r="Q81" s="5"/>
      <c r="R81" s="5"/>
      <c r="S81" s="5"/>
      <c r="T81" s="5"/>
      <c r="U81" s="5"/>
      <c r="V81" s="5"/>
      <c r="W81" s="5"/>
      <c r="X81" s="5"/>
      <c r="Y81" s="5"/>
    </row>
    <row r="82">
      <c r="A82" s="5"/>
      <c r="B82" s="5"/>
      <c r="C82" s="5"/>
      <c r="D82" s="5"/>
      <c r="E82" s="5"/>
      <c r="F82" s="5"/>
      <c r="G82" s="5"/>
      <c r="H82" s="5"/>
      <c r="I82" s="5"/>
      <c r="J82" s="5"/>
      <c r="K82" s="5"/>
      <c r="L82" s="5"/>
      <c r="M82" s="5"/>
      <c r="N82" s="5"/>
      <c r="O82" s="5"/>
      <c r="P82" s="5"/>
      <c r="Q82" s="5"/>
      <c r="R82" s="5"/>
      <c r="S82" s="5"/>
      <c r="T82" s="5"/>
      <c r="U82" s="5"/>
      <c r="V82" s="5"/>
      <c r="W82" s="5"/>
      <c r="X82" s="5"/>
      <c r="Y82" s="5"/>
    </row>
    <row r="83">
      <c r="A83" s="5"/>
      <c r="B83" s="5"/>
      <c r="C83" s="5"/>
      <c r="D83" s="5"/>
      <c r="E83" s="5"/>
      <c r="F83" s="5"/>
      <c r="G83" s="5"/>
      <c r="H83" s="5"/>
      <c r="I83" s="5"/>
      <c r="J83" s="5"/>
      <c r="K83" s="5"/>
      <c r="L83" s="5"/>
      <c r="M83" s="5"/>
      <c r="N83" s="5"/>
      <c r="O83" s="5"/>
      <c r="P83" s="5"/>
      <c r="Q83" s="5"/>
      <c r="R83" s="5"/>
      <c r="S83" s="5"/>
      <c r="T83" s="5"/>
      <c r="U83" s="5"/>
      <c r="V83" s="5"/>
      <c r="W83" s="5"/>
      <c r="X83" s="5"/>
      <c r="Y83" s="5"/>
    </row>
    <row r="84">
      <c r="A84" s="5"/>
      <c r="B84" s="5"/>
      <c r="C84" s="5"/>
      <c r="D84" s="5"/>
      <c r="E84" s="5"/>
      <c r="F84" s="5"/>
      <c r="G84" s="5"/>
      <c r="H84" s="5"/>
      <c r="I84" s="5"/>
      <c r="J84" s="5"/>
      <c r="K84" s="5"/>
      <c r="L84" s="5"/>
      <c r="M84" s="5"/>
      <c r="N84" s="5"/>
      <c r="O84" s="5"/>
      <c r="P84" s="5"/>
      <c r="Q84" s="5"/>
      <c r="R84" s="5"/>
      <c r="S84" s="5"/>
      <c r="T84" s="5"/>
      <c r="U84" s="5"/>
      <c r="V84" s="5"/>
      <c r="W84" s="5"/>
      <c r="X84" s="5"/>
      <c r="Y84" s="5"/>
    </row>
    <row r="85">
      <c r="A85" s="5"/>
      <c r="B85" s="5"/>
      <c r="C85" s="5"/>
      <c r="D85" s="5"/>
      <c r="E85" s="5"/>
      <c r="F85" s="5"/>
      <c r="G85" s="5"/>
      <c r="H85" s="5"/>
      <c r="I85" s="5"/>
      <c r="J85" s="5"/>
      <c r="K85" s="5"/>
      <c r="L85" s="5"/>
      <c r="M85" s="5"/>
      <c r="N85" s="5"/>
      <c r="O85" s="5"/>
      <c r="P85" s="5"/>
      <c r="Q85" s="5"/>
      <c r="R85" s="5"/>
      <c r="S85" s="5"/>
      <c r="T85" s="5"/>
      <c r="U85" s="5"/>
      <c r="V85" s="5"/>
      <c r="W85" s="5"/>
      <c r="X85" s="5"/>
      <c r="Y85" s="5"/>
    </row>
    <row r="86">
      <c r="A86" s="5"/>
      <c r="B86" s="5"/>
      <c r="C86" s="5"/>
      <c r="D86" s="5"/>
      <c r="E86" s="5"/>
      <c r="F86" s="5"/>
      <c r="G86" s="5"/>
      <c r="H86" s="5"/>
      <c r="I86" s="5"/>
      <c r="J86" s="5"/>
      <c r="K86" s="5"/>
      <c r="L86" s="5"/>
      <c r="M86" s="5"/>
      <c r="N86" s="5"/>
      <c r="O86" s="5"/>
      <c r="P86" s="5"/>
      <c r="Q86" s="5"/>
      <c r="R86" s="5"/>
      <c r="S86" s="5"/>
      <c r="T86" s="5"/>
      <c r="U86" s="5"/>
      <c r="V86" s="5"/>
      <c r="W86" s="5"/>
      <c r="X86" s="5"/>
      <c r="Y86" s="5"/>
    </row>
    <row r="87">
      <c r="A87" s="5"/>
      <c r="B87" s="5"/>
      <c r="C87" s="5"/>
      <c r="D87" s="5"/>
      <c r="E87" s="5"/>
      <c r="F87" s="5"/>
      <c r="G87" s="5"/>
      <c r="H87" s="5"/>
      <c r="I87" s="5"/>
      <c r="J87" s="5"/>
      <c r="K87" s="5"/>
      <c r="L87" s="5"/>
      <c r="M87" s="5"/>
      <c r="N87" s="5"/>
      <c r="O87" s="5"/>
      <c r="P87" s="5"/>
      <c r="Q87" s="5"/>
      <c r="R87" s="5"/>
      <c r="S87" s="5"/>
      <c r="T87" s="5"/>
      <c r="U87" s="5"/>
      <c r="V87" s="5"/>
      <c r="W87" s="5"/>
      <c r="X87" s="5"/>
      <c r="Y87" s="5"/>
    </row>
    <row r="88">
      <c r="A88" s="5"/>
      <c r="B88" s="5"/>
      <c r="C88" s="5"/>
      <c r="D88" s="5"/>
      <c r="E88" s="5"/>
      <c r="F88" s="5"/>
      <c r="G88" s="5"/>
      <c r="H88" s="5"/>
      <c r="I88" s="5"/>
      <c r="J88" s="5"/>
      <c r="K88" s="5"/>
      <c r="L88" s="5"/>
      <c r="M88" s="5"/>
      <c r="N88" s="5"/>
      <c r="O88" s="5"/>
      <c r="P88" s="5"/>
      <c r="Q88" s="5"/>
      <c r="R88" s="5"/>
      <c r="S88" s="5"/>
      <c r="T88" s="5"/>
      <c r="U88" s="5"/>
      <c r="V88" s="5"/>
      <c r="W88" s="5"/>
      <c r="X88" s="5"/>
      <c r="Y88" s="5"/>
    </row>
    <row r="89">
      <c r="A89" s="5"/>
      <c r="B89" s="5"/>
      <c r="C89" s="5"/>
      <c r="D89" s="5"/>
      <c r="E89" s="5"/>
      <c r="F89" s="5"/>
      <c r="G89" s="5"/>
      <c r="H89" s="5"/>
      <c r="I89" s="5"/>
      <c r="J89" s="5"/>
      <c r="K89" s="5"/>
      <c r="L89" s="5"/>
      <c r="M89" s="5"/>
      <c r="N89" s="5"/>
      <c r="O89" s="5"/>
      <c r="P89" s="5"/>
      <c r="Q89" s="5"/>
      <c r="R89" s="5"/>
      <c r="S89" s="5"/>
      <c r="T89" s="5"/>
      <c r="U89" s="5"/>
      <c r="V89" s="5"/>
      <c r="W89" s="5"/>
      <c r="X89" s="5"/>
      <c r="Y89" s="5"/>
    </row>
    <row r="90">
      <c r="A90" s="5"/>
      <c r="B90" s="5"/>
      <c r="C90" s="5"/>
      <c r="D90" s="5"/>
      <c r="E90" s="5"/>
      <c r="F90" s="5"/>
      <c r="G90" s="5"/>
      <c r="H90" s="5"/>
      <c r="I90" s="5"/>
      <c r="J90" s="5"/>
      <c r="K90" s="5"/>
      <c r="L90" s="5"/>
      <c r="M90" s="5"/>
      <c r="N90" s="5"/>
      <c r="O90" s="5"/>
      <c r="P90" s="5"/>
      <c r="Q90" s="5"/>
      <c r="R90" s="5"/>
      <c r="S90" s="5"/>
      <c r="T90" s="5"/>
      <c r="U90" s="5"/>
      <c r="V90" s="5"/>
      <c r="W90" s="5"/>
      <c r="X90" s="5"/>
      <c r="Y90" s="5"/>
    </row>
    <row r="91">
      <c r="A91" s="5"/>
      <c r="B91" s="5"/>
      <c r="C91" s="5"/>
      <c r="D91" s="5"/>
      <c r="E91" s="5"/>
      <c r="F91" s="5"/>
      <c r="G91" s="5"/>
      <c r="H91" s="5"/>
      <c r="I91" s="5"/>
      <c r="J91" s="5"/>
      <c r="K91" s="5"/>
      <c r="L91" s="5"/>
      <c r="M91" s="5"/>
      <c r="N91" s="5"/>
      <c r="O91" s="5"/>
      <c r="P91" s="5"/>
      <c r="Q91" s="5"/>
      <c r="R91" s="5"/>
      <c r="S91" s="5"/>
      <c r="T91" s="5"/>
      <c r="U91" s="5"/>
      <c r="V91" s="5"/>
      <c r="W91" s="5"/>
      <c r="X91" s="5"/>
      <c r="Y91" s="5"/>
    </row>
    <row r="92">
      <c r="A92" s="5"/>
      <c r="B92" s="5"/>
      <c r="C92" s="5"/>
      <c r="D92" s="5"/>
      <c r="E92" s="5"/>
      <c r="F92" s="5"/>
      <c r="G92" s="5"/>
      <c r="H92" s="5"/>
      <c r="I92" s="5"/>
      <c r="J92" s="5"/>
      <c r="K92" s="5"/>
      <c r="L92" s="5"/>
      <c r="M92" s="5"/>
      <c r="N92" s="5"/>
      <c r="O92" s="5"/>
      <c r="P92" s="5"/>
      <c r="Q92" s="5"/>
      <c r="R92" s="5"/>
      <c r="S92" s="5"/>
      <c r="T92" s="5"/>
      <c r="U92" s="5"/>
      <c r="V92" s="5"/>
      <c r="W92" s="5"/>
      <c r="X92" s="5"/>
      <c r="Y92" s="5"/>
    </row>
    <row r="93">
      <c r="A93" s="5"/>
      <c r="B93" s="5"/>
      <c r="C93" s="5"/>
      <c r="D93" s="5"/>
      <c r="E93" s="5"/>
      <c r="F93" s="5"/>
      <c r="G93" s="5"/>
      <c r="H93" s="5"/>
      <c r="I93" s="5"/>
      <c r="J93" s="5"/>
      <c r="K93" s="5"/>
      <c r="L93" s="5"/>
      <c r="M93" s="5"/>
      <c r="N93" s="5"/>
      <c r="O93" s="5"/>
      <c r="P93" s="5"/>
      <c r="Q93" s="5"/>
      <c r="R93" s="5"/>
      <c r="S93" s="5"/>
      <c r="T93" s="5"/>
      <c r="U93" s="5"/>
      <c r="V93" s="5"/>
      <c r="W93" s="5"/>
      <c r="X93" s="5"/>
      <c r="Y93" s="5"/>
    </row>
    <row r="94">
      <c r="A94" s="5"/>
      <c r="B94" s="5"/>
      <c r="C94" s="5"/>
      <c r="D94" s="5"/>
      <c r="E94" s="5"/>
      <c r="F94" s="5"/>
      <c r="G94" s="5"/>
      <c r="H94" s="5"/>
      <c r="I94" s="5"/>
      <c r="J94" s="5"/>
      <c r="K94" s="5"/>
      <c r="L94" s="5"/>
      <c r="M94" s="5"/>
      <c r="N94" s="5"/>
      <c r="O94" s="5"/>
      <c r="P94" s="5"/>
      <c r="Q94" s="5"/>
      <c r="R94" s="5"/>
      <c r="S94" s="5"/>
      <c r="T94" s="5"/>
      <c r="U94" s="5"/>
      <c r="V94" s="5"/>
      <c r="W94" s="5"/>
      <c r="X94" s="5"/>
      <c r="Y94" s="5"/>
    </row>
    <row r="95">
      <c r="A95" s="5"/>
      <c r="B95" s="5"/>
      <c r="C95" s="5"/>
      <c r="D95" s="5"/>
      <c r="E95" s="5"/>
      <c r="F95" s="5"/>
      <c r="G95" s="5"/>
      <c r="H95" s="5"/>
      <c r="I95" s="5"/>
      <c r="J95" s="5"/>
      <c r="K95" s="5"/>
      <c r="L95" s="5"/>
      <c r="M95" s="5"/>
      <c r="N95" s="5"/>
      <c r="O95" s="5"/>
      <c r="P95" s="5"/>
      <c r="Q95" s="5"/>
      <c r="R95" s="5"/>
      <c r="S95" s="5"/>
      <c r="T95" s="5"/>
      <c r="U95" s="5"/>
      <c r="V95" s="5"/>
      <c r="W95" s="5"/>
      <c r="X95" s="5"/>
      <c r="Y95" s="5"/>
    </row>
    <row r="96">
      <c r="A96" s="5"/>
      <c r="B96" s="5"/>
      <c r="C96" s="5"/>
      <c r="D96" s="5"/>
      <c r="E96" s="5"/>
      <c r="F96" s="5"/>
      <c r="G96" s="5"/>
      <c r="H96" s="5"/>
      <c r="I96" s="5"/>
      <c r="J96" s="5"/>
      <c r="K96" s="5"/>
      <c r="L96" s="5"/>
      <c r="M96" s="5"/>
      <c r="N96" s="5"/>
      <c r="O96" s="5"/>
      <c r="P96" s="5"/>
      <c r="Q96" s="5"/>
      <c r="R96" s="5"/>
      <c r="S96" s="5"/>
      <c r="T96" s="5"/>
      <c r="U96" s="5"/>
      <c r="V96" s="5"/>
      <c r="W96" s="5"/>
      <c r="X96" s="5"/>
      <c r="Y96" s="5"/>
    </row>
    <row r="97">
      <c r="A97" s="5"/>
      <c r="B97" s="5"/>
      <c r="C97" s="5"/>
      <c r="D97" s="5"/>
      <c r="E97" s="5"/>
      <c r="F97" s="5"/>
      <c r="G97" s="5"/>
      <c r="H97" s="5"/>
      <c r="I97" s="5"/>
      <c r="J97" s="5"/>
      <c r="K97" s="5"/>
      <c r="L97" s="5"/>
      <c r="M97" s="5"/>
      <c r="N97" s="5"/>
      <c r="O97" s="5"/>
      <c r="P97" s="5"/>
      <c r="Q97" s="5"/>
      <c r="R97" s="5"/>
      <c r="S97" s="5"/>
      <c r="T97" s="5"/>
      <c r="U97" s="5"/>
      <c r="V97" s="5"/>
      <c r="W97" s="5"/>
      <c r="X97" s="5"/>
      <c r="Y97" s="5"/>
    </row>
    <row r="98">
      <c r="A98" s="5"/>
      <c r="B98" s="5"/>
      <c r="C98" s="5"/>
      <c r="D98" s="5"/>
      <c r="E98" s="5"/>
      <c r="F98" s="5"/>
      <c r="G98" s="5"/>
      <c r="H98" s="5"/>
      <c r="I98" s="5"/>
      <c r="J98" s="5"/>
      <c r="K98" s="5"/>
      <c r="L98" s="5"/>
      <c r="M98" s="5"/>
      <c r="N98" s="5"/>
      <c r="O98" s="5"/>
      <c r="P98" s="5"/>
      <c r="Q98" s="5"/>
      <c r="R98" s="5"/>
      <c r="S98" s="5"/>
      <c r="T98" s="5"/>
      <c r="U98" s="5"/>
      <c r="V98" s="5"/>
      <c r="W98" s="5"/>
      <c r="X98" s="5"/>
      <c r="Y98" s="5"/>
    </row>
    <row r="99">
      <c r="A99" s="5"/>
      <c r="B99" s="5"/>
      <c r="C99" s="5"/>
      <c r="D99" s="5"/>
      <c r="E99" s="5"/>
      <c r="F99" s="5"/>
      <c r="G99" s="5"/>
      <c r="H99" s="5"/>
      <c r="I99" s="5"/>
      <c r="J99" s="5"/>
      <c r="K99" s="5"/>
      <c r="L99" s="5"/>
      <c r="M99" s="5"/>
      <c r="N99" s="5"/>
      <c r="O99" s="5"/>
      <c r="P99" s="5"/>
      <c r="Q99" s="5"/>
      <c r="R99" s="5"/>
      <c r="S99" s="5"/>
      <c r="T99" s="5"/>
      <c r="U99" s="5"/>
      <c r="V99" s="5"/>
      <c r="W99" s="5"/>
      <c r="X99" s="5"/>
      <c r="Y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row>
    <row r="100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row>
    <row r="1002">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row>
  </sheetData>
  <mergeCells count="2">
    <mergeCell ref="A1:H1"/>
    <mergeCell ref="A3:H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6.29"/>
    <col customWidth="1" min="2" max="2" width="13.0"/>
    <col customWidth="1" min="3" max="3" width="42.71"/>
    <col customWidth="1" min="4" max="4" width="12.57"/>
    <col customWidth="1" min="5" max="5" width="9.29"/>
    <col customWidth="1" min="6" max="6" width="10.71"/>
    <col customWidth="1" min="7" max="7" width="23.86"/>
    <col customWidth="1" min="8" max="8" width="19.57"/>
    <col customWidth="1" min="9" max="9" width="13.43"/>
    <col customWidth="1" min="10" max="10" width="94.57"/>
  </cols>
  <sheetData>
    <row r="1">
      <c r="E1" s="1"/>
      <c r="F1" s="1"/>
      <c r="G1" s="2"/>
      <c r="H1" s="2"/>
    </row>
    <row r="2" hidden="1">
      <c r="A2" s="4" t="s">
        <v>2</v>
      </c>
      <c r="B2" s="6"/>
      <c r="C2" s="6"/>
      <c r="D2" s="6"/>
      <c r="E2" s="8"/>
      <c r="F2" s="8"/>
      <c r="G2" s="10"/>
      <c r="H2" s="10"/>
      <c r="I2" s="6"/>
      <c r="J2" s="6"/>
      <c r="K2" s="6"/>
      <c r="L2" s="6"/>
      <c r="M2" s="6"/>
      <c r="N2" s="6"/>
      <c r="O2" s="6"/>
      <c r="P2" s="6"/>
      <c r="Q2" s="6"/>
      <c r="R2" s="6"/>
      <c r="S2" s="6"/>
      <c r="T2" s="6"/>
      <c r="U2" s="6"/>
      <c r="V2" s="6"/>
      <c r="W2" s="6"/>
      <c r="X2" s="6"/>
      <c r="Y2" s="6"/>
      <c r="Z2" s="6"/>
    </row>
    <row r="3">
      <c r="B3" s="12" t="s">
        <v>5</v>
      </c>
      <c r="C3" s="12" t="s">
        <v>6</v>
      </c>
      <c r="D3" s="12" t="s">
        <v>7</v>
      </c>
      <c r="E3" s="13" t="s">
        <v>8</v>
      </c>
      <c r="F3" s="13" t="s">
        <v>9</v>
      </c>
      <c r="G3" s="15" t="s">
        <v>10</v>
      </c>
      <c r="H3" s="15" t="s">
        <v>12</v>
      </c>
      <c r="I3" s="12" t="s">
        <v>13</v>
      </c>
      <c r="J3" s="11" t="s">
        <v>15</v>
      </c>
    </row>
    <row r="4">
      <c r="B4" s="11" t="s">
        <v>16</v>
      </c>
      <c r="C4" s="11" t="s">
        <v>17</v>
      </c>
      <c r="D4" s="11" t="s">
        <v>18</v>
      </c>
      <c r="E4" s="17">
        <v>27.83</v>
      </c>
      <c r="F4" s="17">
        <v>28.0</v>
      </c>
      <c r="G4" s="15" t="s">
        <v>23</v>
      </c>
      <c r="H4" s="15">
        <v>8.0</v>
      </c>
      <c r="I4" s="23" t="str">
        <f>HYPERLINK("http://www.gearbest.com/3d-printer-supplies/pp_424994.html?lkid=10362198","Gearbest")</f>
        <v>Gearbest</v>
      </c>
      <c r="J4" s="25" t="s">
        <v>35</v>
      </c>
    </row>
    <row r="5">
      <c r="B5" s="23" t="str">
        <f>HYPERLINK("http://amzn.to/2kNTScF","Esun")</f>
        <v>Esun</v>
      </c>
      <c r="D5" s="11" t="s">
        <v>18</v>
      </c>
      <c r="E5" s="17">
        <v>18.95</v>
      </c>
      <c r="F5" s="17">
        <v>19.0</v>
      </c>
      <c r="G5" s="15" t="s">
        <v>37</v>
      </c>
      <c r="H5" s="15">
        <v>7.0</v>
      </c>
      <c r="I5" s="29" t="str">
        <f>HYPERLINK("http://amzn.to/2kO0nMv","amazon")</f>
        <v>amazon</v>
      </c>
      <c r="J5" s="11" t="s">
        <v>38</v>
      </c>
    </row>
    <row r="6" hidden="1">
      <c r="B6" s="11" t="s">
        <v>39</v>
      </c>
      <c r="C6" s="31"/>
      <c r="D6" s="11" t="s">
        <v>41</v>
      </c>
      <c r="E6" s="17">
        <v>12.99</v>
      </c>
      <c r="F6" s="17">
        <v>13.0</v>
      </c>
      <c r="G6" s="15" t="s">
        <v>42</v>
      </c>
      <c r="H6" s="33">
        <v>42921.0</v>
      </c>
      <c r="I6" s="36" t="str">
        <f>HYPERLINK("https://rover.ebay.com/rover/1/707-53477-19255-0/1?icep_id=114&amp;ipn=icep&amp;toolid=20004&amp;campid=5338035981&amp;mpre=http%3A%2F%2Fwww.ebay.de%2Fitm%2F3D-Drucker-PLA-ABS-1-75mm-3mm-Printer-Filament-Spule-Trommel-Patrone-1kg-%2F141984624852%3Fvar%3D%26hash%3Ditem210"&amp;"ef170d4%3Am%3Amf8OIrGrNY1FphEhryCmvyQ","ebay")</f>
        <v>ebay</v>
      </c>
      <c r="J6" s="11" t="s">
        <v>43</v>
      </c>
    </row>
    <row r="7">
      <c r="B7" s="36" t="str">
        <f>HYPERLINK("https://www.dasfilament.de/filament-spulen/pla-1-75-mm/","Das Filament")</f>
        <v>Das Filament</v>
      </c>
      <c r="D7" s="11" t="s">
        <v>41</v>
      </c>
      <c r="E7" s="17">
        <v>19.93</v>
      </c>
      <c r="F7" s="17">
        <v>16.0</v>
      </c>
      <c r="G7" s="41" t="s">
        <v>45</v>
      </c>
      <c r="H7" s="33">
        <v>42986.0</v>
      </c>
      <c r="I7" s="36" t="str">
        <f>HYPERLINK("https://www.dasfilament.de/filament-spulen/pla-1-75-mm/","Das Filament")</f>
        <v>Das Filament</v>
      </c>
      <c r="J7" s="11" t="s">
        <v>49</v>
      </c>
    </row>
    <row r="8">
      <c r="B8" s="23" t="str">
        <f>HYPERLINK("https://www.3d-druck-material.de/","Trijexx")</f>
        <v>Trijexx</v>
      </c>
      <c r="D8" s="11" t="s">
        <v>41</v>
      </c>
      <c r="E8" s="13" t="s">
        <v>52</v>
      </c>
      <c r="F8" s="17" t="s">
        <v>53</v>
      </c>
      <c r="G8" s="15" t="s">
        <v>54</v>
      </c>
      <c r="H8" s="15">
        <v>9.0</v>
      </c>
      <c r="I8" s="29" t="str">
        <f>HYPERLINK("https://www.3d-druck-material.de/filamente/pla","Trijexx")</f>
        <v>Trijexx</v>
      </c>
      <c r="J8" s="11" t="s">
        <v>56</v>
      </c>
      <c r="N8" s="11"/>
    </row>
    <row r="9">
      <c r="B9" s="23" t="str">
        <f t="shared" ref="B9:B10" si="1">HYPERLINK("http://www.janbex.eu/","Janbex")</f>
        <v>Janbex</v>
      </c>
      <c r="C9" s="46" t="s">
        <v>58</v>
      </c>
      <c r="D9" s="11" t="s">
        <v>60</v>
      </c>
      <c r="E9" s="17">
        <v>21.99</v>
      </c>
      <c r="F9" s="17">
        <v>21.99</v>
      </c>
      <c r="G9" s="15" t="s">
        <v>61</v>
      </c>
      <c r="H9" s="15">
        <v>8.0</v>
      </c>
      <c r="I9" s="23" t="str">
        <f t="shared" ref="I9:I10" si="2">HYPERLINK("http://amzn.to/2keztSs","amazon")</f>
        <v>amazon</v>
      </c>
    </row>
    <row r="10">
      <c r="B10" s="23" t="str">
        <f t="shared" si="1"/>
        <v>Janbex</v>
      </c>
      <c r="C10" s="11" t="s">
        <v>58</v>
      </c>
      <c r="D10" s="11" t="s">
        <v>64</v>
      </c>
      <c r="F10" s="17">
        <v>21.99</v>
      </c>
      <c r="G10" s="15" t="s">
        <v>65</v>
      </c>
      <c r="H10" s="15">
        <v>8.0</v>
      </c>
      <c r="I10" s="23" t="str">
        <f t="shared" si="2"/>
        <v>amazon</v>
      </c>
      <c r="J10" s="11" t="s">
        <v>66</v>
      </c>
    </row>
    <row r="11">
      <c r="B11" s="50" t="s">
        <v>67</v>
      </c>
      <c r="C11" s="11" t="s">
        <v>58</v>
      </c>
      <c r="D11" s="11" t="s">
        <v>18</v>
      </c>
      <c r="E11" s="17">
        <v>21.99</v>
      </c>
      <c r="F11" s="17">
        <v>21.99</v>
      </c>
      <c r="G11" s="15" t="s">
        <v>54</v>
      </c>
      <c r="H11" s="15">
        <v>8.0</v>
      </c>
      <c r="I11" s="23" t="str">
        <f>HYPERLINK("http://amzn.to/2l0Ifm7","Amazon")</f>
        <v>Amazon</v>
      </c>
      <c r="J11" s="11" t="s">
        <v>68</v>
      </c>
    </row>
    <row r="12">
      <c r="B12" s="11" t="s">
        <v>69</v>
      </c>
      <c r="C12" s="11" t="s">
        <v>70</v>
      </c>
      <c r="D12" s="11" t="s">
        <v>71</v>
      </c>
      <c r="E12" s="17">
        <v>19.99</v>
      </c>
      <c r="F12" s="17">
        <v>19.99</v>
      </c>
      <c r="G12" s="15" t="s">
        <v>54</v>
      </c>
      <c r="H12" s="15">
        <v>7.0</v>
      </c>
      <c r="I12" s="23" t="str">
        <f>HYPERLINK("http://amzn.to/2lSByEm","Amazon")</f>
        <v>Amazon</v>
      </c>
      <c r="J12" s="11" t="s">
        <v>72</v>
      </c>
    </row>
    <row r="13">
      <c r="B13" s="11" t="s">
        <v>73</v>
      </c>
      <c r="C13" s="11" t="s">
        <v>70</v>
      </c>
      <c r="D13" s="11" t="s">
        <v>41</v>
      </c>
      <c r="E13" s="17">
        <v>18.99</v>
      </c>
      <c r="F13" s="17">
        <v>18.99</v>
      </c>
      <c r="G13" s="15" t="s">
        <v>54</v>
      </c>
      <c r="H13" s="15">
        <v>8.0</v>
      </c>
      <c r="I13" s="23" t="str">
        <f t="shared" ref="I13:I14" si="3">HYPERLINK("http://amzn.to/2lezO4N","amazon")</f>
        <v>amazon</v>
      </c>
      <c r="J13" s="11" t="s">
        <v>74</v>
      </c>
    </row>
    <row r="14" hidden="1">
      <c r="B14" s="11" t="s">
        <v>73</v>
      </c>
      <c r="C14" s="11" t="s">
        <v>70</v>
      </c>
      <c r="D14" s="11" t="s">
        <v>75</v>
      </c>
      <c r="E14" s="17">
        <v>18.99</v>
      </c>
      <c r="F14" s="17">
        <v>18.99</v>
      </c>
      <c r="G14" s="15" t="s">
        <v>76</v>
      </c>
      <c r="H14" s="15">
        <v>5.0</v>
      </c>
      <c r="I14" s="23" t="str">
        <f t="shared" si="3"/>
        <v>amazon</v>
      </c>
      <c r="J14" s="11" t="s">
        <v>77</v>
      </c>
    </row>
    <row r="15" hidden="1">
      <c r="A15" s="11"/>
      <c r="B15" s="11" t="s">
        <v>78</v>
      </c>
      <c r="C15" s="11" t="s">
        <v>79</v>
      </c>
      <c r="D15" s="11" t="s">
        <v>41</v>
      </c>
      <c r="E15" s="13"/>
      <c r="F15" s="13">
        <v>18.64</v>
      </c>
      <c r="G15" s="15" t="s">
        <v>61</v>
      </c>
      <c r="H15" s="15">
        <v>3.0</v>
      </c>
      <c r="I15" s="23" t="str">
        <f>HYPERLINK("http://amzn.to/2kO5ITY","amazon")</f>
        <v>amazon</v>
      </c>
      <c r="J15" s="11" t="s">
        <v>81</v>
      </c>
    </row>
    <row r="16" hidden="1">
      <c r="A16" s="11"/>
      <c r="B16" s="11" t="s">
        <v>82</v>
      </c>
      <c r="C16" s="11" t="s">
        <v>70</v>
      </c>
      <c r="D16" s="11" t="s">
        <v>41</v>
      </c>
      <c r="E16" s="17">
        <v>18.9</v>
      </c>
      <c r="F16" s="17">
        <v>18.9</v>
      </c>
      <c r="G16" s="15" t="s">
        <v>83</v>
      </c>
      <c r="H16" s="15">
        <v>6.0</v>
      </c>
      <c r="I16" s="23" t="str">
        <f>HYPERLINK("https://www.amazon.de/dp/B00MTH60KG/?tag=fanet-21&amp;th=1","Amazon")</f>
        <v>Amazon</v>
      </c>
      <c r="J16" s="11" t="s">
        <v>85</v>
      </c>
      <c r="K16" s="50"/>
    </row>
    <row r="17" hidden="1">
      <c r="A17" s="11"/>
      <c r="B17" s="11" t="s">
        <v>82</v>
      </c>
      <c r="C17" s="11" t="s">
        <v>70</v>
      </c>
      <c r="D17" s="11" t="s">
        <v>60</v>
      </c>
      <c r="E17" s="17">
        <v>18.9</v>
      </c>
      <c r="F17" s="17">
        <v>19.9</v>
      </c>
      <c r="G17" s="15" t="s">
        <v>86</v>
      </c>
      <c r="H17" s="15">
        <v>5.0</v>
      </c>
      <c r="I17" s="23" t="str">
        <f>HYPERLINK("http://amzn.to/2qdMFK3","Amazon")</f>
        <v>Amazon</v>
      </c>
      <c r="J17" s="11" t="s">
        <v>87</v>
      </c>
    </row>
    <row r="18">
      <c r="A18" s="11"/>
      <c r="B18" s="11" t="s">
        <v>88</v>
      </c>
      <c r="C18" s="11" t="s">
        <v>70</v>
      </c>
      <c r="D18" s="11" t="s">
        <v>41</v>
      </c>
      <c r="E18" s="17">
        <v>19.99</v>
      </c>
      <c r="F18" s="17">
        <v>19.99</v>
      </c>
      <c r="G18" s="15" t="s">
        <v>89</v>
      </c>
      <c r="H18" s="15">
        <v>9.0</v>
      </c>
      <c r="I18" s="23" t="str">
        <f>HYPERLINK("http://partners.webmasterplan.com/click.asp?ref=800838&amp;site=2950&amp;type=text&amp;tnb=85&amp;diurl=https%3A%2F%2Fwww.otto.de%2Fextern%2F%3FAffiliateID%3DLA992%26campid%3DLA78701%26IWL%3D054%26page%3Dp%25252Fbq-filament-fuer-3d-drucker-pla-1-75mm-485045346%25252F%252"&amp;"523variationId%25253D485045472","otto.de")</f>
        <v>otto.de</v>
      </c>
      <c r="J18" s="25" t="s">
        <v>92</v>
      </c>
      <c r="K18" s="23" t="str">
        <f>HYPERLINK("https://rover.ebay.com/rover/1/707-53477-19255-0/1?ff3=4&amp;toolid=11800&amp;pub=5575269169&amp;campid=5338035544&amp;mpre=http%3A%2F%2Fwww.ebay.de%2Fsch%2Fi.html%3F_from%3DR40%26_trksid%3Dp2047675.m570.l1313.TR0.TRC0.H0.XPLA%2BFilament%2Bbq%2B1.75mm%2B1kg.TRS0%26_nkw%3"&amp;"DPLA%2BFilament%2Bbq%2B1.75mm%2B1kg%26_sacat%3D0","ebay.de")</f>
        <v>ebay.de</v>
      </c>
    </row>
    <row r="19">
      <c r="A19" s="67"/>
      <c r="B19" s="70" t="s">
        <v>88</v>
      </c>
      <c r="C19" s="11" t="s">
        <v>70</v>
      </c>
      <c r="D19" s="11" t="s">
        <v>41</v>
      </c>
      <c r="E19" s="17">
        <v>22.69</v>
      </c>
      <c r="F19" s="17">
        <v>22.69</v>
      </c>
      <c r="G19" s="15" t="s">
        <v>89</v>
      </c>
      <c r="H19" s="72">
        <v>9.0</v>
      </c>
      <c r="I19" s="74" t="str">
        <f>HYPERLINK("http://amzn.to/2pI6g5b","amazon")</f>
        <v>amazon</v>
      </c>
      <c r="J19" s="70" t="s">
        <v>98</v>
      </c>
      <c r="K19" s="76"/>
      <c r="L19" s="76"/>
      <c r="M19" s="76"/>
      <c r="N19" s="76"/>
      <c r="O19" s="76"/>
      <c r="P19" s="76"/>
      <c r="Q19" s="76"/>
      <c r="R19" s="76"/>
      <c r="S19" s="76"/>
      <c r="T19" s="76"/>
      <c r="U19" s="76"/>
      <c r="V19" s="76"/>
      <c r="W19" s="76"/>
      <c r="X19" s="76"/>
      <c r="Y19" s="76"/>
      <c r="Z19" s="76"/>
    </row>
    <row r="20" hidden="1">
      <c r="A20" s="78"/>
      <c r="B20" s="70" t="s">
        <v>99</v>
      </c>
      <c r="C20" s="70" t="s">
        <v>70</v>
      </c>
      <c r="D20" s="70" t="s">
        <v>41</v>
      </c>
      <c r="E20" s="79">
        <v>18.9</v>
      </c>
      <c r="F20" s="79">
        <v>18.9</v>
      </c>
      <c r="G20" s="72" t="s">
        <v>100</v>
      </c>
      <c r="H20" s="80">
        <v>42954.0</v>
      </c>
      <c r="I20" s="81" t="str">
        <f>HYPERLINK("http://amzn.to/2rKWqfn","amazon")</f>
        <v>amazon</v>
      </c>
      <c r="J20" s="70" t="s">
        <v>101</v>
      </c>
      <c r="K20" s="76"/>
      <c r="L20" s="76"/>
      <c r="M20" s="76"/>
      <c r="N20" s="76"/>
      <c r="O20" s="76"/>
      <c r="P20" s="76"/>
      <c r="Q20" s="76"/>
      <c r="R20" s="76"/>
      <c r="S20" s="76"/>
      <c r="T20" s="76"/>
      <c r="U20" s="76"/>
      <c r="V20" s="76"/>
      <c r="W20" s="76"/>
      <c r="X20" s="76"/>
      <c r="Y20" s="76"/>
      <c r="Z20" s="76"/>
    </row>
    <row r="21">
      <c r="A21" s="78"/>
      <c r="B21" s="70" t="s">
        <v>102</v>
      </c>
      <c r="C21" s="70" t="s">
        <v>79</v>
      </c>
      <c r="D21" s="70" t="s">
        <v>103</v>
      </c>
      <c r="E21" s="79">
        <v>32.0</v>
      </c>
      <c r="F21" s="79">
        <v>24.0</v>
      </c>
      <c r="G21" s="72" t="s">
        <v>104</v>
      </c>
      <c r="H21" s="80">
        <v>43017.0</v>
      </c>
      <c r="I21" s="81" t="str">
        <f>HYPERLINK("https://shop.aprintapro.com/","aprintapro.com")</f>
        <v>aprintapro.com</v>
      </c>
      <c r="J21" s="70" t="s">
        <v>105</v>
      </c>
      <c r="K21" s="76"/>
      <c r="L21" s="76"/>
      <c r="M21" s="76"/>
      <c r="N21" s="76"/>
      <c r="O21" s="76"/>
      <c r="P21" s="76"/>
      <c r="Q21" s="76"/>
      <c r="R21" s="76"/>
      <c r="S21" s="76"/>
      <c r="T21" s="76"/>
      <c r="U21" s="76"/>
      <c r="V21" s="76"/>
      <c r="W21" s="76"/>
      <c r="X21" s="76"/>
      <c r="Y21" s="76"/>
      <c r="Z21" s="76"/>
    </row>
    <row r="22" hidden="1">
      <c r="A22" s="4" t="s">
        <v>106</v>
      </c>
      <c r="B22" s="6"/>
      <c r="C22" s="6"/>
      <c r="D22" s="6"/>
      <c r="E22" s="8"/>
      <c r="F22" s="8"/>
      <c r="G22" s="10"/>
      <c r="H22" s="10"/>
      <c r="I22" s="6"/>
      <c r="J22" s="6"/>
      <c r="K22" s="6"/>
      <c r="L22" s="6"/>
      <c r="M22" s="6"/>
      <c r="N22" s="6"/>
      <c r="O22" s="6"/>
      <c r="P22" s="6"/>
      <c r="Q22" s="6"/>
      <c r="R22" s="6"/>
      <c r="S22" s="6"/>
      <c r="T22" s="6"/>
      <c r="U22" s="6"/>
      <c r="V22" s="6"/>
      <c r="W22" s="6"/>
      <c r="X22" s="6"/>
      <c r="Y22" s="6"/>
      <c r="Z22" s="6"/>
    </row>
    <row r="23">
      <c r="B23" s="23" t="str">
        <f>HYPERLINK("https://www.3d-druck-material.de/","Trijexx")</f>
        <v>Trijexx</v>
      </c>
      <c r="D23" s="11" t="s">
        <v>41</v>
      </c>
      <c r="E23" s="13" t="s">
        <v>107</v>
      </c>
      <c r="F23" s="17"/>
      <c r="G23" s="15" t="s">
        <v>108</v>
      </c>
      <c r="H23" s="33">
        <v>42986.0</v>
      </c>
      <c r="I23" s="29" t="str">
        <f>HYPERLINK("https://www.3d-druck-material.de/filamente/abs","Trijexx")</f>
        <v>Trijexx</v>
      </c>
      <c r="J23" s="11" t="s">
        <v>56</v>
      </c>
    </row>
    <row r="24">
      <c r="B24" s="11" t="s">
        <v>109</v>
      </c>
      <c r="C24" s="11" t="s">
        <v>110</v>
      </c>
      <c r="D24" s="11" t="s">
        <v>111</v>
      </c>
      <c r="E24" s="13" t="s">
        <v>112</v>
      </c>
      <c r="F24" s="13" t="s">
        <v>113</v>
      </c>
      <c r="G24" s="15" t="s">
        <v>114</v>
      </c>
      <c r="H24" s="33">
        <v>42986.0</v>
      </c>
      <c r="I24" s="23" t="str">
        <f>HYPERLINK("http://amzn.to/2qdw7Sj","Amazon")</f>
        <v>Amazon</v>
      </c>
      <c r="J24" s="11" t="s">
        <v>40</v>
      </c>
    </row>
    <row r="25">
      <c r="B25" s="11" t="s">
        <v>109</v>
      </c>
      <c r="C25" s="11" t="s">
        <v>110</v>
      </c>
      <c r="D25" s="11" t="s">
        <v>111</v>
      </c>
      <c r="E25" s="13">
        <v>18.0</v>
      </c>
      <c r="F25" s="13">
        <v>18.0</v>
      </c>
      <c r="G25" s="15" t="s">
        <v>114</v>
      </c>
      <c r="H25" s="33">
        <v>42986.0</v>
      </c>
      <c r="I25" s="23" t="str">
        <f>HYPERLINK("http://amzn.to/2rIstxe","amazon")</f>
        <v>amazon</v>
      </c>
      <c r="J25" s="11" t="s">
        <v>115</v>
      </c>
    </row>
    <row r="26" hidden="1">
      <c r="E26" s="1"/>
      <c r="F26" s="1"/>
      <c r="G26" s="2"/>
      <c r="H26" s="2"/>
    </row>
    <row r="27" hidden="1">
      <c r="E27" s="1"/>
      <c r="F27" s="1"/>
      <c r="G27" s="2"/>
      <c r="H27" s="2"/>
    </row>
    <row r="28" hidden="1">
      <c r="A28" s="4" t="s">
        <v>116</v>
      </c>
      <c r="B28" s="6"/>
      <c r="C28" s="6"/>
      <c r="D28" s="82"/>
      <c r="E28" s="83"/>
      <c r="F28" s="83"/>
      <c r="G28" s="84"/>
      <c r="H28" s="84"/>
      <c r="I28" s="6"/>
      <c r="J28" s="4"/>
      <c r="K28" s="6"/>
      <c r="L28" s="6"/>
      <c r="M28" s="6"/>
      <c r="N28" s="6"/>
      <c r="O28" s="6"/>
      <c r="P28" s="6"/>
      <c r="Q28" s="6"/>
      <c r="R28" s="6"/>
      <c r="S28" s="6"/>
      <c r="T28" s="6"/>
      <c r="U28" s="6"/>
      <c r="V28" s="6"/>
      <c r="W28" s="6"/>
      <c r="X28" s="6"/>
      <c r="Y28" s="6"/>
      <c r="Z28" s="6"/>
    </row>
    <row r="29">
      <c r="B29" s="23" t="str">
        <f>HYPERLINK("http://amzn.to/2kNTScF","Esun")</f>
        <v>Esun</v>
      </c>
      <c r="D29" s="11" t="s">
        <v>117</v>
      </c>
      <c r="E29" s="17">
        <v>29.9</v>
      </c>
      <c r="F29" s="1"/>
      <c r="G29" s="15" t="s">
        <v>118</v>
      </c>
      <c r="H29" s="15">
        <v>7.0</v>
      </c>
      <c r="I29" s="29" t="str">
        <f>HYPERLINK("http://amzn.to/2qG15CH","Amazon")</f>
        <v>Amazon</v>
      </c>
      <c r="J29" s="11" t="s">
        <v>119</v>
      </c>
    </row>
    <row r="30">
      <c r="B30" s="29" t="str">
        <f>HYPERLINK("https://www.dasfilament.de/filament-spulen/petg-1-75-mm/","Das Filament")</f>
        <v>Das Filament</v>
      </c>
      <c r="C30" s="11" t="s">
        <v>121</v>
      </c>
      <c r="D30" s="11" t="s">
        <v>117</v>
      </c>
      <c r="E30" s="17">
        <v>27.44</v>
      </c>
      <c r="F30" s="17">
        <v>21.95</v>
      </c>
      <c r="G30" s="15" t="s">
        <v>122</v>
      </c>
      <c r="H30" s="33">
        <v>42986.0</v>
      </c>
      <c r="I30" s="90" t="str">
        <f>HYPERLINK("https://www.dasfilament.de/filament-spulen/petg-1-75-mm/158/petg-filament-1-75-mm-schwarz?c=21","Das Filament")</f>
        <v>Das Filament</v>
      </c>
      <c r="J30" s="11" t="s">
        <v>127</v>
      </c>
    </row>
    <row r="31">
      <c r="B31" s="36" t="s">
        <v>128</v>
      </c>
      <c r="D31" s="11" t="s">
        <v>129</v>
      </c>
      <c r="E31" s="17">
        <v>35.45</v>
      </c>
      <c r="F31" s="17">
        <v>39.0</v>
      </c>
      <c r="G31" s="15" t="s">
        <v>130</v>
      </c>
      <c r="H31" s="33">
        <v>42986.0</v>
      </c>
      <c r="I31" s="36" t="s">
        <v>128</v>
      </c>
    </row>
    <row r="32">
      <c r="B32" s="11" t="s">
        <v>131</v>
      </c>
      <c r="C32" s="11" t="s">
        <v>132</v>
      </c>
      <c r="D32" s="11" t="s">
        <v>133</v>
      </c>
      <c r="E32" s="17">
        <v>25.0</v>
      </c>
      <c r="F32" s="1"/>
      <c r="G32" s="15" t="s">
        <v>134</v>
      </c>
      <c r="H32" s="15">
        <v>8.0</v>
      </c>
      <c r="I32" s="23" t="str">
        <f>HYPERLINK("https://reprapworld.de/products/filament/real_filament/petg/real_petg_translucent_red_spool_of_1kg_1_75mm/","reprapworld")</f>
        <v>reprapworld</v>
      </c>
      <c r="J32" s="11" t="s">
        <v>135</v>
      </c>
    </row>
    <row r="33">
      <c r="B33" s="11" t="s">
        <v>136</v>
      </c>
      <c r="C33" s="11" t="s">
        <v>137</v>
      </c>
      <c r="D33" s="11" t="s">
        <v>138</v>
      </c>
      <c r="E33" s="13" t="s">
        <v>139</v>
      </c>
      <c r="F33" s="1"/>
      <c r="G33" s="15" t="s">
        <v>140</v>
      </c>
      <c r="H33" s="33">
        <v>42986.0</v>
      </c>
      <c r="I33" s="23" t="str">
        <f>HYPERLINK("http://amzn.to/2rIGJpW","amazon")</f>
        <v>amazon</v>
      </c>
    </row>
    <row r="34" hidden="1">
      <c r="E34" s="1"/>
      <c r="F34" s="1"/>
      <c r="G34" s="2"/>
      <c r="H34" s="2"/>
    </row>
    <row r="35" hidden="1">
      <c r="A35" s="4" t="s">
        <v>142</v>
      </c>
      <c r="B35" s="6"/>
      <c r="C35" s="6"/>
      <c r="D35" s="6"/>
      <c r="E35" s="8"/>
      <c r="F35" s="8"/>
      <c r="G35" s="10"/>
      <c r="H35" s="10"/>
      <c r="I35" s="6"/>
      <c r="J35" s="6"/>
      <c r="K35" s="6"/>
      <c r="L35" s="6"/>
      <c r="M35" s="6"/>
      <c r="N35" s="6"/>
      <c r="O35" s="6"/>
      <c r="P35" s="6"/>
      <c r="Q35" s="6"/>
      <c r="R35" s="6"/>
      <c r="S35" s="6"/>
      <c r="T35" s="6"/>
      <c r="U35" s="6"/>
      <c r="V35" s="6"/>
      <c r="W35" s="6"/>
      <c r="X35" s="6"/>
      <c r="Y35" s="6"/>
      <c r="Z35" s="6"/>
    </row>
    <row r="36" hidden="1">
      <c r="E36" s="1"/>
      <c r="F36" s="1"/>
      <c r="G36" s="2"/>
      <c r="H36" s="2"/>
    </row>
    <row r="37" hidden="1">
      <c r="E37" s="1"/>
      <c r="F37" s="1"/>
      <c r="G37" s="2"/>
      <c r="H37" s="2"/>
    </row>
    <row r="38" hidden="1">
      <c r="E38" s="1"/>
      <c r="F38" s="1"/>
      <c r="G38" s="2"/>
      <c r="H38" s="2"/>
    </row>
    <row r="39" hidden="1">
      <c r="E39" s="1"/>
      <c r="F39" s="1"/>
      <c r="G39" s="2"/>
      <c r="H39" s="2"/>
    </row>
    <row r="40" hidden="1">
      <c r="E40" s="1"/>
      <c r="F40" s="1"/>
      <c r="G40" s="2"/>
      <c r="H40" s="2"/>
    </row>
    <row r="41" hidden="1">
      <c r="E41" s="1"/>
      <c r="F41" s="1"/>
      <c r="G41" s="2"/>
      <c r="H41" s="2"/>
    </row>
    <row r="42" hidden="1">
      <c r="E42" s="1"/>
      <c r="F42" s="1"/>
      <c r="G42" s="2"/>
      <c r="H42" s="2"/>
    </row>
    <row r="43" hidden="1">
      <c r="E43" s="1"/>
      <c r="F43" s="1"/>
      <c r="G43" s="2"/>
      <c r="H43" s="2"/>
    </row>
    <row r="44" hidden="1">
      <c r="E44" s="1"/>
      <c r="F44" s="1"/>
      <c r="G44" s="2"/>
      <c r="H44" s="2"/>
    </row>
    <row r="45" hidden="1">
      <c r="E45" s="1"/>
      <c r="F45" s="1"/>
      <c r="G45" s="2"/>
      <c r="H45" s="2"/>
    </row>
    <row r="46" hidden="1">
      <c r="E46" s="1"/>
      <c r="F46" s="1"/>
      <c r="G46" s="2"/>
      <c r="H46" s="2"/>
    </row>
    <row r="47" hidden="1">
      <c r="E47" s="1"/>
      <c r="F47" s="1"/>
      <c r="G47" s="2"/>
      <c r="H47" s="2"/>
    </row>
    <row r="48" hidden="1">
      <c r="E48" s="1"/>
      <c r="F48" s="1"/>
      <c r="G48" s="2"/>
      <c r="H48" s="2"/>
    </row>
    <row r="49" hidden="1">
      <c r="E49" s="1"/>
      <c r="F49" s="1"/>
      <c r="G49" s="2"/>
      <c r="H49" s="2"/>
    </row>
    <row r="50" hidden="1">
      <c r="E50" s="1"/>
      <c r="F50" s="1"/>
      <c r="G50" s="2"/>
      <c r="H50" s="2"/>
    </row>
    <row r="51" hidden="1">
      <c r="E51" s="1"/>
      <c r="F51" s="1"/>
      <c r="G51" s="2"/>
      <c r="H51" s="2"/>
    </row>
    <row r="52" hidden="1">
      <c r="E52" s="1"/>
      <c r="F52" s="1"/>
      <c r="G52" s="2"/>
      <c r="H52" s="2"/>
    </row>
    <row r="53" hidden="1">
      <c r="E53" s="1"/>
      <c r="F53" s="1"/>
      <c r="G53" s="2"/>
      <c r="H53" s="2"/>
    </row>
    <row r="54" hidden="1">
      <c r="E54" s="1"/>
      <c r="F54" s="1"/>
      <c r="G54" s="2"/>
      <c r="H54" s="2"/>
    </row>
    <row r="55" hidden="1">
      <c r="E55" s="1"/>
      <c r="F55" s="1"/>
      <c r="G55" s="2"/>
      <c r="H55" s="2"/>
    </row>
    <row r="56" hidden="1">
      <c r="E56" s="1"/>
      <c r="F56" s="1"/>
      <c r="G56" s="2"/>
      <c r="H56" s="2"/>
    </row>
    <row r="57" hidden="1">
      <c r="E57" s="1"/>
      <c r="F57" s="1"/>
      <c r="G57" s="2"/>
      <c r="H57" s="2"/>
    </row>
    <row r="58" hidden="1">
      <c r="E58" s="1"/>
      <c r="F58" s="1"/>
      <c r="G58" s="2"/>
      <c r="H58" s="2"/>
    </row>
    <row r="59" hidden="1">
      <c r="E59" s="1"/>
      <c r="F59" s="1"/>
      <c r="G59" s="2"/>
      <c r="H59" s="2"/>
    </row>
    <row r="60" hidden="1">
      <c r="E60" s="1"/>
      <c r="F60" s="1"/>
      <c r="G60" s="2"/>
      <c r="H60" s="2"/>
    </row>
    <row r="61" hidden="1">
      <c r="E61" s="1"/>
      <c r="F61" s="1"/>
      <c r="G61" s="2"/>
      <c r="H61" s="2"/>
    </row>
    <row r="62" hidden="1">
      <c r="E62" s="1"/>
      <c r="F62" s="1"/>
      <c r="G62" s="2"/>
      <c r="H62" s="2"/>
    </row>
    <row r="63" hidden="1">
      <c r="E63" s="1"/>
      <c r="F63" s="1"/>
      <c r="G63" s="2"/>
      <c r="H63" s="2"/>
    </row>
    <row r="64" hidden="1">
      <c r="E64" s="1"/>
      <c r="F64" s="1"/>
      <c r="G64" s="2"/>
      <c r="H64" s="2"/>
    </row>
    <row r="65" hidden="1">
      <c r="E65" s="1"/>
      <c r="F65" s="1"/>
      <c r="G65" s="2"/>
      <c r="H65" s="2"/>
    </row>
    <row r="66" hidden="1">
      <c r="E66" s="1"/>
      <c r="F66" s="1"/>
      <c r="G66" s="2"/>
      <c r="H66" s="2"/>
    </row>
    <row r="67" hidden="1">
      <c r="E67" s="1"/>
      <c r="F67" s="1"/>
      <c r="G67" s="2"/>
      <c r="H67" s="2"/>
    </row>
    <row r="68" hidden="1">
      <c r="E68" s="1"/>
      <c r="F68" s="1"/>
      <c r="G68" s="2"/>
      <c r="H68" s="2"/>
    </row>
    <row r="69" hidden="1">
      <c r="E69" s="1"/>
      <c r="F69" s="1"/>
      <c r="G69" s="2"/>
      <c r="H69" s="2"/>
    </row>
    <row r="70" hidden="1">
      <c r="E70" s="1"/>
      <c r="F70" s="1"/>
      <c r="G70" s="2"/>
      <c r="H70" s="2"/>
    </row>
    <row r="71" hidden="1">
      <c r="E71" s="1"/>
      <c r="F71" s="1"/>
      <c r="G71" s="2"/>
      <c r="H71" s="2"/>
    </row>
    <row r="72" hidden="1">
      <c r="E72" s="1"/>
      <c r="F72" s="1"/>
      <c r="G72" s="2"/>
      <c r="H72" s="2"/>
    </row>
    <row r="73" hidden="1">
      <c r="E73" s="1"/>
      <c r="F73" s="1"/>
      <c r="G73" s="2"/>
      <c r="H73" s="2"/>
    </row>
    <row r="74" hidden="1">
      <c r="E74" s="1"/>
      <c r="F74" s="1"/>
      <c r="G74" s="2"/>
      <c r="H74" s="2"/>
    </row>
    <row r="75" hidden="1">
      <c r="E75" s="1"/>
      <c r="F75" s="1"/>
      <c r="G75" s="2"/>
      <c r="H75" s="2"/>
    </row>
    <row r="76" hidden="1">
      <c r="E76" s="1"/>
      <c r="F76" s="1"/>
      <c r="G76" s="2"/>
      <c r="H76" s="2"/>
    </row>
    <row r="77" hidden="1">
      <c r="E77" s="1"/>
      <c r="F77" s="1"/>
      <c r="G77" s="2"/>
      <c r="H77" s="2"/>
    </row>
    <row r="78" hidden="1">
      <c r="E78" s="1"/>
      <c r="F78" s="1"/>
      <c r="G78" s="2"/>
      <c r="H78" s="2"/>
    </row>
    <row r="79" hidden="1">
      <c r="E79" s="1"/>
      <c r="F79" s="1"/>
      <c r="G79" s="2"/>
      <c r="H79" s="2"/>
    </row>
    <row r="80" hidden="1">
      <c r="E80" s="1"/>
      <c r="F80" s="1"/>
      <c r="G80" s="2"/>
      <c r="H80" s="2"/>
    </row>
    <row r="81" hidden="1">
      <c r="E81" s="1"/>
      <c r="F81" s="1"/>
      <c r="G81" s="2"/>
      <c r="H81" s="2"/>
    </row>
    <row r="82" hidden="1">
      <c r="E82" s="1"/>
      <c r="F82" s="1"/>
      <c r="G82" s="2"/>
      <c r="H82" s="2"/>
    </row>
    <row r="83" hidden="1">
      <c r="E83" s="1"/>
      <c r="F83" s="1"/>
      <c r="G83" s="2"/>
      <c r="H83" s="2"/>
    </row>
    <row r="84" hidden="1">
      <c r="E84" s="1"/>
      <c r="F84" s="1"/>
      <c r="G84" s="2"/>
      <c r="H84" s="2"/>
    </row>
    <row r="85" hidden="1">
      <c r="E85" s="1"/>
      <c r="F85" s="1"/>
      <c r="G85" s="2"/>
      <c r="H85" s="2"/>
    </row>
    <row r="86" hidden="1">
      <c r="E86" s="1"/>
      <c r="F86" s="1"/>
      <c r="G86" s="2"/>
      <c r="H86" s="2"/>
    </row>
    <row r="87" hidden="1">
      <c r="E87" s="1"/>
      <c r="F87" s="1"/>
      <c r="G87" s="2"/>
      <c r="H87" s="2"/>
    </row>
    <row r="88" hidden="1">
      <c r="E88" s="1"/>
      <c r="F88" s="1"/>
      <c r="G88" s="2"/>
      <c r="H88" s="2"/>
    </row>
    <row r="89" hidden="1">
      <c r="E89" s="1"/>
      <c r="F89" s="1"/>
      <c r="G89" s="2"/>
      <c r="H89" s="2"/>
    </row>
    <row r="90" hidden="1">
      <c r="E90" s="1"/>
      <c r="F90" s="1"/>
      <c r="G90" s="2"/>
      <c r="H90" s="2"/>
    </row>
    <row r="91" hidden="1">
      <c r="E91" s="1"/>
      <c r="F91" s="1"/>
      <c r="G91" s="2"/>
      <c r="H91" s="2"/>
    </row>
    <row r="92" hidden="1">
      <c r="E92" s="1"/>
      <c r="F92" s="1"/>
      <c r="G92" s="2"/>
      <c r="H92" s="2"/>
    </row>
    <row r="93" hidden="1">
      <c r="E93" s="1"/>
      <c r="F93" s="1"/>
      <c r="G93" s="2"/>
      <c r="H93" s="2"/>
    </row>
    <row r="94" hidden="1">
      <c r="E94" s="1"/>
      <c r="F94" s="1"/>
      <c r="G94" s="2"/>
      <c r="H94" s="2"/>
    </row>
    <row r="95" hidden="1">
      <c r="E95" s="1"/>
      <c r="F95" s="1"/>
      <c r="G95" s="2"/>
      <c r="H95" s="2"/>
    </row>
    <row r="96" hidden="1">
      <c r="E96" s="1"/>
      <c r="F96" s="1"/>
      <c r="G96" s="2"/>
      <c r="H96" s="2"/>
    </row>
    <row r="97" hidden="1">
      <c r="E97" s="1"/>
      <c r="F97" s="1"/>
      <c r="G97" s="2"/>
      <c r="H97" s="2"/>
    </row>
    <row r="98" hidden="1">
      <c r="E98" s="1"/>
      <c r="F98" s="1"/>
      <c r="G98" s="2"/>
      <c r="H98" s="2"/>
    </row>
    <row r="99" hidden="1">
      <c r="E99" s="1"/>
      <c r="F99" s="1"/>
      <c r="G99" s="2"/>
      <c r="H99" s="2"/>
    </row>
    <row r="100" hidden="1">
      <c r="E100" s="1"/>
      <c r="F100" s="1"/>
      <c r="G100" s="2"/>
      <c r="H100" s="2"/>
    </row>
    <row r="101" hidden="1">
      <c r="E101" s="1"/>
      <c r="F101" s="1"/>
      <c r="G101" s="2"/>
      <c r="H101" s="2"/>
    </row>
    <row r="102" hidden="1">
      <c r="E102" s="1"/>
      <c r="F102" s="1"/>
      <c r="G102" s="2"/>
      <c r="H102" s="2"/>
    </row>
    <row r="103" hidden="1">
      <c r="E103" s="1"/>
      <c r="F103" s="1"/>
      <c r="G103" s="2"/>
      <c r="H103" s="2"/>
    </row>
    <row r="104" hidden="1">
      <c r="E104" s="1"/>
      <c r="F104" s="1"/>
      <c r="G104" s="2"/>
      <c r="H104" s="2"/>
    </row>
    <row r="105" hidden="1">
      <c r="E105" s="1"/>
      <c r="F105" s="1"/>
      <c r="G105" s="2"/>
      <c r="H105" s="2"/>
    </row>
    <row r="106" hidden="1">
      <c r="E106" s="1"/>
      <c r="F106" s="1"/>
      <c r="G106" s="2"/>
      <c r="H106" s="2"/>
    </row>
    <row r="107" hidden="1">
      <c r="E107" s="1"/>
      <c r="F107" s="1"/>
      <c r="G107" s="2"/>
      <c r="H107" s="2"/>
    </row>
    <row r="108" hidden="1">
      <c r="E108" s="1"/>
      <c r="F108" s="1"/>
      <c r="G108" s="2"/>
      <c r="H108" s="2"/>
    </row>
    <row r="109" hidden="1">
      <c r="E109" s="1"/>
      <c r="F109" s="1"/>
      <c r="G109" s="2"/>
      <c r="H109" s="2"/>
    </row>
    <row r="110" hidden="1">
      <c r="E110" s="1"/>
      <c r="F110" s="1"/>
      <c r="G110" s="2"/>
      <c r="H110" s="2"/>
    </row>
    <row r="111" hidden="1">
      <c r="E111" s="1"/>
      <c r="F111" s="1"/>
      <c r="G111" s="2"/>
      <c r="H111" s="2"/>
    </row>
    <row r="112" hidden="1">
      <c r="E112" s="1"/>
      <c r="F112" s="1"/>
      <c r="G112" s="2"/>
      <c r="H112" s="2"/>
    </row>
    <row r="113" hidden="1">
      <c r="E113" s="1"/>
      <c r="F113" s="1"/>
      <c r="G113" s="2"/>
      <c r="H113" s="2"/>
    </row>
    <row r="114" hidden="1">
      <c r="E114" s="1"/>
      <c r="F114" s="1"/>
      <c r="G114" s="2"/>
      <c r="H114" s="2"/>
    </row>
    <row r="115" hidden="1">
      <c r="E115" s="1"/>
      <c r="F115" s="1"/>
      <c r="G115" s="2"/>
      <c r="H115" s="2"/>
    </row>
    <row r="116" hidden="1">
      <c r="E116" s="1"/>
      <c r="F116" s="1"/>
      <c r="G116" s="2"/>
      <c r="H116" s="2"/>
    </row>
    <row r="117" hidden="1">
      <c r="E117" s="1"/>
      <c r="F117" s="1"/>
      <c r="G117" s="2"/>
      <c r="H117" s="2"/>
    </row>
    <row r="118" hidden="1">
      <c r="E118" s="1"/>
      <c r="F118" s="1"/>
      <c r="G118" s="2"/>
      <c r="H118" s="2"/>
    </row>
    <row r="119" hidden="1">
      <c r="E119" s="1"/>
      <c r="F119" s="1"/>
      <c r="G119" s="2"/>
      <c r="H119" s="2"/>
    </row>
    <row r="120" hidden="1">
      <c r="E120" s="1"/>
      <c r="F120" s="1"/>
      <c r="G120" s="2"/>
      <c r="H120" s="2"/>
    </row>
    <row r="121" hidden="1">
      <c r="E121" s="1"/>
      <c r="F121" s="1"/>
      <c r="G121" s="2"/>
      <c r="H121" s="2"/>
    </row>
    <row r="122" hidden="1">
      <c r="E122" s="1"/>
      <c r="F122" s="1"/>
      <c r="G122" s="2"/>
      <c r="H122" s="2"/>
    </row>
    <row r="123" hidden="1">
      <c r="E123" s="1"/>
      <c r="F123" s="1"/>
      <c r="G123" s="2"/>
      <c r="H123" s="2"/>
    </row>
    <row r="124" hidden="1">
      <c r="E124" s="1"/>
      <c r="F124" s="1"/>
      <c r="G124" s="2"/>
      <c r="H124" s="2"/>
    </row>
    <row r="125" hidden="1">
      <c r="E125" s="1"/>
      <c r="F125" s="1"/>
      <c r="G125" s="2"/>
      <c r="H125" s="2"/>
    </row>
    <row r="126" hidden="1">
      <c r="E126" s="1"/>
      <c r="F126" s="1"/>
      <c r="G126" s="2"/>
      <c r="H126" s="2"/>
    </row>
    <row r="127" hidden="1">
      <c r="E127" s="1"/>
      <c r="F127" s="1"/>
      <c r="G127" s="2"/>
      <c r="H127" s="2"/>
    </row>
    <row r="128" hidden="1">
      <c r="E128" s="1"/>
      <c r="F128" s="1"/>
      <c r="G128" s="2"/>
      <c r="H128" s="2"/>
    </row>
    <row r="129" hidden="1">
      <c r="E129" s="1"/>
      <c r="F129" s="1"/>
      <c r="G129" s="2"/>
      <c r="H129" s="2"/>
    </row>
    <row r="130" hidden="1">
      <c r="E130" s="1"/>
      <c r="F130" s="1"/>
      <c r="G130" s="2"/>
      <c r="H130" s="2"/>
    </row>
    <row r="131" hidden="1">
      <c r="E131" s="1"/>
      <c r="F131" s="1"/>
      <c r="G131" s="2"/>
      <c r="H131" s="2"/>
    </row>
    <row r="132" hidden="1">
      <c r="E132" s="1"/>
      <c r="F132" s="1"/>
      <c r="G132" s="2"/>
      <c r="H132" s="2"/>
    </row>
    <row r="133" hidden="1">
      <c r="E133" s="1"/>
      <c r="F133" s="1"/>
      <c r="G133" s="2"/>
      <c r="H133" s="2"/>
    </row>
    <row r="134" hidden="1">
      <c r="E134" s="1"/>
      <c r="F134" s="1"/>
      <c r="G134" s="2"/>
      <c r="H134" s="2"/>
    </row>
    <row r="135" hidden="1">
      <c r="E135" s="1"/>
      <c r="F135" s="1"/>
      <c r="G135" s="2"/>
      <c r="H135" s="2"/>
    </row>
    <row r="136" hidden="1">
      <c r="E136" s="1"/>
      <c r="F136" s="1"/>
      <c r="G136" s="2"/>
      <c r="H136" s="2"/>
    </row>
    <row r="137" hidden="1">
      <c r="E137" s="1"/>
      <c r="F137" s="1"/>
      <c r="G137" s="2"/>
      <c r="H137" s="2"/>
    </row>
    <row r="138" hidden="1">
      <c r="E138" s="1"/>
      <c r="F138" s="1"/>
      <c r="G138" s="2"/>
      <c r="H138" s="2"/>
    </row>
    <row r="139" hidden="1">
      <c r="E139" s="1"/>
      <c r="F139" s="1"/>
      <c r="G139" s="2"/>
      <c r="H139" s="2"/>
    </row>
    <row r="140" hidden="1">
      <c r="E140" s="1"/>
      <c r="F140" s="1"/>
      <c r="G140" s="2"/>
      <c r="H140" s="2"/>
    </row>
    <row r="141" hidden="1">
      <c r="E141" s="1"/>
      <c r="F141" s="1"/>
      <c r="G141" s="2"/>
      <c r="H141" s="2"/>
    </row>
    <row r="142" hidden="1">
      <c r="E142" s="1"/>
      <c r="F142" s="1"/>
      <c r="G142" s="2"/>
      <c r="H142" s="2"/>
    </row>
    <row r="143" hidden="1">
      <c r="E143" s="1"/>
      <c r="F143" s="1"/>
      <c r="G143" s="2"/>
      <c r="H143" s="2"/>
    </row>
    <row r="144" hidden="1">
      <c r="E144" s="1"/>
      <c r="F144" s="1"/>
      <c r="G144" s="2"/>
      <c r="H144" s="2"/>
    </row>
    <row r="145" hidden="1">
      <c r="E145" s="1"/>
      <c r="F145" s="1"/>
      <c r="G145" s="2"/>
      <c r="H145" s="2"/>
    </row>
    <row r="146" hidden="1">
      <c r="E146" s="1"/>
      <c r="F146" s="1"/>
      <c r="G146" s="2"/>
      <c r="H146" s="2"/>
    </row>
    <row r="147" hidden="1">
      <c r="E147" s="1"/>
      <c r="F147" s="1"/>
      <c r="G147" s="2"/>
      <c r="H147" s="2"/>
    </row>
    <row r="148" hidden="1">
      <c r="E148" s="1"/>
      <c r="F148" s="1"/>
      <c r="G148" s="2"/>
      <c r="H148" s="2"/>
    </row>
    <row r="149" hidden="1">
      <c r="E149" s="1"/>
      <c r="F149" s="1"/>
      <c r="G149" s="2"/>
      <c r="H149" s="2"/>
    </row>
    <row r="150" hidden="1">
      <c r="E150" s="1"/>
      <c r="F150" s="1"/>
      <c r="G150" s="2"/>
      <c r="H150" s="2"/>
    </row>
    <row r="151" hidden="1">
      <c r="E151" s="1"/>
      <c r="F151" s="1"/>
      <c r="G151" s="2"/>
      <c r="H151" s="2"/>
    </row>
    <row r="152" hidden="1">
      <c r="E152" s="1"/>
      <c r="F152" s="1"/>
      <c r="G152" s="2"/>
      <c r="H152" s="2"/>
    </row>
    <row r="153" hidden="1">
      <c r="E153" s="1"/>
      <c r="F153" s="1"/>
      <c r="G153" s="2"/>
      <c r="H153" s="2"/>
    </row>
    <row r="154" hidden="1">
      <c r="E154" s="1"/>
      <c r="F154" s="1"/>
      <c r="G154" s="2"/>
      <c r="H154" s="2"/>
    </row>
    <row r="155" hidden="1">
      <c r="E155" s="1"/>
      <c r="F155" s="1"/>
      <c r="G155" s="2"/>
      <c r="H155" s="2"/>
    </row>
    <row r="156" hidden="1">
      <c r="E156" s="1"/>
      <c r="F156" s="1"/>
      <c r="G156" s="2"/>
      <c r="H156" s="2"/>
    </row>
    <row r="157" hidden="1">
      <c r="E157" s="1"/>
      <c r="F157" s="1"/>
      <c r="G157" s="2"/>
      <c r="H157" s="2"/>
    </row>
    <row r="158" hidden="1">
      <c r="E158" s="1"/>
      <c r="F158" s="1"/>
      <c r="G158" s="2"/>
      <c r="H158" s="2"/>
    </row>
    <row r="159" hidden="1">
      <c r="E159" s="1"/>
      <c r="F159" s="1"/>
      <c r="G159" s="2"/>
      <c r="H159" s="2"/>
    </row>
    <row r="160" hidden="1">
      <c r="E160" s="1"/>
      <c r="F160" s="1"/>
      <c r="G160" s="2"/>
      <c r="H160" s="2"/>
    </row>
    <row r="161" hidden="1">
      <c r="E161" s="1"/>
      <c r="F161" s="1"/>
      <c r="G161" s="2"/>
      <c r="H161" s="2"/>
    </row>
    <row r="162" hidden="1">
      <c r="E162" s="1"/>
      <c r="F162" s="1"/>
      <c r="G162" s="2"/>
      <c r="H162" s="2"/>
    </row>
    <row r="163" hidden="1">
      <c r="E163" s="1"/>
      <c r="F163" s="1"/>
      <c r="G163" s="2"/>
      <c r="H163" s="2"/>
    </row>
    <row r="164" hidden="1">
      <c r="E164" s="1"/>
      <c r="F164" s="1"/>
      <c r="G164" s="2"/>
      <c r="H164" s="2"/>
    </row>
    <row r="165" hidden="1">
      <c r="E165" s="1"/>
      <c r="F165" s="1"/>
      <c r="G165" s="2"/>
      <c r="H165" s="2"/>
    </row>
    <row r="166" hidden="1">
      <c r="E166" s="1"/>
      <c r="F166" s="1"/>
      <c r="G166" s="2"/>
      <c r="H166" s="2"/>
    </row>
    <row r="167" hidden="1">
      <c r="E167" s="1"/>
      <c r="F167" s="1"/>
      <c r="G167" s="2"/>
      <c r="H167" s="2"/>
    </row>
    <row r="168" hidden="1">
      <c r="E168" s="1"/>
      <c r="F168" s="1"/>
      <c r="G168" s="2"/>
      <c r="H168" s="2"/>
    </row>
    <row r="169" hidden="1">
      <c r="E169" s="1"/>
      <c r="F169" s="1"/>
      <c r="G169" s="2"/>
      <c r="H169" s="2"/>
    </row>
    <row r="170" hidden="1">
      <c r="E170" s="1"/>
      <c r="F170" s="1"/>
      <c r="G170" s="2"/>
      <c r="H170" s="2"/>
    </row>
    <row r="171" hidden="1">
      <c r="E171" s="1"/>
      <c r="F171" s="1"/>
      <c r="G171" s="2"/>
      <c r="H171" s="2"/>
    </row>
    <row r="172" hidden="1">
      <c r="E172" s="1"/>
      <c r="F172" s="1"/>
      <c r="G172" s="2"/>
      <c r="H172" s="2"/>
    </row>
    <row r="173" hidden="1">
      <c r="E173" s="1"/>
      <c r="F173" s="1"/>
      <c r="G173" s="2"/>
      <c r="H173" s="2"/>
    </row>
    <row r="174" hidden="1">
      <c r="E174" s="1"/>
      <c r="F174" s="1"/>
      <c r="G174" s="2"/>
      <c r="H174" s="2"/>
    </row>
    <row r="175" hidden="1">
      <c r="E175" s="1"/>
      <c r="F175" s="1"/>
      <c r="G175" s="2"/>
      <c r="H175" s="2"/>
    </row>
    <row r="176" hidden="1">
      <c r="E176" s="1"/>
      <c r="F176" s="1"/>
      <c r="G176" s="2"/>
      <c r="H176" s="2"/>
    </row>
    <row r="177" hidden="1">
      <c r="E177" s="1"/>
      <c r="F177" s="1"/>
      <c r="G177" s="2"/>
      <c r="H177" s="2"/>
    </row>
    <row r="178" hidden="1">
      <c r="E178" s="1"/>
      <c r="F178" s="1"/>
      <c r="G178" s="2"/>
      <c r="H178" s="2"/>
    </row>
    <row r="179" hidden="1">
      <c r="E179" s="1"/>
      <c r="F179" s="1"/>
      <c r="G179" s="2"/>
      <c r="H179" s="2"/>
    </row>
    <row r="180" hidden="1">
      <c r="E180" s="1"/>
      <c r="F180" s="1"/>
      <c r="G180" s="2"/>
      <c r="H180" s="2"/>
    </row>
    <row r="181" hidden="1">
      <c r="E181" s="1"/>
      <c r="F181" s="1"/>
      <c r="G181" s="2"/>
      <c r="H181" s="2"/>
    </row>
    <row r="182" hidden="1">
      <c r="E182" s="1"/>
      <c r="F182" s="1"/>
      <c r="G182" s="2"/>
      <c r="H182" s="2"/>
    </row>
    <row r="183" hidden="1">
      <c r="E183" s="1"/>
      <c r="F183" s="1"/>
      <c r="G183" s="2"/>
      <c r="H183" s="2"/>
    </row>
    <row r="184" hidden="1">
      <c r="E184" s="1"/>
      <c r="F184" s="1"/>
      <c r="G184" s="2"/>
      <c r="H184" s="2"/>
    </row>
    <row r="185" hidden="1">
      <c r="E185" s="1"/>
      <c r="F185" s="1"/>
      <c r="G185" s="2"/>
      <c r="H185" s="2"/>
    </row>
    <row r="186" hidden="1">
      <c r="E186" s="1"/>
      <c r="F186" s="1"/>
      <c r="G186" s="2"/>
      <c r="H186" s="2"/>
    </row>
    <row r="187" hidden="1">
      <c r="E187" s="1"/>
      <c r="F187" s="1"/>
      <c r="G187" s="2"/>
      <c r="H187" s="2"/>
    </row>
    <row r="188" hidden="1">
      <c r="E188" s="1"/>
      <c r="F188" s="1"/>
      <c r="G188" s="2"/>
      <c r="H188" s="2"/>
    </row>
    <row r="189" hidden="1">
      <c r="E189" s="1"/>
      <c r="F189" s="1"/>
      <c r="G189" s="2"/>
      <c r="H189" s="2"/>
    </row>
    <row r="190" hidden="1">
      <c r="E190" s="1"/>
      <c r="F190" s="1"/>
      <c r="G190" s="2"/>
      <c r="H190" s="2"/>
    </row>
    <row r="191" hidden="1">
      <c r="E191" s="1"/>
      <c r="F191" s="1"/>
      <c r="G191" s="2"/>
      <c r="H191" s="2"/>
    </row>
    <row r="192" hidden="1">
      <c r="E192" s="1"/>
      <c r="F192" s="1"/>
      <c r="G192" s="2"/>
      <c r="H192" s="2"/>
    </row>
    <row r="193" hidden="1">
      <c r="E193" s="1"/>
      <c r="F193" s="1"/>
      <c r="G193" s="2"/>
      <c r="H193" s="2"/>
    </row>
    <row r="194" hidden="1">
      <c r="E194" s="1"/>
      <c r="F194" s="1"/>
      <c r="G194" s="2"/>
      <c r="H194" s="2"/>
    </row>
    <row r="195" hidden="1">
      <c r="E195" s="1"/>
      <c r="F195" s="1"/>
      <c r="G195" s="2"/>
      <c r="H195" s="2"/>
    </row>
    <row r="196" hidden="1">
      <c r="E196" s="1"/>
      <c r="F196" s="1"/>
      <c r="G196" s="2"/>
      <c r="H196" s="2"/>
    </row>
    <row r="197" hidden="1">
      <c r="E197" s="1"/>
      <c r="F197" s="1"/>
      <c r="G197" s="2"/>
      <c r="H197" s="2"/>
    </row>
    <row r="198" hidden="1">
      <c r="E198" s="1"/>
      <c r="F198" s="1"/>
      <c r="G198" s="2"/>
      <c r="H198" s="2"/>
    </row>
    <row r="199" hidden="1">
      <c r="E199" s="1"/>
      <c r="F199" s="1"/>
      <c r="G199" s="2"/>
      <c r="H199" s="2"/>
    </row>
    <row r="200" hidden="1">
      <c r="E200" s="1"/>
      <c r="F200" s="1"/>
      <c r="G200" s="2"/>
      <c r="H200" s="2"/>
    </row>
    <row r="201" hidden="1">
      <c r="E201" s="1"/>
      <c r="F201" s="1"/>
      <c r="G201" s="2"/>
      <c r="H201" s="2"/>
    </row>
    <row r="202" hidden="1">
      <c r="E202" s="1"/>
      <c r="F202" s="1"/>
      <c r="G202" s="2"/>
      <c r="H202" s="2"/>
    </row>
    <row r="203" hidden="1">
      <c r="E203" s="1"/>
      <c r="F203" s="1"/>
      <c r="G203" s="2"/>
      <c r="H203" s="2"/>
    </row>
    <row r="204" hidden="1">
      <c r="E204" s="1"/>
      <c r="F204" s="1"/>
      <c r="G204" s="2"/>
      <c r="H204" s="2"/>
    </row>
    <row r="205" hidden="1">
      <c r="E205" s="1"/>
      <c r="F205" s="1"/>
      <c r="G205" s="2"/>
      <c r="H205" s="2"/>
    </row>
    <row r="206" hidden="1">
      <c r="E206" s="1"/>
      <c r="F206" s="1"/>
      <c r="G206" s="2"/>
      <c r="H206" s="2"/>
    </row>
    <row r="207" hidden="1">
      <c r="E207" s="1"/>
      <c r="F207" s="1"/>
      <c r="G207" s="2"/>
      <c r="H207" s="2"/>
    </row>
    <row r="208" hidden="1">
      <c r="E208" s="1"/>
      <c r="F208" s="1"/>
      <c r="G208" s="2"/>
      <c r="H208" s="2"/>
    </row>
    <row r="209" hidden="1">
      <c r="E209" s="1"/>
      <c r="F209" s="1"/>
      <c r="G209" s="2"/>
      <c r="H209" s="2"/>
    </row>
    <row r="210" hidden="1">
      <c r="E210" s="1"/>
      <c r="F210" s="1"/>
      <c r="G210" s="2"/>
      <c r="H210" s="2"/>
    </row>
    <row r="211" hidden="1">
      <c r="E211" s="1"/>
      <c r="F211" s="1"/>
      <c r="G211" s="2"/>
      <c r="H211" s="2"/>
    </row>
    <row r="212" hidden="1">
      <c r="E212" s="1"/>
      <c r="F212" s="1"/>
      <c r="G212" s="2"/>
      <c r="H212" s="2"/>
    </row>
    <row r="213" hidden="1">
      <c r="E213" s="1"/>
      <c r="F213" s="1"/>
      <c r="G213" s="2"/>
      <c r="H213" s="2"/>
    </row>
    <row r="214" hidden="1">
      <c r="E214" s="1"/>
      <c r="F214" s="1"/>
      <c r="G214" s="2"/>
      <c r="H214" s="2"/>
    </row>
    <row r="215" hidden="1">
      <c r="E215" s="1"/>
      <c r="F215" s="1"/>
      <c r="G215" s="2"/>
      <c r="H215" s="2"/>
    </row>
    <row r="216" hidden="1">
      <c r="E216" s="1"/>
      <c r="F216" s="1"/>
      <c r="G216" s="2"/>
      <c r="H216" s="2"/>
    </row>
    <row r="217" hidden="1">
      <c r="E217" s="1"/>
      <c r="F217" s="1"/>
      <c r="G217" s="2"/>
      <c r="H217" s="2"/>
    </row>
    <row r="218" hidden="1">
      <c r="E218" s="1"/>
      <c r="F218" s="1"/>
      <c r="G218" s="2"/>
      <c r="H218" s="2"/>
    </row>
    <row r="219" hidden="1">
      <c r="E219" s="1"/>
      <c r="F219" s="1"/>
      <c r="G219" s="2"/>
      <c r="H219" s="2"/>
    </row>
    <row r="220" hidden="1">
      <c r="E220" s="1"/>
      <c r="F220" s="1"/>
      <c r="G220" s="2"/>
      <c r="H220" s="2"/>
    </row>
    <row r="221" hidden="1">
      <c r="E221" s="1"/>
      <c r="F221" s="1"/>
      <c r="G221" s="2"/>
      <c r="H221" s="2"/>
    </row>
    <row r="222" hidden="1">
      <c r="E222" s="1"/>
      <c r="F222" s="1"/>
      <c r="G222" s="2"/>
      <c r="H222" s="2"/>
    </row>
    <row r="223" hidden="1">
      <c r="E223" s="1"/>
      <c r="F223" s="1"/>
      <c r="G223" s="2"/>
      <c r="H223" s="2"/>
    </row>
    <row r="224" hidden="1">
      <c r="E224" s="1"/>
      <c r="F224" s="1"/>
      <c r="G224" s="2"/>
      <c r="H224" s="2"/>
    </row>
    <row r="225" hidden="1">
      <c r="E225" s="1"/>
      <c r="F225" s="1"/>
      <c r="G225" s="2"/>
      <c r="H225" s="2"/>
    </row>
    <row r="226" hidden="1">
      <c r="E226" s="1"/>
      <c r="F226" s="1"/>
      <c r="G226" s="2"/>
      <c r="H226" s="2"/>
    </row>
    <row r="227" hidden="1">
      <c r="E227" s="1"/>
      <c r="F227" s="1"/>
      <c r="G227" s="2"/>
      <c r="H227" s="2"/>
    </row>
    <row r="228" hidden="1">
      <c r="E228" s="1"/>
      <c r="F228" s="1"/>
      <c r="G228" s="2"/>
      <c r="H228" s="2"/>
    </row>
    <row r="229" hidden="1">
      <c r="E229" s="1"/>
      <c r="F229" s="1"/>
      <c r="G229" s="2"/>
      <c r="H229" s="2"/>
    </row>
    <row r="230" hidden="1">
      <c r="E230" s="1"/>
      <c r="F230" s="1"/>
      <c r="G230" s="2"/>
      <c r="H230" s="2"/>
    </row>
    <row r="231" hidden="1">
      <c r="E231" s="1"/>
      <c r="F231" s="1"/>
      <c r="G231" s="2"/>
      <c r="H231" s="2"/>
    </row>
    <row r="232" hidden="1">
      <c r="E232" s="1"/>
      <c r="F232" s="1"/>
      <c r="G232" s="2"/>
      <c r="H232" s="2"/>
    </row>
    <row r="233" hidden="1">
      <c r="E233" s="1"/>
      <c r="F233" s="1"/>
      <c r="G233" s="2"/>
      <c r="H233" s="2"/>
    </row>
    <row r="234" hidden="1">
      <c r="E234" s="1"/>
      <c r="F234" s="1"/>
      <c r="G234" s="2"/>
      <c r="H234" s="2"/>
    </row>
    <row r="235" hidden="1">
      <c r="E235" s="1"/>
      <c r="F235" s="1"/>
      <c r="G235" s="2"/>
      <c r="H235" s="2"/>
    </row>
    <row r="236" hidden="1">
      <c r="E236" s="1"/>
      <c r="F236" s="1"/>
      <c r="G236" s="2"/>
      <c r="H236" s="2"/>
    </row>
    <row r="237" hidden="1">
      <c r="E237" s="1"/>
      <c r="F237" s="1"/>
      <c r="G237" s="2"/>
      <c r="H237" s="2"/>
    </row>
    <row r="238" hidden="1">
      <c r="E238" s="1"/>
      <c r="F238" s="1"/>
      <c r="G238" s="2"/>
      <c r="H238" s="2"/>
    </row>
    <row r="239" hidden="1">
      <c r="E239" s="1"/>
      <c r="F239" s="1"/>
      <c r="G239" s="2"/>
      <c r="H239" s="2"/>
    </row>
    <row r="240" hidden="1">
      <c r="E240" s="1"/>
      <c r="F240" s="1"/>
      <c r="G240" s="2"/>
      <c r="H240" s="2"/>
    </row>
    <row r="241" hidden="1">
      <c r="E241" s="1"/>
      <c r="F241" s="1"/>
      <c r="G241" s="2"/>
      <c r="H241" s="2"/>
    </row>
    <row r="242" hidden="1">
      <c r="E242" s="1"/>
      <c r="F242" s="1"/>
      <c r="G242" s="2"/>
      <c r="H242" s="2"/>
    </row>
    <row r="243" hidden="1">
      <c r="E243" s="1"/>
      <c r="F243" s="1"/>
      <c r="G243" s="2"/>
      <c r="H243" s="2"/>
    </row>
    <row r="244" hidden="1">
      <c r="E244" s="1"/>
      <c r="F244" s="1"/>
      <c r="G244" s="2"/>
      <c r="H244" s="2"/>
    </row>
    <row r="245" hidden="1">
      <c r="E245" s="1"/>
      <c r="F245" s="1"/>
      <c r="G245" s="2"/>
      <c r="H245" s="2"/>
    </row>
    <row r="246" hidden="1">
      <c r="E246" s="1"/>
      <c r="F246" s="1"/>
      <c r="G246" s="2"/>
      <c r="H246" s="2"/>
    </row>
    <row r="247" hidden="1">
      <c r="E247" s="1"/>
      <c r="F247" s="1"/>
      <c r="G247" s="2"/>
      <c r="H247" s="2"/>
    </row>
    <row r="248" hidden="1">
      <c r="E248" s="1"/>
      <c r="F248" s="1"/>
      <c r="G248" s="2"/>
      <c r="H248" s="2"/>
    </row>
    <row r="249" hidden="1">
      <c r="E249" s="1"/>
      <c r="F249" s="1"/>
      <c r="G249" s="2"/>
      <c r="H249" s="2"/>
    </row>
    <row r="250" hidden="1">
      <c r="E250" s="1"/>
      <c r="F250" s="1"/>
      <c r="G250" s="2"/>
      <c r="H250" s="2"/>
    </row>
    <row r="251" hidden="1">
      <c r="E251" s="1"/>
      <c r="F251" s="1"/>
      <c r="G251" s="2"/>
      <c r="H251" s="2"/>
    </row>
    <row r="252" hidden="1">
      <c r="E252" s="1"/>
      <c r="F252" s="1"/>
      <c r="G252" s="2"/>
      <c r="H252" s="2"/>
    </row>
    <row r="253" hidden="1">
      <c r="E253" s="1"/>
      <c r="F253" s="1"/>
      <c r="G253" s="2"/>
      <c r="H253" s="2"/>
    </row>
    <row r="254" hidden="1">
      <c r="E254" s="1"/>
      <c r="F254" s="1"/>
      <c r="G254" s="2"/>
      <c r="H254" s="2"/>
    </row>
    <row r="255" hidden="1">
      <c r="E255" s="1"/>
      <c r="F255" s="1"/>
      <c r="G255" s="2"/>
      <c r="H255" s="2"/>
    </row>
    <row r="256" hidden="1">
      <c r="E256" s="1"/>
      <c r="F256" s="1"/>
      <c r="G256" s="2"/>
      <c r="H256" s="2"/>
    </row>
    <row r="257" hidden="1">
      <c r="E257" s="1"/>
      <c r="F257" s="1"/>
      <c r="G257" s="2"/>
      <c r="H257" s="2"/>
    </row>
    <row r="258" hidden="1">
      <c r="E258" s="1"/>
      <c r="F258" s="1"/>
      <c r="G258" s="2"/>
      <c r="H258" s="2"/>
    </row>
    <row r="259" hidden="1">
      <c r="E259" s="1"/>
      <c r="F259" s="1"/>
      <c r="G259" s="2"/>
      <c r="H259" s="2"/>
    </row>
    <row r="260" hidden="1">
      <c r="E260" s="1"/>
      <c r="F260" s="1"/>
      <c r="G260" s="2"/>
      <c r="H260" s="2"/>
    </row>
    <row r="261" hidden="1">
      <c r="E261" s="1"/>
      <c r="F261" s="1"/>
      <c r="G261" s="2"/>
      <c r="H261" s="2"/>
    </row>
    <row r="262" hidden="1">
      <c r="E262" s="1"/>
      <c r="F262" s="1"/>
      <c r="G262" s="2"/>
      <c r="H262" s="2"/>
    </row>
    <row r="263" hidden="1">
      <c r="E263" s="1"/>
      <c r="F263" s="1"/>
      <c r="G263" s="2"/>
      <c r="H263" s="2"/>
    </row>
    <row r="264" hidden="1">
      <c r="E264" s="1"/>
      <c r="F264" s="1"/>
      <c r="G264" s="2"/>
      <c r="H264" s="2"/>
    </row>
    <row r="265" hidden="1">
      <c r="E265" s="1"/>
      <c r="F265" s="1"/>
      <c r="G265" s="2"/>
      <c r="H265" s="2"/>
    </row>
    <row r="266" hidden="1">
      <c r="E266" s="1"/>
      <c r="F266" s="1"/>
      <c r="G266" s="2"/>
      <c r="H266" s="2"/>
    </row>
    <row r="267" hidden="1">
      <c r="E267" s="1"/>
      <c r="F267" s="1"/>
      <c r="G267" s="2"/>
      <c r="H267" s="2"/>
    </row>
    <row r="268" hidden="1">
      <c r="E268" s="1"/>
      <c r="F268" s="1"/>
      <c r="G268" s="2"/>
      <c r="H268" s="2"/>
    </row>
    <row r="269" hidden="1">
      <c r="E269" s="1"/>
      <c r="F269" s="1"/>
      <c r="G269" s="2"/>
      <c r="H269" s="2"/>
    </row>
    <row r="270" hidden="1">
      <c r="E270" s="1"/>
      <c r="F270" s="1"/>
      <c r="G270" s="2"/>
      <c r="H270" s="2"/>
    </row>
    <row r="271" hidden="1">
      <c r="E271" s="1"/>
      <c r="F271" s="1"/>
      <c r="G271" s="2"/>
      <c r="H271" s="2"/>
    </row>
    <row r="272" hidden="1">
      <c r="E272" s="1"/>
      <c r="F272" s="1"/>
      <c r="G272" s="2"/>
      <c r="H272" s="2"/>
    </row>
    <row r="273" hidden="1">
      <c r="E273" s="1"/>
      <c r="F273" s="1"/>
      <c r="G273" s="2"/>
      <c r="H273" s="2"/>
    </row>
    <row r="274" hidden="1">
      <c r="E274" s="1"/>
      <c r="F274" s="1"/>
      <c r="G274" s="2"/>
      <c r="H274" s="2"/>
    </row>
    <row r="275" hidden="1">
      <c r="E275" s="1"/>
      <c r="F275" s="1"/>
      <c r="G275" s="2"/>
      <c r="H275" s="2"/>
    </row>
    <row r="276" hidden="1">
      <c r="E276" s="1"/>
      <c r="F276" s="1"/>
      <c r="G276" s="2"/>
      <c r="H276" s="2"/>
    </row>
    <row r="277" hidden="1">
      <c r="E277" s="1"/>
      <c r="F277" s="1"/>
      <c r="G277" s="2"/>
      <c r="H277" s="2"/>
    </row>
    <row r="278" hidden="1">
      <c r="E278" s="1"/>
      <c r="F278" s="1"/>
      <c r="G278" s="2"/>
      <c r="H278" s="2"/>
    </row>
    <row r="279" hidden="1">
      <c r="E279" s="1"/>
      <c r="F279" s="1"/>
      <c r="G279" s="2"/>
      <c r="H279" s="2"/>
    </row>
    <row r="280" hidden="1">
      <c r="E280" s="1"/>
      <c r="F280" s="1"/>
      <c r="G280" s="2"/>
      <c r="H280" s="2"/>
    </row>
    <row r="281" hidden="1">
      <c r="E281" s="1"/>
      <c r="F281" s="1"/>
      <c r="G281" s="2"/>
      <c r="H281" s="2"/>
    </row>
    <row r="282" hidden="1">
      <c r="E282" s="1"/>
      <c r="F282" s="1"/>
      <c r="G282" s="2"/>
      <c r="H282" s="2"/>
    </row>
    <row r="283" hidden="1">
      <c r="E283" s="1"/>
      <c r="F283" s="1"/>
      <c r="G283" s="2"/>
      <c r="H283" s="2"/>
    </row>
    <row r="284" hidden="1">
      <c r="E284" s="1"/>
      <c r="F284" s="1"/>
      <c r="G284" s="2"/>
      <c r="H284" s="2"/>
    </row>
    <row r="285" hidden="1">
      <c r="E285" s="1"/>
      <c r="F285" s="1"/>
      <c r="G285" s="2"/>
      <c r="H285" s="2"/>
    </row>
    <row r="286" hidden="1">
      <c r="E286" s="1"/>
      <c r="F286" s="1"/>
      <c r="G286" s="2"/>
      <c r="H286" s="2"/>
    </row>
    <row r="287" hidden="1">
      <c r="E287" s="1"/>
      <c r="F287" s="1"/>
      <c r="G287" s="2"/>
      <c r="H287" s="2"/>
    </row>
    <row r="288" hidden="1">
      <c r="E288" s="1"/>
      <c r="F288" s="1"/>
      <c r="G288" s="2"/>
      <c r="H288" s="2"/>
    </row>
    <row r="289" hidden="1">
      <c r="E289" s="1"/>
      <c r="F289" s="1"/>
      <c r="G289" s="2"/>
      <c r="H289" s="2"/>
    </row>
    <row r="290" hidden="1">
      <c r="E290" s="1"/>
      <c r="F290" s="1"/>
      <c r="G290" s="2"/>
      <c r="H290" s="2"/>
    </row>
    <row r="291" hidden="1">
      <c r="E291" s="1"/>
      <c r="F291" s="1"/>
      <c r="G291" s="2"/>
      <c r="H291" s="2"/>
    </row>
    <row r="292" hidden="1">
      <c r="E292" s="1"/>
      <c r="F292" s="1"/>
      <c r="G292" s="2"/>
      <c r="H292" s="2"/>
    </row>
    <row r="293" hidden="1">
      <c r="E293" s="1"/>
      <c r="F293" s="1"/>
      <c r="G293" s="2"/>
      <c r="H293" s="2"/>
    </row>
    <row r="294" hidden="1">
      <c r="E294" s="1"/>
      <c r="F294" s="1"/>
      <c r="G294" s="2"/>
      <c r="H294" s="2"/>
    </row>
    <row r="295" hidden="1">
      <c r="E295" s="1"/>
      <c r="F295" s="1"/>
      <c r="G295" s="2"/>
      <c r="H295" s="2"/>
    </row>
    <row r="296" hidden="1">
      <c r="E296" s="1"/>
      <c r="F296" s="1"/>
      <c r="G296" s="2"/>
      <c r="H296" s="2"/>
    </row>
    <row r="297" hidden="1">
      <c r="E297" s="1"/>
      <c r="F297" s="1"/>
      <c r="G297" s="2"/>
      <c r="H297" s="2"/>
    </row>
    <row r="298" hidden="1">
      <c r="E298" s="1"/>
      <c r="F298" s="1"/>
      <c r="G298" s="2"/>
      <c r="H298" s="2"/>
    </row>
    <row r="299" hidden="1">
      <c r="E299" s="1"/>
      <c r="F299" s="1"/>
      <c r="G299" s="2"/>
      <c r="H299" s="2"/>
    </row>
    <row r="300" hidden="1">
      <c r="E300" s="1"/>
      <c r="F300" s="1"/>
      <c r="G300" s="2"/>
      <c r="H300" s="2"/>
    </row>
    <row r="301" hidden="1">
      <c r="E301" s="1"/>
      <c r="F301" s="1"/>
      <c r="G301" s="2"/>
      <c r="H301" s="2"/>
    </row>
    <row r="302" hidden="1">
      <c r="E302" s="1"/>
      <c r="F302" s="1"/>
      <c r="G302" s="2"/>
      <c r="H302" s="2"/>
    </row>
    <row r="303" hidden="1">
      <c r="E303" s="1"/>
      <c r="F303" s="1"/>
      <c r="G303" s="2"/>
      <c r="H303" s="2"/>
    </row>
    <row r="304" hidden="1">
      <c r="E304" s="1"/>
      <c r="F304" s="1"/>
      <c r="G304" s="2"/>
      <c r="H304" s="2"/>
    </row>
    <row r="305" hidden="1">
      <c r="E305" s="1"/>
      <c r="F305" s="1"/>
      <c r="G305" s="2"/>
      <c r="H305" s="2"/>
    </row>
    <row r="306" hidden="1">
      <c r="E306" s="1"/>
      <c r="F306" s="1"/>
      <c r="G306" s="2"/>
      <c r="H306" s="2"/>
    </row>
    <row r="307" hidden="1">
      <c r="E307" s="1"/>
      <c r="F307" s="1"/>
      <c r="G307" s="2"/>
      <c r="H307" s="2"/>
    </row>
    <row r="308" hidden="1">
      <c r="E308" s="1"/>
      <c r="F308" s="1"/>
      <c r="G308" s="2"/>
      <c r="H308" s="2"/>
    </row>
    <row r="309" hidden="1">
      <c r="E309" s="1"/>
      <c r="F309" s="1"/>
      <c r="G309" s="2"/>
      <c r="H309" s="2"/>
    </row>
    <row r="310" hidden="1">
      <c r="E310" s="1"/>
      <c r="F310" s="1"/>
      <c r="G310" s="2"/>
      <c r="H310" s="2"/>
    </row>
    <row r="311" hidden="1">
      <c r="E311" s="1"/>
      <c r="F311" s="1"/>
      <c r="G311" s="2"/>
      <c r="H311" s="2"/>
    </row>
    <row r="312" hidden="1">
      <c r="E312" s="1"/>
      <c r="F312" s="1"/>
      <c r="G312" s="2"/>
      <c r="H312" s="2"/>
    </row>
    <row r="313" hidden="1">
      <c r="E313" s="1"/>
      <c r="F313" s="1"/>
      <c r="G313" s="2"/>
      <c r="H313" s="2"/>
    </row>
    <row r="314" hidden="1">
      <c r="E314" s="1"/>
      <c r="F314" s="1"/>
      <c r="G314" s="2"/>
      <c r="H314" s="2"/>
    </row>
    <row r="315" hidden="1">
      <c r="E315" s="1"/>
      <c r="F315" s="1"/>
      <c r="G315" s="2"/>
      <c r="H315" s="2"/>
    </row>
    <row r="316" hidden="1">
      <c r="E316" s="1"/>
      <c r="F316" s="1"/>
      <c r="G316" s="2"/>
      <c r="H316" s="2"/>
    </row>
    <row r="317" hidden="1">
      <c r="E317" s="1"/>
      <c r="F317" s="1"/>
      <c r="G317" s="2"/>
      <c r="H317" s="2"/>
    </row>
    <row r="318" hidden="1">
      <c r="E318" s="1"/>
      <c r="F318" s="1"/>
      <c r="G318" s="2"/>
      <c r="H318" s="2"/>
    </row>
    <row r="319" hidden="1">
      <c r="E319" s="1"/>
      <c r="F319" s="1"/>
      <c r="G319" s="2"/>
      <c r="H319" s="2"/>
    </row>
    <row r="320" hidden="1">
      <c r="E320" s="1"/>
      <c r="F320" s="1"/>
      <c r="G320" s="2"/>
      <c r="H320" s="2"/>
    </row>
    <row r="321" hidden="1">
      <c r="E321" s="1"/>
      <c r="F321" s="1"/>
      <c r="G321" s="2"/>
      <c r="H321" s="2"/>
    </row>
    <row r="322" hidden="1">
      <c r="E322" s="1"/>
      <c r="F322" s="1"/>
      <c r="G322" s="2"/>
      <c r="H322" s="2"/>
    </row>
    <row r="323" hidden="1">
      <c r="E323" s="1"/>
      <c r="F323" s="1"/>
      <c r="G323" s="2"/>
      <c r="H323" s="2"/>
    </row>
    <row r="324" hidden="1">
      <c r="E324" s="1"/>
      <c r="F324" s="1"/>
      <c r="G324" s="2"/>
      <c r="H324" s="2"/>
    </row>
    <row r="325" hidden="1">
      <c r="E325" s="1"/>
      <c r="F325" s="1"/>
      <c r="G325" s="2"/>
      <c r="H325" s="2"/>
    </row>
    <row r="326" hidden="1">
      <c r="E326" s="1"/>
      <c r="F326" s="1"/>
      <c r="G326" s="2"/>
      <c r="H326" s="2"/>
    </row>
    <row r="327" hidden="1">
      <c r="E327" s="1"/>
      <c r="F327" s="1"/>
      <c r="G327" s="2"/>
      <c r="H327" s="2"/>
    </row>
    <row r="328" hidden="1">
      <c r="E328" s="1"/>
      <c r="F328" s="1"/>
      <c r="G328" s="2"/>
      <c r="H328" s="2"/>
    </row>
    <row r="329" hidden="1">
      <c r="E329" s="1"/>
      <c r="F329" s="1"/>
      <c r="G329" s="2"/>
      <c r="H329" s="2"/>
    </row>
    <row r="330" hidden="1">
      <c r="E330" s="1"/>
      <c r="F330" s="1"/>
      <c r="G330" s="2"/>
      <c r="H330" s="2"/>
    </row>
    <row r="331" hidden="1">
      <c r="E331" s="1"/>
      <c r="F331" s="1"/>
      <c r="G331" s="2"/>
      <c r="H331" s="2"/>
    </row>
    <row r="332" hidden="1">
      <c r="E332" s="1"/>
      <c r="F332" s="1"/>
      <c r="G332" s="2"/>
      <c r="H332" s="2"/>
    </row>
    <row r="333" hidden="1">
      <c r="E333" s="1"/>
      <c r="F333" s="1"/>
      <c r="G333" s="2"/>
      <c r="H333" s="2"/>
    </row>
    <row r="334" hidden="1">
      <c r="E334" s="1"/>
      <c r="F334" s="1"/>
      <c r="G334" s="2"/>
      <c r="H334" s="2"/>
    </row>
    <row r="335" hidden="1">
      <c r="E335" s="1"/>
      <c r="F335" s="1"/>
      <c r="G335" s="2"/>
      <c r="H335" s="2"/>
    </row>
    <row r="336" hidden="1">
      <c r="E336" s="1"/>
      <c r="F336" s="1"/>
      <c r="G336" s="2"/>
      <c r="H336" s="2"/>
    </row>
    <row r="337" hidden="1">
      <c r="E337" s="1"/>
      <c r="F337" s="1"/>
      <c r="G337" s="2"/>
      <c r="H337" s="2"/>
    </row>
    <row r="338" hidden="1">
      <c r="E338" s="1"/>
      <c r="F338" s="1"/>
      <c r="G338" s="2"/>
      <c r="H338" s="2"/>
    </row>
    <row r="339" hidden="1">
      <c r="E339" s="1"/>
      <c r="F339" s="1"/>
      <c r="G339" s="2"/>
      <c r="H339" s="2"/>
    </row>
    <row r="340" hidden="1">
      <c r="E340" s="1"/>
      <c r="F340" s="1"/>
      <c r="G340" s="2"/>
      <c r="H340" s="2"/>
    </row>
    <row r="341" hidden="1">
      <c r="E341" s="1"/>
      <c r="F341" s="1"/>
      <c r="G341" s="2"/>
      <c r="H341" s="2"/>
    </row>
    <row r="342" hidden="1">
      <c r="E342" s="1"/>
      <c r="F342" s="1"/>
      <c r="G342" s="2"/>
      <c r="H342" s="2"/>
    </row>
    <row r="343" hidden="1">
      <c r="E343" s="1"/>
      <c r="F343" s="1"/>
      <c r="G343" s="2"/>
      <c r="H343" s="2"/>
    </row>
    <row r="344" hidden="1">
      <c r="E344" s="1"/>
      <c r="F344" s="1"/>
      <c r="G344" s="2"/>
      <c r="H344" s="2"/>
    </row>
    <row r="345" hidden="1">
      <c r="E345" s="1"/>
      <c r="F345" s="1"/>
      <c r="G345" s="2"/>
      <c r="H345" s="2"/>
    </row>
    <row r="346" hidden="1">
      <c r="E346" s="1"/>
      <c r="F346" s="1"/>
      <c r="G346" s="2"/>
      <c r="H346" s="2"/>
    </row>
    <row r="347" hidden="1">
      <c r="E347" s="1"/>
      <c r="F347" s="1"/>
      <c r="G347" s="2"/>
      <c r="H347" s="2"/>
    </row>
    <row r="348" hidden="1">
      <c r="E348" s="1"/>
      <c r="F348" s="1"/>
      <c r="G348" s="2"/>
      <c r="H348" s="2"/>
    </row>
    <row r="349" hidden="1">
      <c r="E349" s="1"/>
      <c r="F349" s="1"/>
      <c r="G349" s="2"/>
      <c r="H349" s="2"/>
    </row>
    <row r="350" hidden="1">
      <c r="E350" s="1"/>
      <c r="F350" s="1"/>
      <c r="G350" s="2"/>
      <c r="H350" s="2"/>
    </row>
    <row r="351" hidden="1">
      <c r="E351" s="1"/>
      <c r="F351" s="1"/>
      <c r="G351" s="2"/>
      <c r="H351" s="2"/>
    </row>
    <row r="352" hidden="1">
      <c r="E352" s="1"/>
      <c r="F352" s="1"/>
      <c r="G352" s="2"/>
      <c r="H352" s="2"/>
    </row>
    <row r="353" hidden="1">
      <c r="E353" s="1"/>
      <c r="F353" s="1"/>
      <c r="G353" s="2"/>
      <c r="H353" s="2"/>
    </row>
    <row r="354" hidden="1">
      <c r="E354" s="1"/>
      <c r="F354" s="1"/>
      <c r="G354" s="2"/>
      <c r="H354" s="2"/>
    </row>
    <row r="355" hidden="1">
      <c r="E355" s="1"/>
      <c r="F355" s="1"/>
      <c r="G355" s="2"/>
      <c r="H355" s="2"/>
    </row>
    <row r="356" hidden="1">
      <c r="E356" s="1"/>
      <c r="F356" s="1"/>
      <c r="G356" s="2"/>
      <c r="H356" s="2"/>
    </row>
    <row r="357" hidden="1">
      <c r="E357" s="1"/>
      <c r="F357" s="1"/>
      <c r="G357" s="2"/>
      <c r="H357" s="2"/>
    </row>
    <row r="358" hidden="1">
      <c r="E358" s="1"/>
      <c r="F358" s="1"/>
      <c r="G358" s="2"/>
      <c r="H358" s="2"/>
    </row>
    <row r="359" hidden="1">
      <c r="E359" s="1"/>
      <c r="F359" s="1"/>
      <c r="G359" s="2"/>
      <c r="H359" s="2"/>
    </row>
    <row r="360" hidden="1">
      <c r="E360" s="1"/>
      <c r="F360" s="1"/>
      <c r="G360" s="2"/>
      <c r="H360" s="2"/>
    </row>
    <row r="361" hidden="1">
      <c r="E361" s="1"/>
      <c r="F361" s="1"/>
      <c r="G361" s="2"/>
      <c r="H361" s="2"/>
    </row>
    <row r="362" hidden="1">
      <c r="E362" s="1"/>
      <c r="F362" s="1"/>
      <c r="G362" s="2"/>
      <c r="H362" s="2"/>
    </row>
    <row r="363" hidden="1">
      <c r="E363" s="1"/>
      <c r="F363" s="1"/>
      <c r="G363" s="2"/>
      <c r="H363" s="2"/>
    </row>
    <row r="364" hidden="1">
      <c r="E364" s="1"/>
      <c r="F364" s="1"/>
      <c r="G364" s="2"/>
      <c r="H364" s="2"/>
    </row>
    <row r="365" hidden="1">
      <c r="E365" s="1"/>
      <c r="F365" s="1"/>
      <c r="G365" s="2"/>
      <c r="H365" s="2"/>
    </row>
    <row r="366" hidden="1">
      <c r="E366" s="1"/>
      <c r="F366" s="1"/>
      <c r="G366" s="2"/>
      <c r="H366" s="2"/>
    </row>
    <row r="367" hidden="1">
      <c r="E367" s="1"/>
      <c r="F367" s="1"/>
      <c r="G367" s="2"/>
      <c r="H367" s="2"/>
    </row>
    <row r="368" hidden="1">
      <c r="E368" s="1"/>
      <c r="F368" s="1"/>
      <c r="G368" s="2"/>
      <c r="H368" s="2"/>
    </row>
    <row r="369" hidden="1">
      <c r="E369" s="1"/>
      <c r="F369" s="1"/>
      <c r="G369" s="2"/>
      <c r="H369" s="2"/>
    </row>
    <row r="370" hidden="1">
      <c r="E370" s="1"/>
      <c r="F370" s="1"/>
      <c r="G370" s="2"/>
      <c r="H370" s="2"/>
    </row>
    <row r="371" hidden="1">
      <c r="E371" s="1"/>
      <c r="F371" s="1"/>
      <c r="G371" s="2"/>
      <c r="H371" s="2"/>
    </row>
    <row r="372" hidden="1">
      <c r="E372" s="1"/>
      <c r="F372" s="1"/>
      <c r="G372" s="2"/>
      <c r="H372" s="2"/>
    </row>
    <row r="373" hidden="1">
      <c r="E373" s="1"/>
      <c r="F373" s="1"/>
      <c r="G373" s="2"/>
      <c r="H373" s="2"/>
    </row>
    <row r="374" hidden="1">
      <c r="E374" s="1"/>
      <c r="F374" s="1"/>
      <c r="G374" s="2"/>
      <c r="H374" s="2"/>
    </row>
    <row r="375" hidden="1">
      <c r="E375" s="1"/>
      <c r="F375" s="1"/>
      <c r="G375" s="2"/>
      <c r="H375" s="2"/>
    </row>
    <row r="376" hidden="1">
      <c r="E376" s="1"/>
      <c r="F376" s="1"/>
      <c r="G376" s="2"/>
      <c r="H376" s="2"/>
    </row>
    <row r="377" hidden="1">
      <c r="E377" s="1"/>
      <c r="F377" s="1"/>
      <c r="G377" s="2"/>
      <c r="H377" s="2"/>
    </row>
    <row r="378" hidden="1">
      <c r="E378" s="1"/>
      <c r="F378" s="1"/>
      <c r="G378" s="2"/>
      <c r="H378" s="2"/>
    </row>
    <row r="379" hidden="1">
      <c r="E379" s="1"/>
      <c r="F379" s="1"/>
      <c r="G379" s="2"/>
      <c r="H379" s="2"/>
    </row>
    <row r="380" hidden="1">
      <c r="E380" s="1"/>
      <c r="F380" s="1"/>
      <c r="G380" s="2"/>
      <c r="H380" s="2"/>
    </row>
    <row r="381" hidden="1">
      <c r="E381" s="1"/>
      <c r="F381" s="1"/>
      <c r="G381" s="2"/>
      <c r="H381" s="2"/>
    </row>
    <row r="382" hidden="1">
      <c r="E382" s="1"/>
      <c r="F382" s="1"/>
      <c r="G382" s="2"/>
      <c r="H382" s="2"/>
    </row>
    <row r="383" hidden="1">
      <c r="E383" s="1"/>
      <c r="F383" s="1"/>
      <c r="G383" s="2"/>
      <c r="H383" s="2"/>
    </row>
    <row r="384" hidden="1">
      <c r="E384" s="1"/>
      <c r="F384" s="1"/>
      <c r="G384" s="2"/>
      <c r="H384" s="2"/>
    </row>
    <row r="385" hidden="1">
      <c r="E385" s="1"/>
      <c r="F385" s="1"/>
      <c r="G385" s="2"/>
      <c r="H385" s="2"/>
    </row>
    <row r="386" hidden="1">
      <c r="E386" s="1"/>
      <c r="F386" s="1"/>
      <c r="G386" s="2"/>
      <c r="H386" s="2"/>
    </row>
    <row r="387" hidden="1">
      <c r="E387" s="1"/>
      <c r="F387" s="1"/>
      <c r="G387" s="2"/>
      <c r="H387" s="2"/>
    </row>
    <row r="388" hidden="1">
      <c r="E388" s="1"/>
      <c r="F388" s="1"/>
      <c r="G388" s="2"/>
      <c r="H388" s="2"/>
    </row>
    <row r="389" hidden="1">
      <c r="E389" s="1"/>
      <c r="F389" s="1"/>
      <c r="G389" s="2"/>
      <c r="H389" s="2"/>
    </row>
    <row r="390" hidden="1">
      <c r="E390" s="1"/>
      <c r="F390" s="1"/>
      <c r="G390" s="2"/>
      <c r="H390" s="2"/>
    </row>
    <row r="391" hidden="1">
      <c r="E391" s="1"/>
      <c r="F391" s="1"/>
      <c r="G391" s="2"/>
      <c r="H391" s="2"/>
    </row>
    <row r="392" hidden="1">
      <c r="E392" s="1"/>
      <c r="F392" s="1"/>
      <c r="G392" s="2"/>
      <c r="H392" s="2"/>
    </row>
    <row r="393" hidden="1">
      <c r="E393" s="1"/>
      <c r="F393" s="1"/>
      <c r="G393" s="2"/>
      <c r="H393" s="2"/>
    </row>
    <row r="394" hidden="1">
      <c r="E394" s="1"/>
      <c r="F394" s="1"/>
      <c r="G394" s="2"/>
      <c r="H394" s="2"/>
    </row>
    <row r="395" hidden="1">
      <c r="E395" s="1"/>
      <c r="F395" s="1"/>
      <c r="G395" s="2"/>
      <c r="H395" s="2"/>
    </row>
    <row r="396" hidden="1">
      <c r="E396" s="1"/>
      <c r="F396" s="1"/>
      <c r="G396" s="2"/>
      <c r="H396" s="2"/>
    </row>
    <row r="397" hidden="1">
      <c r="E397" s="1"/>
      <c r="F397" s="1"/>
      <c r="G397" s="2"/>
      <c r="H397" s="2"/>
    </row>
    <row r="398" hidden="1">
      <c r="E398" s="1"/>
      <c r="F398" s="1"/>
      <c r="G398" s="2"/>
      <c r="H398" s="2"/>
    </row>
    <row r="399" hidden="1">
      <c r="E399" s="1"/>
      <c r="F399" s="1"/>
      <c r="G399" s="2"/>
      <c r="H399" s="2"/>
    </row>
    <row r="400" hidden="1">
      <c r="E400" s="1"/>
      <c r="F400" s="1"/>
      <c r="G400" s="2"/>
      <c r="H400" s="2"/>
    </row>
    <row r="401" hidden="1">
      <c r="E401" s="1"/>
      <c r="F401" s="1"/>
      <c r="G401" s="2"/>
      <c r="H401" s="2"/>
    </row>
    <row r="402" hidden="1">
      <c r="E402" s="1"/>
      <c r="F402" s="1"/>
      <c r="G402" s="2"/>
      <c r="H402" s="2"/>
    </row>
    <row r="403" hidden="1">
      <c r="E403" s="1"/>
      <c r="F403" s="1"/>
      <c r="G403" s="2"/>
      <c r="H403" s="2"/>
    </row>
    <row r="404" hidden="1">
      <c r="E404" s="1"/>
      <c r="F404" s="1"/>
      <c r="G404" s="2"/>
      <c r="H404" s="2"/>
    </row>
    <row r="405" hidden="1">
      <c r="E405" s="1"/>
      <c r="F405" s="1"/>
      <c r="G405" s="2"/>
      <c r="H405" s="2"/>
    </row>
    <row r="406" hidden="1">
      <c r="E406" s="1"/>
      <c r="F406" s="1"/>
      <c r="G406" s="2"/>
      <c r="H406" s="2"/>
    </row>
    <row r="407" hidden="1">
      <c r="E407" s="1"/>
      <c r="F407" s="1"/>
      <c r="G407" s="2"/>
      <c r="H407" s="2"/>
    </row>
    <row r="408" hidden="1">
      <c r="E408" s="1"/>
      <c r="F408" s="1"/>
      <c r="G408" s="2"/>
      <c r="H408" s="2"/>
    </row>
    <row r="409" hidden="1">
      <c r="E409" s="1"/>
      <c r="F409" s="1"/>
      <c r="G409" s="2"/>
      <c r="H409" s="2"/>
    </row>
    <row r="410" hidden="1">
      <c r="E410" s="1"/>
      <c r="F410" s="1"/>
      <c r="G410" s="2"/>
      <c r="H410" s="2"/>
    </row>
    <row r="411" hidden="1">
      <c r="E411" s="1"/>
      <c r="F411" s="1"/>
      <c r="G411" s="2"/>
      <c r="H411" s="2"/>
    </row>
    <row r="412" hidden="1">
      <c r="E412" s="1"/>
      <c r="F412" s="1"/>
      <c r="G412" s="2"/>
      <c r="H412" s="2"/>
    </row>
    <row r="413" hidden="1">
      <c r="E413" s="1"/>
      <c r="F413" s="1"/>
      <c r="G413" s="2"/>
      <c r="H413" s="2"/>
    </row>
    <row r="414" hidden="1">
      <c r="E414" s="1"/>
      <c r="F414" s="1"/>
      <c r="G414" s="2"/>
      <c r="H414" s="2"/>
    </row>
    <row r="415" hidden="1">
      <c r="E415" s="1"/>
      <c r="F415" s="1"/>
      <c r="G415" s="2"/>
      <c r="H415" s="2"/>
    </row>
    <row r="416" hidden="1">
      <c r="E416" s="1"/>
      <c r="F416" s="1"/>
      <c r="G416" s="2"/>
      <c r="H416" s="2"/>
    </row>
    <row r="417" hidden="1">
      <c r="E417" s="1"/>
      <c r="F417" s="1"/>
      <c r="G417" s="2"/>
      <c r="H417" s="2"/>
    </row>
    <row r="418" hidden="1">
      <c r="E418" s="1"/>
      <c r="F418" s="1"/>
      <c r="G418" s="2"/>
      <c r="H418" s="2"/>
    </row>
    <row r="419" hidden="1">
      <c r="E419" s="1"/>
      <c r="F419" s="1"/>
      <c r="G419" s="2"/>
      <c r="H419" s="2"/>
    </row>
    <row r="420" hidden="1">
      <c r="E420" s="1"/>
      <c r="F420" s="1"/>
      <c r="G420" s="2"/>
      <c r="H420" s="2"/>
    </row>
    <row r="421" hidden="1">
      <c r="E421" s="1"/>
      <c r="F421" s="1"/>
      <c r="G421" s="2"/>
      <c r="H421" s="2"/>
    </row>
    <row r="422" hidden="1">
      <c r="E422" s="1"/>
      <c r="F422" s="1"/>
      <c r="G422" s="2"/>
      <c r="H422" s="2"/>
    </row>
    <row r="423" hidden="1">
      <c r="E423" s="1"/>
      <c r="F423" s="1"/>
      <c r="G423" s="2"/>
      <c r="H423" s="2"/>
    </row>
    <row r="424" hidden="1">
      <c r="E424" s="1"/>
      <c r="F424" s="1"/>
      <c r="G424" s="2"/>
      <c r="H424" s="2"/>
    </row>
    <row r="425" hidden="1">
      <c r="E425" s="1"/>
      <c r="F425" s="1"/>
      <c r="G425" s="2"/>
      <c r="H425" s="2"/>
    </row>
    <row r="426" hidden="1">
      <c r="E426" s="1"/>
      <c r="F426" s="1"/>
      <c r="G426" s="2"/>
      <c r="H426" s="2"/>
    </row>
    <row r="427" hidden="1">
      <c r="E427" s="1"/>
      <c r="F427" s="1"/>
      <c r="G427" s="2"/>
      <c r="H427" s="2"/>
    </row>
    <row r="428" hidden="1">
      <c r="E428" s="1"/>
      <c r="F428" s="1"/>
      <c r="G428" s="2"/>
      <c r="H428" s="2"/>
    </row>
    <row r="429" hidden="1">
      <c r="E429" s="1"/>
      <c r="F429" s="1"/>
      <c r="G429" s="2"/>
      <c r="H429" s="2"/>
    </row>
    <row r="430" hidden="1">
      <c r="E430" s="1"/>
      <c r="F430" s="1"/>
      <c r="G430" s="2"/>
      <c r="H430" s="2"/>
    </row>
    <row r="431" hidden="1">
      <c r="E431" s="1"/>
      <c r="F431" s="1"/>
      <c r="G431" s="2"/>
      <c r="H431" s="2"/>
    </row>
    <row r="432" hidden="1">
      <c r="E432" s="1"/>
      <c r="F432" s="1"/>
      <c r="G432" s="2"/>
      <c r="H432" s="2"/>
    </row>
    <row r="433" hidden="1">
      <c r="E433" s="1"/>
      <c r="F433" s="1"/>
      <c r="G433" s="2"/>
      <c r="H433" s="2"/>
    </row>
    <row r="434" hidden="1">
      <c r="E434" s="1"/>
      <c r="F434" s="1"/>
      <c r="G434" s="2"/>
      <c r="H434" s="2"/>
    </row>
    <row r="435" hidden="1">
      <c r="E435" s="1"/>
      <c r="F435" s="1"/>
      <c r="G435" s="2"/>
      <c r="H435" s="2"/>
    </row>
    <row r="436" hidden="1">
      <c r="E436" s="1"/>
      <c r="F436" s="1"/>
      <c r="G436" s="2"/>
      <c r="H436" s="2"/>
    </row>
    <row r="437" hidden="1">
      <c r="E437" s="1"/>
      <c r="F437" s="1"/>
      <c r="G437" s="2"/>
      <c r="H437" s="2"/>
    </row>
    <row r="438" hidden="1">
      <c r="E438" s="1"/>
      <c r="F438" s="1"/>
      <c r="G438" s="2"/>
      <c r="H438" s="2"/>
    </row>
    <row r="439" hidden="1">
      <c r="E439" s="1"/>
      <c r="F439" s="1"/>
      <c r="G439" s="2"/>
      <c r="H439" s="2"/>
    </row>
    <row r="440" hidden="1">
      <c r="E440" s="1"/>
      <c r="F440" s="1"/>
      <c r="G440" s="2"/>
      <c r="H440" s="2"/>
    </row>
    <row r="441" hidden="1">
      <c r="E441" s="1"/>
      <c r="F441" s="1"/>
      <c r="G441" s="2"/>
      <c r="H441" s="2"/>
    </row>
    <row r="442" hidden="1">
      <c r="E442" s="1"/>
      <c r="F442" s="1"/>
      <c r="G442" s="2"/>
      <c r="H442" s="2"/>
    </row>
    <row r="443" hidden="1">
      <c r="E443" s="1"/>
      <c r="F443" s="1"/>
      <c r="G443" s="2"/>
      <c r="H443" s="2"/>
    </row>
    <row r="444" hidden="1">
      <c r="E444" s="1"/>
      <c r="F444" s="1"/>
      <c r="G444" s="2"/>
      <c r="H444" s="2"/>
    </row>
    <row r="445" hidden="1">
      <c r="E445" s="1"/>
      <c r="F445" s="1"/>
      <c r="G445" s="2"/>
      <c r="H445" s="2"/>
    </row>
    <row r="446" hidden="1">
      <c r="E446" s="1"/>
      <c r="F446" s="1"/>
      <c r="G446" s="2"/>
      <c r="H446" s="2"/>
    </row>
    <row r="447" hidden="1">
      <c r="E447" s="1"/>
      <c r="F447" s="1"/>
      <c r="G447" s="2"/>
      <c r="H447" s="2"/>
    </row>
    <row r="448" hidden="1">
      <c r="E448" s="1"/>
      <c r="F448" s="1"/>
      <c r="G448" s="2"/>
      <c r="H448" s="2"/>
    </row>
    <row r="449" hidden="1">
      <c r="E449" s="1"/>
      <c r="F449" s="1"/>
      <c r="G449" s="2"/>
      <c r="H449" s="2"/>
    </row>
    <row r="450" hidden="1">
      <c r="E450" s="1"/>
      <c r="F450" s="1"/>
      <c r="G450" s="2"/>
      <c r="H450" s="2"/>
    </row>
    <row r="451" hidden="1">
      <c r="E451" s="1"/>
      <c r="F451" s="1"/>
      <c r="G451" s="2"/>
      <c r="H451" s="2"/>
    </row>
    <row r="452" hidden="1">
      <c r="E452" s="1"/>
      <c r="F452" s="1"/>
      <c r="G452" s="2"/>
      <c r="H452" s="2"/>
    </row>
    <row r="453" hidden="1">
      <c r="E453" s="1"/>
      <c r="F453" s="1"/>
      <c r="G453" s="2"/>
      <c r="H453" s="2"/>
    </row>
    <row r="454" hidden="1">
      <c r="E454" s="1"/>
      <c r="F454" s="1"/>
      <c r="G454" s="2"/>
      <c r="H454" s="2"/>
    </row>
    <row r="455" hidden="1">
      <c r="E455" s="1"/>
      <c r="F455" s="1"/>
      <c r="G455" s="2"/>
      <c r="H455" s="2"/>
    </row>
    <row r="456" hidden="1">
      <c r="E456" s="1"/>
      <c r="F456" s="1"/>
      <c r="G456" s="2"/>
      <c r="H456" s="2"/>
    </row>
    <row r="457" hidden="1">
      <c r="E457" s="1"/>
      <c r="F457" s="1"/>
      <c r="G457" s="2"/>
      <c r="H457" s="2"/>
    </row>
    <row r="458" hidden="1">
      <c r="E458" s="1"/>
      <c r="F458" s="1"/>
      <c r="G458" s="2"/>
      <c r="H458" s="2"/>
    </row>
    <row r="459" hidden="1">
      <c r="E459" s="1"/>
      <c r="F459" s="1"/>
      <c r="G459" s="2"/>
      <c r="H459" s="2"/>
    </row>
    <row r="460" hidden="1">
      <c r="E460" s="1"/>
      <c r="F460" s="1"/>
      <c r="G460" s="2"/>
      <c r="H460" s="2"/>
    </row>
    <row r="461" hidden="1">
      <c r="E461" s="1"/>
      <c r="F461" s="1"/>
      <c r="G461" s="2"/>
      <c r="H461" s="2"/>
    </row>
    <row r="462" hidden="1">
      <c r="E462" s="1"/>
      <c r="F462" s="1"/>
      <c r="G462" s="2"/>
      <c r="H462" s="2"/>
    </row>
    <row r="463" hidden="1">
      <c r="E463" s="1"/>
      <c r="F463" s="1"/>
      <c r="G463" s="2"/>
      <c r="H463" s="2"/>
    </row>
    <row r="464" hidden="1">
      <c r="E464" s="1"/>
      <c r="F464" s="1"/>
      <c r="G464" s="2"/>
      <c r="H464" s="2"/>
    </row>
    <row r="465" hidden="1">
      <c r="E465" s="1"/>
      <c r="F465" s="1"/>
      <c r="G465" s="2"/>
      <c r="H465" s="2"/>
    </row>
    <row r="466" hidden="1">
      <c r="E466" s="1"/>
      <c r="F466" s="1"/>
      <c r="G466" s="2"/>
      <c r="H466" s="2"/>
    </row>
    <row r="467" hidden="1">
      <c r="E467" s="1"/>
      <c r="F467" s="1"/>
      <c r="G467" s="2"/>
      <c r="H467" s="2"/>
    </row>
    <row r="468" hidden="1">
      <c r="E468" s="1"/>
      <c r="F468" s="1"/>
      <c r="G468" s="2"/>
      <c r="H468" s="2"/>
    </row>
    <row r="469" hidden="1">
      <c r="E469" s="1"/>
      <c r="F469" s="1"/>
      <c r="G469" s="2"/>
      <c r="H469" s="2"/>
    </row>
    <row r="470" hidden="1">
      <c r="E470" s="1"/>
      <c r="F470" s="1"/>
      <c r="G470" s="2"/>
      <c r="H470" s="2"/>
    </row>
    <row r="471" hidden="1">
      <c r="E471" s="1"/>
      <c r="F471" s="1"/>
      <c r="G471" s="2"/>
      <c r="H471" s="2"/>
    </row>
    <row r="472" hidden="1">
      <c r="E472" s="1"/>
      <c r="F472" s="1"/>
      <c r="G472" s="2"/>
      <c r="H472" s="2"/>
    </row>
    <row r="473" hidden="1">
      <c r="E473" s="1"/>
      <c r="F473" s="1"/>
      <c r="G473" s="2"/>
      <c r="H473" s="2"/>
    </row>
    <row r="474" hidden="1">
      <c r="E474" s="1"/>
      <c r="F474" s="1"/>
      <c r="G474" s="2"/>
      <c r="H474" s="2"/>
    </row>
    <row r="475" hidden="1">
      <c r="E475" s="1"/>
      <c r="F475" s="1"/>
      <c r="G475" s="2"/>
      <c r="H475" s="2"/>
    </row>
    <row r="476" hidden="1">
      <c r="E476" s="1"/>
      <c r="F476" s="1"/>
      <c r="G476" s="2"/>
      <c r="H476" s="2"/>
    </row>
    <row r="477" hidden="1">
      <c r="E477" s="1"/>
      <c r="F477" s="1"/>
      <c r="G477" s="2"/>
      <c r="H477" s="2"/>
    </row>
    <row r="478" hidden="1">
      <c r="E478" s="1"/>
      <c r="F478" s="1"/>
      <c r="G478" s="2"/>
      <c r="H478" s="2"/>
    </row>
    <row r="479" hidden="1">
      <c r="E479" s="1"/>
      <c r="F479" s="1"/>
      <c r="G479" s="2"/>
      <c r="H479" s="2"/>
    </row>
    <row r="480" hidden="1">
      <c r="E480" s="1"/>
      <c r="F480" s="1"/>
      <c r="G480" s="2"/>
      <c r="H480" s="2"/>
    </row>
    <row r="481" hidden="1">
      <c r="E481" s="1"/>
      <c r="F481" s="1"/>
      <c r="G481" s="2"/>
      <c r="H481" s="2"/>
    </row>
    <row r="482" hidden="1">
      <c r="E482" s="1"/>
      <c r="F482" s="1"/>
      <c r="G482" s="2"/>
      <c r="H482" s="2"/>
    </row>
    <row r="483" hidden="1">
      <c r="E483" s="1"/>
      <c r="F483" s="1"/>
      <c r="G483" s="2"/>
      <c r="H483" s="2"/>
    </row>
    <row r="484" hidden="1">
      <c r="E484" s="1"/>
      <c r="F484" s="1"/>
      <c r="G484" s="2"/>
      <c r="H484" s="2"/>
    </row>
    <row r="485" hidden="1">
      <c r="E485" s="1"/>
      <c r="F485" s="1"/>
      <c r="G485" s="2"/>
      <c r="H485" s="2"/>
    </row>
    <row r="486" hidden="1">
      <c r="E486" s="1"/>
      <c r="F486" s="1"/>
      <c r="G486" s="2"/>
      <c r="H486" s="2"/>
    </row>
    <row r="487" hidden="1">
      <c r="E487" s="1"/>
      <c r="F487" s="1"/>
      <c r="G487" s="2"/>
      <c r="H487" s="2"/>
    </row>
    <row r="488" hidden="1">
      <c r="E488" s="1"/>
      <c r="F488" s="1"/>
      <c r="G488" s="2"/>
      <c r="H488" s="2"/>
    </row>
    <row r="489" hidden="1">
      <c r="E489" s="1"/>
      <c r="F489" s="1"/>
      <c r="G489" s="2"/>
      <c r="H489" s="2"/>
    </row>
    <row r="490" hidden="1">
      <c r="E490" s="1"/>
      <c r="F490" s="1"/>
      <c r="G490" s="2"/>
      <c r="H490" s="2"/>
    </row>
    <row r="491" hidden="1">
      <c r="E491" s="1"/>
      <c r="F491" s="1"/>
      <c r="G491" s="2"/>
      <c r="H491" s="2"/>
    </row>
    <row r="492" hidden="1">
      <c r="E492" s="1"/>
      <c r="F492" s="1"/>
      <c r="G492" s="2"/>
      <c r="H492" s="2"/>
    </row>
    <row r="493" hidden="1">
      <c r="E493" s="1"/>
      <c r="F493" s="1"/>
      <c r="G493" s="2"/>
      <c r="H493" s="2"/>
    </row>
    <row r="494" hidden="1">
      <c r="E494" s="1"/>
      <c r="F494" s="1"/>
      <c r="G494" s="2"/>
      <c r="H494" s="2"/>
    </row>
    <row r="495" hidden="1">
      <c r="E495" s="1"/>
      <c r="F495" s="1"/>
      <c r="G495" s="2"/>
      <c r="H495" s="2"/>
    </row>
    <row r="496" hidden="1">
      <c r="E496" s="1"/>
      <c r="F496" s="1"/>
      <c r="G496" s="2"/>
      <c r="H496" s="2"/>
    </row>
    <row r="497" hidden="1">
      <c r="E497" s="1"/>
      <c r="F497" s="1"/>
      <c r="G497" s="2"/>
      <c r="H497" s="2"/>
    </row>
    <row r="498" hidden="1">
      <c r="E498" s="1"/>
      <c r="F498" s="1"/>
      <c r="G498" s="2"/>
      <c r="H498" s="2"/>
    </row>
    <row r="499" hidden="1">
      <c r="E499" s="1"/>
      <c r="F499" s="1"/>
      <c r="G499" s="2"/>
      <c r="H499" s="2"/>
    </row>
    <row r="500" hidden="1">
      <c r="E500" s="1"/>
      <c r="F500" s="1"/>
      <c r="G500" s="2"/>
      <c r="H500" s="2"/>
    </row>
    <row r="501" hidden="1">
      <c r="E501" s="1"/>
      <c r="F501" s="1"/>
      <c r="G501" s="2"/>
      <c r="H501" s="2"/>
    </row>
    <row r="502" hidden="1">
      <c r="E502" s="1"/>
      <c r="F502" s="1"/>
      <c r="G502" s="2"/>
      <c r="H502" s="2"/>
    </row>
    <row r="503" hidden="1">
      <c r="E503" s="1"/>
      <c r="F503" s="1"/>
      <c r="G503" s="2"/>
      <c r="H503" s="2"/>
    </row>
    <row r="504" hidden="1">
      <c r="E504" s="1"/>
      <c r="F504" s="1"/>
      <c r="G504" s="2"/>
      <c r="H504" s="2"/>
    </row>
    <row r="505" hidden="1">
      <c r="E505" s="1"/>
      <c r="F505" s="1"/>
      <c r="G505" s="2"/>
      <c r="H505" s="2"/>
    </row>
    <row r="506" hidden="1">
      <c r="E506" s="1"/>
      <c r="F506" s="1"/>
      <c r="G506" s="2"/>
      <c r="H506" s="2"/>
    </row>
    <row r="507" hidden="1">
      <c r="E507" s="1"/>
      <c r="F507" s="1"/>
      <c r="G507" s="2"/>
      <c r="H507" s="2"/>
    </row>
    <row r="508" hidden="1">
      <c r="E508" s="1"/>
      <c r="F508" s="1"/>
      <c r="G508" s="2"/>
      <c r="H508" s="2"/>
    </row>
    <row r="509" hidden="1">
      <c r="E509" s="1"/>
      <c r="F509" s="1"/>
      <c r="G509" s="2"/>
      <c r="H509" s="2"/>
    </row>
    <row r="510" hidden="1">
      <c r="E510" s="1"/>
      <c r="F510" s="1"/>
      <c r="G510" s="2"/>
      <c r="H510" s="2"/>
    </row>
    <row r="511" hidden="1">
      <c r="E511" s="1"/>
      <c r="F511" s="1"/>
      <c r="G511" s="2"/>
      <c r="H511" s="2"/>
    </row>
    <row r="512" hidden="1">
      <c r="E512" s="1"/>
      <c r="F512" s="1"/>
      <c r="G512" s="2"/>
      <c r="H512" s="2"/>
    </row>
    <row r="513" hidden="1">
      <c r="E513" s="1"/>
      <c r="F513" s="1"/>
      <c r="G513" s="2"/>
      <c r="H513" s="2"/>
    </row>
    <row r="514" hidden="1">
      <c r="E514" s="1"/>
      <c r="F514" s="1"/>
      <c r="G514" s="2"/>
      <c r="H514" s="2"/>
    </row>
    <row r="515" hidden="1">
      <c r="E515" s="1"/>
      <c r="F515" s="1"/>
      <c r="G515" s="2"/>
      <c r="H515" s="2"/>
    </row>
    <row r="516" hidden="1">
      <c r="E516" s="1"/>
      <c r="F516" s="1"/>
      <c r="G516" s="2"/>
      <c r="H516" s="2"/>
    </row>
    <row r="517" hidden="1">
      <c r="E517" s="1"/>
      <c r="F517" s="1"/>
      <c r="G517" s="2"/>
      <c r="H517" s="2"/>
    </row>
    <row r="518" hidden="1">
      <c r="E518" s="1"/>
      <c r="F518" s="1"/>
      <c r="G518" s="2"/>
      <c r="H518" s="2"/>
    </row>
    <row r="519" hidden="1">
      <c r="E519" s="1"/>
      <c r="F519" s="1"/>
      <c r="G519" s="2"/>
      <c r="H519" s="2"/>
    </row>
    <row r="520" hidden="1">
      <c r="E520" s="1"/>
      <c r="F520" s="1"/>
      <c r="G520" s="2"/>
      <c r="H520" s="2"/>
    </row>
    <row r="521" hidden="1">
      <c r="E521" s="1"/>
      <c r="F521" s="1"/>
      <c r="G521" s="2"/>
      <c r="H521" s="2"/>
    </row>
    <row r="522" hidden="1">
      <c r="E522" s="1"/>
      <c r="F522" s="1"/>
      <c r="G522" s="2"/>
      <c r="H522" s="2"/>
    </row>
    <row r="523" hidden="1">
      <c r="E523" s="1"/>
      <c r="F523" s="1"/>
      <c r="G523" s="2"/>
      <c r="H523" s="2"/>
    </row>
    <row r="524" hidden="1">
      <c r="E524" s="1"/>
      <c r="F524" s="1"/>
      <c r="G524" s="2"/>
      <c r="H524" s="2"/>
    </row>
    <row r="525" hidden="1">
      <c r="E525" s="1"/>
      <c r="F525" s="1"/>
      <c r="G525" s="2"/>
      <c r="H525" s="2"/>
    </row>
    <row r="526" hidden="1">
      <c r="E526" s="1"/>
      <c r="F526" s="1"/>
      <c r="G526" s="2"/>
      <c r="H526" s="2"/>
    </row>
    <row r="527" hidden="1">
      <c r="E527" s="1"/>
      <c r="F527" s="1"/>
      <c r="G527" s="2"/>
      <c r="H527" s="2"/>
    </row>
    <row r="528" hidden="1">
      <c r="E528" s="1"/>
      <c r="F528" s="1"/>
      <c r="G528" s="2"/>
      <c r="H528" s="2"/>
    </row>
    <row r="529" hidden="1">
      <c r="E529" s="1"/>
      <c r="F529" s="1"/>
      <c r="G529" s="2"/>
      <c r="H529" s="2"/>
    </row>
    <row r="530" hidden="1">
      <c r="E530" s="1"/>
      <c r="F530" s="1"/>
      <c r="G530" s="2"/>
      <c r="H530" s="2"/>
    </row>
    <row r="531" hidden="1">
      <c r="E531" s="1"/>
      <c r="F531" s="1"/>
      <c r="G531" s="2"/>
      <c r="H531" s="2"/>
    </row>
    <row r="532" hidden="1">
      <c r="E532" s="1"/>
      <c r="F532" s="1"/>
      <c r="G532" s="2"/>
      <c r="H532" s="2"/>
    </row>
    <row r="533" hidden="1">
      <c r="E533" s="1"/>
      <c r="F533" s="1"/>
      <c r="G533" s="2"/>
      <c r="H533" s="2"/>
    </row>
    <row r="534" hidden="1">
      <c r="E534" s="1"/>
      <c r="F534" s="1"/>
      <c r="G534" s="2"/>
      <c r="H534" s="2"/>
    </row>
    <row r="535" hidden="1">
      <c r="E535" s="1"/>
      <c r="F535" s="1"/>
      <c r="G535" s="2"/>
      <c r="H535" s="2"/>
    </row>
    <row r="536" hidden="1">
      <c r="E536" s="1"/>
      <c r="F536" s="1"/>
      <c r="G536" s="2"/>
      <c r="H536" s="2"/>
    </row>
    <row r="537" hidden="1">
      <c r="E537" s="1"/>
      <c r="F537" s="1"/>
      <c r="G537" s="2"/>
      <c r="H537" s="2"/>
    </row>
    <row r="538" hidden="1">
      <c r="E538" s="1"/>
      <c r="F538" s="1"/>
      <c r="G538" s="2"/>
      <c r="H538" s="2"/>
    </row>
    <row r="539" hidden="1">
      <c r="E539" s="1"/>
      <c r="F539" s="1"/>
      <c r="G539" s="2"/>
      <c r="H539" s="2"/>
    </row>
    <row r="540" hidden="1">
      <c r="E540" s="1"/>
      <c r="F540" s="1"/>
      <c r="G540" s="2"/>
      <c r="H540" s="2"/>
    </row>
    <row r="541" hidden="1">
      <c r="E541" s="1"/>
      <c r="F541" s="1"/>
      <c r="G541" s="2"/>
      <c r="H541" s="2"/>
    </row>
    <row r="542" hidden="1">
      <c r="E542" s="1"/>
      <c r="F542" s="1"/>
      <c r="G542" s="2"/>
      <c r="H542" s="2"/>
    </row>
    <row r="543" hidden="1">
      <c r="E543" s="1"/>
      <c r="F543" s="1"/>
      <c r="G543" s="2"/>
      <c r="H543" s="2"/>
    </row>
    <row r="544" hidden="1">
      <c r="E544" s="1"/>
      <c r="F544" s="1"/>
      <c r="G544" s="2"/>
      <c r="H544" s="2"/>
    </row>
    <row r="545" hidden="1">
      <c r="E545" s="1"/>
      <c r="F545" s="1"/>
      <c r="G545" s="2"/>
      <c r="H545" s="2"/>
    </row>
    <row r="546" hidden="1">
      <c r="E546" s="1"/>
      <c r="F546" s="1"/>
      <c r="G546" s="2"/>
      <c r="H546" s="2"/>
    </row>
    <row r="547" hidden="1">
      <c r="E547" s="1"/>
      <c r="F547" s="1"/>
      <c r="G547" s="2"/>
      <c r="H547" s="2"/>
    </row>
    <row r="548" hidden="1">
      <c r="E548" s="1"/>
      <c r="F548" s="1"/>
      <c r="G548" s="2"/>
      <c r="H548" s="2"/>
    </row>
    <row r="549" hidden="1">
      <c r="E549" s="1"/>
      <c r="F549" s="1"/>
      <c r="G549" s="2"/>
      <c r="H549" s="2"/>
    </row>
    <row r="550" hidden="1">
      <c r="E550" s="1"/>
      <c r="F550" s="1"/>
      <c r="G550" s="2"/>
      <c r="H550" s="2"/>
    </row>
    <row r="551" hidden="1">
      <c r="E551" s="1"/>
      <c r="F551" s="1"/>
      <c r="G551" s="2"/>
      <c r="H551" s="2"/>
    </row>
    <row r="552" hidden="1">
      <c r="E552" s="1"/>
      <c r="F552" s="1"/>
      <c r="G552" s="2"/>
      <c r="H552" s="2"/>
    </row>
    <row r="553" hidden="1">
      <c r="E553" s="1"/>
      <c r="F553" s="1"/>
      <c r="G553" s="2"/>
      <c r="H553" s="2"/>
    </row>
    <row r="554" hidden="1">
      <c r="E554" s="1"/>
      <c r="F554" s="1"/>
      <c r="G554" s="2"/>
      <c r="H554" s="2"/>
    </row>
    <row r="555" hidden="1">
      <c r="E555" s="1"/>
      <c r="F555" s="1"/>
      <c r="G555" s="2"/>
      <c r="H555" s="2"/>
    </row>
    <row r="556" hidden="1">
      <c r="E556" s="1"/>
      <c r="F556" s="1"/>
      <c r="G556" s="2"/>
      <c r="H556" s="2"/>
    </row>
    <row r="557" hidden="1">
      <c r="E557" s="1"/>
      <c r="F557" s="1"/>
      <c r="G557" s="2"/>
      <c r="H557" s="2"/>
    </row>
    <row r="558" hidden="1">
      <c r="E558" s="1"/>
      <c r="F558" s="1"/>
      <c r="G558" s="2"/>
      <c r="H558" s="2"/>
    </row>
    <row r="559" hidden="1">
      <c r="E559" s="1"/>
      <c r="F559" s="1"/>
      <c r="G559" s="2"/>
      <c r="H559" s="2"/>
    </row>
    <row r="560" hidden="1">
      <c r="E560" s="1"/>
      <c r="F560" s="1"/>
      <c r="G560" s="2"/>
      <c r="H560" s="2"/>
    </row>
    <row r="561" hidden="1">
      <c r="E561" s="1"/>
      <c r="F561" s="1"/>
      <c r="G561" s="2"/>
      <c r="H561" s="2"/>
    </row>
    <row r="562" hidden="1">
      <c r="E562" s="1"/>
      <c r="F562" s="1"/>
      <c r="G562" s="2"/>
      <c r="H562" s="2"/>
    </row>
    <row r="563" hidden="1">
      <c r="E563" s="1"/>
      <c r="F563" s="1"/>
      <c r="G563" s="2"/>
      <c r="H563" s="2"/>
    </row>
    <row r="564" hidden="1">
      <c r="E564" s="1"/>
      <c r="F564" s="1"/>
      <c r="G564" s="2"/>
      <c r="H564" s="2"/>
    </row>
    <row r="565" hidden="1">
      <c r="E565" s="1"/>
      <c r="F565" s="1"/>
      <c r="G565" s="2"/>
      <c r="H565" s="2"/>
    </row>
    <row r="566" hidden="1">
      <c r="E566" s="1"/>
      <c r="F566" s="1"/>
      <c r="G566" s="2"/>
      <c r="H566" s="2"/>
    </row>
    <row r="567" hidden="1">
      <c r="E567" s="1"/>
      <c r="F567" s="1"/>
      <c r="G567" s="2"/>
      <c r="H567" s="2"/>
    </row>
    <row r="568" hidden="1">
      <c r="E568" s="1"/>
      <c r="F568" s="1"/>
      <c r="G568" s="2"/>
      <c r="H568" s="2"/>
    </row>
    <row r="569" hidden="1">
      <c r="E569" s="1"/>
      <c r="F569" s="1"/>
      <c r="G569" s="2"/>
      <c r="H569" s="2"/>
    </row>
    <row r="570" hidden="1">
      <c r="E570" s="1"/>
      <c r="F570" s="1"/>
      <c r="G570" s="2"/>
      <c r="H570" s="2"/>
    </row>
    <row r="571" hidden="1">
      <c r="E571" s="1"/>
      <c r="F571" s="1"/>
      <c r="G571" s="2"/>
      <c r="H571" s="2"/>
    </row>
    <row r="572" hidden="1">
      <c r="E572" s="1"/>
      <c r="F572" s="1"/>
      <c r="G572" s="2"/>
      <c r="H572" s="2"/>
    </row>
    <row r="573" hidden="1">
      <c r="E573" s="1"/>
      <c r="F573" s="1"/>
      <c r="G573" s="2"/>
      <c r="H573" s="2"/>
    </row>
    <row r="574" hidden="1">
      <c r="E574" s="1"/>
      <c r="F574" s="1"/>
      <c r="G574" s="2"/>
      <c r="H574" s="2"/>
    </row>
    <row r="575" hidden="1">
      <c r="E575" s="1"/>
      <c r="F575" s="1"/>
      <c r="G575" s="2"/>
      <c r="H575" s="2"/>
    </row>
    <row r="576" hidden="1">
      <c r="E576" s="1"/>
      <c r="F576" s="1"/>
      <c r="G576" s="2"/>
      <c r="H576" s="2"/>
    </row>
    <row r="577" hidden="1">
      <c r="E577" s="1"/>
      <c r="F577" s="1"/>
      <c r="G577" s="2"/>
      <c r="H577" s="2"/>
    </row>
    <row r="578" hidden="1">
      <c r="E578" s="1"/>
      <c r="F578" s="1"/>
      <c r="G578" s="2"/>
      <c r="H578" s="2"/>
    </row>
    <row r="579" hidden="1">
      <c r="E579" s="1"/>
      <c r="F579" s="1"/>
      <c r="G579" s="2"/>
      <c r="H579" s="2"/>
    </row>
    <row r="580" hidden="1">
      <c r="E580" s="1"/>
      <c r="F580" s="1"/>
      <c r="G580" s="2"/>
      <c r="H580" s="2"/>
    </row>
    <row r="581" hidden="1">
      <c r="E581" s="1"/>
      <c r="F581" s="1"/>
      <c r="G581" s="2"/>
      <c r="H581" s="2"/>
    </row>
    <row r="582" hidden="1">
      <c r="E582" s="1"/>
      <c r="F582" s="1"/>
      <c r="G582" s="2"/>
      <c r="H582" s="2"/>
    </row>
    <row r="583" hidden="1">
      <c r="E583" s="1"/>
      <c r="F583" s="1"/>
      <c r="G583" s="2"/>
      <c r="H583" s="2"/>
    </row>
    <row r="584" hidden="1">
      <c r="E584" s="1"/>
      <c r="F584" s="1"/>
      <c r="G584" s="2"/>
      <c r="H584" s="2"/>
    </row>
    <row r="585" hidden="1">
      <c r="E585" s="1"/>
      <c r="F585" s="1"/>
      <c r="G585" s="2"/>
      <c r="H585" s="2"/>
    </row>
    <row r="586" hidden="1">
      <c r="E586" s="1"/>
      <c r="F586" s="1"/>
      <c r="G586" s="2"/>
      <c r="H586" s="2"/>
    </row>
    <row r="587" hidden="1">
      <c r="E587" s="1"/>
      <c r="F587" s="1"/>
      <c r="G587" s="2"/>
      <c r="H587" s="2"/>
    </row>
    <row r="588" hidden="1">
      <c r="E588" s="1"/>
      <c r="F588" s="1"/>
      <c r="G588" s="2"/>
      <c r="H588" s="2"/>
    </row>
    <row r="589" hidden="1">
      <c r="E589" s="1"/>
      <c r="F589" s="1"/>
      <c r="G589" s="2"/>
      <c r="H589" s="2"/>
    </row>
    <row r="590" hidden="1">
      <c r="E590" s="1"/>
      <c r="F590" s="1"/>
      <c r="G590" s="2"/>
      <c r="H590" s="2"/>
    </row>
    <row r="591" hidden="1">
      <c r="E591" s="1"/>
      <c r="F591" s="1"/>
      <c r="G591" s="2"/>
      <c r="H591" s="2"/>
    </row>
    <row r="592" hidden="1">
      <c r="E592" s="1"/>
      <c r="F592" s="1"/>
      <c r="G592" s="2"/>
      <c r="H592" s="2"/>
    </row>
    <row r="593" hidden="1">
      <c r="E593" s="1"/>
      <c r="F593" s="1"/>
      <c r="G593" s="2"/>
      <c r="H593" s="2"/>
    </row>
    <row r="594" hidden="1">
      <c r="E594" s="1"/>
      <c r="F594" s="1"/>
      <c r="G594" s="2"/>
      <c r="H594" s="2"/>
    </row>
    <row r="595" hidden="1">
      <c r="E595" s="1"/>
      <c r="F595" s="1"/>
      <c r="G595" s="2"/>
      <c r="H595" s="2"/>
    </row>
    <row r="596" hidden="1">
      <c r="E596" s="1"/>
      <c r="F596" s="1"/>
      <c r="G596" s="2"/>
      <c r="H596" s="2"/>
    </row>
    <row r="597" hidden="1">
      <c r="E597" s="1"/>
      <c r="F597" s="1"/>
      <c r="G597" s="2"/>
      <c r="H597" s="2"/>
    </row>
    <row r="598" hidden="1">
      <c r="E598" s="1"/>
      <c r="F598" s="1"/>
      <c r="G598" s="2"/>
      <c r="H598" s="2"/>
    </row>
    <row r="599" hidden="1">
      <c r="E599" s="1"/>
      <c r="F599" s="1"/>
      <c r="G599" s="2"/>
      <c r="H599" s="2"/>
    </row>
    <row r="600" hidden="1">
      <c r="E600" s="1"/>
      <c r="F600" s="1"/>
      <c r="G600" s="2"/>
      <c r="H600" s="2"/>
    </row>
    <row r="601" hidden="1">
      <c r="E601" s="1"/>
      <c r="F601" s="1"/>
      <c r="G601" s="2"/>
      <c r="H601" s="2"/>
    </row>
    <row r="602" hidden="1">
      <c r="E602" s="1"/>
      <c r="F602" s="1"/>
      <c r="G602" s="2"/>
      <c r="H602" s="2"/>
    </row>
    <row r="603" hidden="1">
      <c r="E603" s="1"/>
      <c r="F603" s="1"/>
      <c r="G603" s="2"/>
      <c r="H603" s="2"/>
    </row>
    <row r="604" hidden="1">
      <c r="E604" s="1"/>
      <c r="F604" s="1"/>
      <c r="G604" s="2"/>
      <c r="H604" s="2"/>
    </row>
    <row r="605" hidden="1">
      <c r="E605" s="1"/>
      <c r="F605" s="1"/>
      <c r="G605" s="2"/>
      <c r="H605" s="2"/>
    </row>
    <row r="606" hidden="1">
      <c r="E606" s="1"/>
      <c r="F606" s="1"/>
      <c r="G606" s="2"/>
      <c r="H606" s="2"/>
    </row>
    <row r="607" hidden="1">
      <c r="E607" s="1"/>
      <c r="F607" s="1"/>
      <c r="G607" s="2"/>
      <c r="H607" s="2"/>
    </row>
    <row r="608" hidden="1">
      <c r="E608" s="1"/>
      <c r="F608" s="1"/>
      <c r="G608" s="2"/>
      <c r="H608" s="2"/>
    </row>
    <row r="609" hidden="1">
      <c r="E609" s="1"/>
      <c r="F609" s="1"/>
      <c r="G609" s="2"/>
      <c r="H609" s="2"/>
    </row>
    <row r="610" hidden="1">
      <c r="E610" s="1"/>
      <c r="F610" s="1"/>
      <c r="G610" s="2"/>
      <c r="H610" s="2"/>
    </row>
    <row r="611" hidden="1">
      <c r="E611" s="1"/>
      <c r="F611" s="1"/>
      <c r="G611" s="2"/>
      <c r="H611" s="2"/>
    </row>
    <row r="612" hidden="1">
      <c r="E612" s="1"/>
      <c r="F612" s="1"/>
      <c r="G612" s="2"/>
      <c r="H612" s="2"/>
    </row>
    <row r="613" hidden="1">
      <c r="E613" s="1"/>
      <c r="F613" s="1"/>
      <c r="G613" s="2"/>
      <c r="H613" s="2"/>
    </row>
    <row r="614" hidden="1">
      <c r="E614" s="1"/>
      <c r="F614" s="1"/>
      <c r="G614" s="2"/>
      <c r="H614" s="2"/>
    </row>
    <row r="615" hidden="1">
      <c r="E615" s="1"/>
      <c r="F615" s="1"/>
      <c r="G615" s="2"/>
      <c r="H615" s="2"/>
    </row>
    <row r="616" hidden="1">
      <c r="E616" s="1"/>
      <c r="F616" s="1"/>
      <c r="G616" s="2"/>
      <c r="H616" s="2"/>
    </row>
    <row r="617" hidden="1">
      <c r="E617" s="1"/>
      <c r="F617" s="1"/>
      <c r="G617" s="2"/>
      <c r="H617" s="2"/>
    </row>
    <row r="618" hidden="1">
      <c r="E618" s="1"/>
      <c r="F618" s="1"/>
      <c r="G618" s="2"/>
      <c r="H618" s="2"/>
    </row>
    <row r="619" hidden="1">
      <c r="E619" s="1"/>
      <c r="F619" s="1"/>
      <c r="G619" s="2"/>
      <c r="H619" s="2"/>
    </row>
    <row r="620" hidden="1">
      <c r="E620" s="1"/>
      <c r="F620" s="1"/>
      <c r="G620" s="2"/>
      <c r="H620" s="2"/>
    </row>
    <row r="621" hidden="1">
      <c r="E621" s="1"/>
      <c r="F621" s="1"/>
      <c r="G621" s="2"/>
      <c r="H621" s="2"/>
    </row>
    <row r="622" hidden="1">
      <c r="E622" s="1"/>
      <c r="F622" s="1"/>
      <c r="G622" s="2"/>
      <c r="H622" s="2"/>
    </row>
    <row r="623" hidden="1">
      <c r="E623" s="1"/>
      <c r="F623" s="1"/>
      <c r="G623" s="2"/>
      <c r="H623" s="2"/>
    </row>
    <row r="624" hidden="1">
      <c r="E624" s="1"/>
      <c r="F624" s="1"/>
      <c r="G624" s="2"/>
      <c r="H624" s="2"/>
    </row>
    <row r="625" hidden="1">
      <c r="E625" s="1"/>
      <c r="F625" s="1"/>
      <c r="G625" s="2"/>
      <c r="H625" s="2"/>
    </row>
    <row r="626" hidden="1">
      <c r="E626" s="1"/>
      <c r="F626" s="1"/>
      <c r="G626" s="2"/>
      <c r="H626" s="2"/>
    </row>
    <row r="627" hidden="1">
      <c r="E627" s="1"/>
      <c r="F627" s="1"/>
      <c r="G627" s="2"/>
      <c r="H627" s="2"/>
    </row>
    <row r="628" hidden="1">
      <c r="E628" s="1"/>
      <c r="F628" s="1"/>
      <c r="G628" s="2"/>
      <c r="H628" s="2"/>
    </row>
    <row r="629" hidden="1">
      <c r="E629" s="1"/>
      <c r="F629" s="1"/>
      <c r="G629" s="2"/>
      <c r="H629" s="2"/>
    </row>
    <row r="630" hidden="1">
      <c r="E630" s="1"/>
      <c r="F630" s="1"/>
      <c r="G630" s="2"/>
      <c r="H630" s="2"/>
    </row>
    <row r="631" hidden="1">
      <c r="E631" s="1"/>
      <c r="F631" s="1"/>
      <c r="G631" s="2"/>
      <c r="H631" s="2"/>
    </row>
    <row r="632" hidden="1">
      <c r="E632" s="1"/>
      <c r="F632" s="1"/>
      <c r="G632" s="2"/>
      <c r="H632" s="2"/>
    </row>
    <row r="633" hidden="1">
      <c r="E633" s="1"/>
      <c r="F633" s="1"/>
      <c r="G633" s="2"/>
      <c r="H633" s="2"/>
    </row>
    <row r="634" hidden="1">
      <c r="E634" s="1"/>
      <c r="F634" s="1"/>
      <c r="G634" s="2"/>
      <c r="H634" s="2"/>
    </row>
    <row r="635" hidden="1">
      <c r="E635" s="1"/>
      <c r="F635" s="1"/>
      <c r="G635" s="2"/>
      <c r="H635" s="2"/>
    </row>
    <row r="636" hidden="1">
      <c r="E636" s="1"/>
      <c r="F636" s="1"/>
      <c r="G636" s="2"/>
      <c r="H636" s="2"/>
    </row>
    <row r="637" hidden="1">
      <c r="E637" s="1"/>
      <c r="F637" s="1"/>
      <c r="G637" s="2"/>
      <c r="H637" s="2"/>
    </row>
    <row r="638" hidden="1">
      <c r="E638" s="1"/>
      <c r="F638" s="1"/>
      <c r="G638" s="2"/>
      <c r="H638" s="2"/>
    </row>
    <row r="639" hidden="1">
      <c r="E639" s="1"/>
      <c r="F639" s="1"/>
      <c r="G639" s="2"/>
      <c r="H639" s="2"/>
    </row>
    <row r="640" hidden="1">
      <c r="E640" s="1"/>
      <c r="F640" s="1"/>
      <c r="G640" s="2"/>
      <c r="H640" s="2"/>
    </row>
    <row r="641" hidden="1">
      <c r="E641" s="1"/>
      <c r="F641" s="1"/>
      <c r="G641" s="2"/>
      <c r="H641" s="2"/>
    </row>
    <row r="642" hidden="1">
      <c r="E642" s="1"/>
      <c r="F642" s="1"/>
      <c r="G642" s="2"/>
      <c r="H642" s="2"/>
    </row>
    <row r="643" hidden="1">
      <c r="E643" s="1"/>
      <c r="F643" s="1"/>
      <c r="G643" s="2"/>
      <c r="H643" s="2"/>
    </row>
    <row r="644" hidden="1">
      <c r="E644" s="1"/>
      <c r="F644" s="1"/>
      <c r="G644" s="2"/>
      <c r="H644" s="2"/>
    </row>
    <row r="645" hidden="1">
      <c r="E645" s="1"/>
      <c r="F645" s="1"/>
      <c r="G645" s="2"/>
      <c r="H645" s="2"/>
    </row>
    <row r="646" hidden="1">
      <c r="E646" s="1"/>
      <c r="F646" s="1"/>
      <c r="G646" s="2"/>
      <c r="H646" s="2"/>
    </row>
    <row r="647" hidden="1">
      <c r="E647" s="1"/>
      <c r="F647" s="1"/>
      <c r="G647" s="2"/>
      <c r="H647" s="2"/>
    </row>
    <row r="648" hidden="1">
      <c r="E648" s="1"/>
      <c r="F648" s="1"/>
      <c r="G648" s="2"/>
      <c r="H648" s="2"/>
    </row>
    <row r="649" hidden="1">
      <c r="E649" s="1"/>
      <c r="F649" s="1"/>
      <c r="G649" s="2"/>
      <c r="H649" s="2"/>
    </row>
    <row r="650" hidden="1">
      <c r="E650" s="1"/>
      <c r="F650" s="1"/>
      <c r="G650" s="2"/>
      <c r="H650" s="2"/>
    </row>
    <row r="651" hidden="1">
      <c r="E651" s="1"/>
      <c r="F651" s="1"/>
      <c r="G651" s="2"/>
      <c r="H651" s="2"/>
    </row>
    <row r="652" hidden="1">
      <c r="E652" s="1"/>
      <c r="F652" s="1"/>
      <c r="G652" s="2"/>
      <c r="H652" s="2"/>
    </row>
    <row r="653" hidden="1">
      <c r="E653" s="1"/>
      <c r="F653" s="1"/>
      <c r="G653" s="2"/>
      <c r="H653" s="2"/>
    </row>
    <row r="654" hidden="1">
      <c r="E654" s="1"/>
      <c r="F654" s="1"/>
      <c r="G654" s="2"/>
      <c r="H654" s="2"/>
    </row>
    <row r="655" hidden="1">
      <c r="E655" s="1"/>
      <c r="F655" s="1"/>
      <c r="G655" s="2"/>
      <c r="H655" s="2"/>
    </row>
    <row r="656" hidden="1">
      <c r="E656" s="1"/>
      <c r="F656" s="1"/>
      <c r="G656" s="2"/>
      <c r="H656" s="2"/>
    </row>
    <row r="657" hidden="1">
      <c r="E657" s="1"/>
      <c r="F657" s="1"/>
      <c r="G657" s="2"/>
      <c r="H657" s="2"/>
    </row>
    <row r="658" hidden="1">
      <c r="E658" s="1"/>
      <c r="F658" s="1"/>
      <c r="G658" s="2"/>
      <c r="H658" s="2"/>
    </row>
    <row r="659" hidden="1">
      <c r="E659" s="1"/>
      <c r="F659" s="1"/>
      <c r="G659" s="2"/>
      <c r="H659" s="2"/>
    </row>
    <row r="660" hidden="1">
      <c r="E660" s="1"/>
      <c r="F660" s="1"/>
      <c r="G660" s="2"/>
      <c r="H660" s="2"/>
    </row>
    <row r="661" hidden="1">
      <c r="E661" s="1"/>
      <c r="F661" s="1"/>
      <c r="G661" s="2"/>
      <c r="H661" s="2"/>
    </row>
    <row r="662" hidden="1">
      <c r="E662" s="1"/>
      <c r="F662" s="1"/>
      <c r="G662" s="2"/>
      <c r="H662" s="2"/>
    </row>
    <row r="663" hidden="1">
      <c r="E663" s="1"/>
      <c r="F663" s="1"/>
      <c r="G663" s="2"/>
      <c r="H663" s="2"/>
    </row>
    <row r="664" hidden="1">
      <c r="E664" s="1"/>
      <c r="F664" s="1"/>
      <c r="G664" s="2"/>
      <c r="H664" s="2"/>
    </row>
    <row r="665" hidden="1">
      <c r="E665" s="1"/>
      <c r="F665" s="1"/>
      <c r="G665" s="2"/>
      <c r="H665" s="2"/>
    </row>
    <row r="666" hidden="1">
      <c r="E666" s="1"/>
      <c r="F666" s="1"/>
      <c r="G666" s="2"/>
      <c r="H666" s="2"/>
    </row>
    <row r="667" hidden="1">
      <c r="E667" s="1"/>
      <c r="F667" s="1"/>
      <c r="G667" s="2"/>
      <c r="H667" s="2"/>
    </row>
    <row r="668" hidden="1">
      <c r="E668" s="1"/>
      <c r="F668" s="1"/>
      <c r="G668" s="2"/>
      <c r="H668" s="2"/>
    </row>
    <row r="669" hidden="1">
      <c r="E669" s="1"/>
      <c r="F669" s="1"/>
      <c r="G669" s="2"/>
      <c r="H669" s="2"/>
    </row>
    <row r="670" hidden="1">
      <c r="E670" s="1"/>
      <c r="F670" s="1"/>
      <c r="G670" s="2"/>
      <c r="H670" s="2"/>
    </row>
    <row r="671" hidden="1">
      <c r="E671" s="1"/>
      <c r="F671" s="1"/>
      <c r="G671" s="2"/>
      <c r="H671" s="2"/>
    </row>
    <row r="672" hidden="1">
      <c r="E672" s="1"/>
      <c r="F672" s="1"/>
      <c r="G672" s="2"/>
      <c r="H672" s="2"/>
    </row>
    <row r="673" hidden="1">
      <c r="E673" s="1"/>
      <c r="F673" s="1"/>
      <c r="G673" s="2"/>
      <c r="H673" s="2"/>
    </row>
    <row r="674" hidden="1">
      <c r="E674" s="1"/>
      <c r="F674" s="1"/>
      <c r="G674" s="2"/>
      <c r="H674" s="2"/>
    </row>
    <row r="675" hidden="1">
      <c r="E675" s="1"/>
      <c r="F675" s="1"/>
      <c r="G675" s="2"/>
      <c r="H675" s="2"/>
    </row>
    <row r="676" hidden="1">
      <c r="E676" s="1"/>
      <c r="F676" s="1"/>
      <c r="G676" s="2"/>
      <c r="H676" s="2"/>
    </row>
    <row r="677" hidden="1">
      <c r="E677" s="1"/>
      <c r="F677" s="1"/>
      <c r="G677" s="2"/>
      <c r="H677" s="2"/>
    </row>
    <row r="678" hidden="1">
      <c r="E678" s="1"/>
      <c r="F678" s="1"/>
      <c r="G678" s="2"/>
      <c r="H678" s="2"/>
    </row>
    <row r="679" hidden="1">
      <c r="E679" s="1"/>
      <c r="F679" s="1"/>
      <c r="G679" s="2"/>
      <c r="H679" s="2"/>
    </row>
    <row r="680" hidden="1">
      <c r="E680" s="1"/>
      <c r="F680" s="1"/>
      <c r="G680" s="2"/>
      <c r="H680" s="2"/>
    </row>
    <row r="681" hidden="1">
      <c r="E681" s="1"/>
      <c r="F681" s="1"/>
      <c r="G681" s="2"/>
      <c r="H681" s="2"/>
    </row>
    <row r="682" hidden="1">
      <c r="E682" s="1"/>
      <c r="F682" s="1"/>
      <c r="G682" s="2"/>
      <c r="H682" s="2"/>
    </row>
    <row r="683" hidden="1">
      <c r="E683" s="1"/>
      <c r="F683" s="1"/>
      <c r="G683" s="2"/>
      <c r="H683" s="2"/>
    </row>
    <row r="684" hidden="1">
      <c r="E684" s="1"/>
      <c r="F684" s="1"/>
      <c r="G684" s="2"/>
      <c r="H684" s="2"/>
    </row>
    <row r="685" hidden="1">
      <c r="E685" s="1"/>
      <c r="F685" s="1"/>
      <c r="G685" s="2"/>
      <c r="H685" s="2"/>
    </row>
    <row r="686" hidden="1">
      <c r="E686" s="1"/>
      <c r="F686" s="1"/>
      <c r="G686" s="2"/>
      <c r="H686" s="2"/>
    </row>
    <row r="687" hidden="1">
      <c r="E687" s="1"/>
      <c r="F687" s="1"/>
      <c r="G687" s="2"/>
      <c r="H687" s="2"/>
    </row>
    <row r="688" hidden="1">
      <c r="E688" s="1"/>
      <c r="F688" s="1"/>
      <c r="G688" s="2"/>
      <c r="H688" s="2"/>
    </row>
    <row r="689" hidden="1">
      <c r="E689" s="1"/>
      <c r="F689" s="1"/>
      <c r="G689" s="2"/>
      <c r="H689" s="2"/>
    </row>
    <row r="690" hidden="1">
      <c r="E690" s="1"/>
      <c r="F690" s="1"/>
      <c r="G690" s="2"/>
      <c r="H690" s="2"/>
    </row>
    <row r="691" hidden="1">
      <c r="E691" s="1"/>
      <c r="F691" s="1"/>
      <c r="G691" s="2"/>
      <c r="H691" s="2"/>
    </row>
    <row r="692" hidden="1">
      <c r="E692" s="1"/>
      <c r="F692" s="1"/>
      <c r="G692" s="2"/>
      <c r="H692" s="2"/>
    </row>
    <row r="693" hidden="1">
      <c r="E693" s="1"/>
      <c r="F693" s="1"/>
      <c r="G693" s="2"/>
      <c r="H693" s="2"/>
    </row>
    <row r="694" hidden="1">
      <c r="E694" s="1"/>
      <c r="F694" s="1"/>
      <c r="G694" s="2"/>
      <c r="H694" s="2"/>
    </row>
    <row r="695" hidden="1">
      <c r="E695" s="1"/>
      <c r="F695" s="1"/>
      <c r="G695" s="2"/>
      <c r="H695" s="2"/>
    </row>
    <row r="696" hidden="1">
      <c r="E696" s="1"/>
      <c r="F696" s="1"/>
      <c r="G696" s="2"/>
      <c r="H696" s="2"/>
    </row>
    <row r="697" hidden="1">
      <c r="E697" s="1"/>
      <c r="F697" s="1"/>
      <c r="G697" s="2"/>
      <c r="H697" s="2"/>
    </row>
    <row r="698" hidden="1">
      <c r="E698" s="1"/>
      <c r="F698" s="1"/>
      <c r="G698" s="2"/>
      <c r="H698" s="2"/>
    </row>
    <row r="699" hidden="1">
      <c r="E699" s="1"/>
      <c r="F699" s="1"/>
      <c r="G699" s="2"/>
      <c r="H699" s="2"/>
    </row>
    <row r="700" hidden="1">
      <c r="E700" s="1"/>
      <c r="F700" s="1"/>
      <c r="G700" s="2"/>
      <c r="H700" s="2"/>
    </row>
    <row r="701" hidden="1">
      <c r="E701" s="1"/>
      <c r="F701" s="1"/>
      <c r="G701" s="2"/>
      <c r="H701" s="2"/>
    </row>
    <row r="702" hidden="1">
      <c r="E702" s="1"/>
      <c r="F702" s="1"/>
      <c r="G702" s="2"/>
      <c r="H702" s="2"/>
    </row>
    <row r="703" hidden="1">
      <c r="E703" s="1"/>
      <c r="F703" s="1"/>
      <c r="G703" s="2"/>
      <c r="H703" s="2"/>
    </row>
    <row r="704" hidden="1">
      <c r="E704" s="1"/>
      <c r="F704" s="1"/>
      <c r="G704" s="2"/>
      <c r="H704" s="2"/>
    </row>
    <row r="705" hidden="1">
      <c r="E705" s="1"/>
      <c r="F705" s="1"/>
      <c r="G705" s="2"/>
      <c r="H705" s="2"/>
    </row>
    <row r="706" hidden="1">
      <c r="E706" s="1"/>
      <c r="F706" s="1"/>
      <c r="G706" s="2"/>
      <c r="H706" s="2"/>
    </row>
    <row r="707" hidden="1">
      <c r="E707" s="1"/>
      <c r="F707" s="1"/>
      <c r="G707" s="2"/>
      <c r="H707" s="2"/>
    </row>
    <row r="708" hidden="1">
      <c r="E708" s="1"/>
      <c r="F708" s="1"/>
      <c r="G708" s="2"/>
      <c r="H708" s="2"/>
    </row>
    <row r="709" hidden="1">
      <c r="E709" s="1"/>
      <c r="F709" s="1"/>
      <c r="G709" s="2"/>
      <c r="H709" s="2"/>
    </row>
    <row r="710" hidden="1">
      <c r="E710" s="1"/>
      <c r="F710" s="1"/>
      <c r="G710" s="2"/>
      <c r="H710" s="2"/>
    </row>
    <row r="711" hidden="1">
      <c r="E711" s="1"/>
      <c r="F711" s="1"/>
      <c r="G711" s="2"/>
      <c r="H711" s="2"/>
    </row>
    <row r="712" hidden="1">
      <c r="E712" s="1"/>
      <c r="F712" s="1"/>
      <c r="G712" s="2"/>
      <c r="H712" s="2"/>
    </row>
    <row r="713" hidden="1">
      <c r="E713" s="1"/>
      <c r="F713" s="1"/>
      <c r="G713" s="2"/>
      <c r="H713" s="2"/>
    </row>
    <row r="714" hidden="1">
      <c r="E714" s="1"/>
      <c r="F714" s="1"/>
      <c r="G714" s="2"/>
      <c r="H714" s="2"/>
    </row>
    <row r="715" hidden="1">
      <c r="E715" s="1"/>
      <c r="F715" s="1"/>
      <c r="G715" s="2"/>
      <c r="H715" s="2"/>
    </row>
    <row r="716" hidden="1">
      <c r="E716" s="1"/>
      <c r="F716" s="1"/>
      <c r="G716" s="2"/>
      <c r="H716" s="2"/>
    </row>
    <row r="717" hidden="1">
      <c r="E717" s="1"/>
      <c r="F717" s="1"/>
      <c r="G717" s="2"/>
      <c r="H717" s="2"/>
    </row>
    <row r="718" hidden="1">
      <c r="E718" s="1"/>
      <c r="F718" s="1"/>
      <c r="G718" s="2"/>
      <c r="H718" s="2"/>
    </row>
    <row r="719" hidden="1">
      <c r="E719" s="1"/>
      <c r="F719" s="1"/>
      <c r="G719" s="2"/>
      <c r="H719" s="2"/>
    </row>
    <row r="720" hidden="1">
      <c r="E720" s="1"/>
      <c r="F720" s="1"/>
      <c r="G720" s="2"/>
      <c r="H720" s="2"/>
    </row>
    <row r="721" hidden="1">
      <c r="E721" s="1"/>
      <c r="F721" s="1"/>
      <c r="G721" s="2"/>
      <c r="H721" s="2"/>
    </row>
    <row r="722" hidden="1">
      <c r="E722" s="1"/>
      <c r="F722" s="1"/>
      <c r="G722" s="2"/>
      <c r="H722" s="2"/>
    </row>
    <row r="723" hidden="1">
      <c r="E723" s="1"/>
      <c r="F723" s="1"/>
      <c r="G723" s="2"/>
      <c r="H723" s="2"/>
    </row>
    <row r="724" hidden="1">
      <c r="E724" s="1"/>
      <c r="F724" s="1"/>
      <c r="G724" s="2"/>
      <c r="H724" s="2"/>
    </row>
    <row r="725" hidden="1">
      <c r="E725" s="1"/>
      <c r="F725" s="1"/>
      <c r="G725" s="2"/>
      <c r="H725" s="2"/>
    </row>
    <row r="726" hidden="1">
      <c r="E726" s="1"/>
      <c r="F726" s="1"/>
      <c r="G726" s="2"/>
      <c r="H726" s="2"/>
    </row>
    <row r="727" hidden="1">
      <c r="E727" s="1"/>
      <c r="F727" s="1"/>
      <c r="G727" s="2"/>
      <c r="H727" s="2"/>
    </row>
    <row r="728" hidden="1">
      <c r="E728" s="1"/>
      <c r="F728" s="1"/>
      <c r="G728" s="2"/>
      <c r="H728" s="2"/>
    </row>
    <row r="729" hidden="1">
      <c r="E729" s="1"/>
      <c r="F729" s="1"/>
      <c r="G729" s="2"/>
      <c r="H729" s="2"/>
    </row>
    <row r="730" hidden="1">
      <c r="E730" s="1"/>
      <c r="F730" s="1"/>
      <c r="G730" s="2"/>
      <c r="H730" s="2"/>
    </row>
    <row r="731" hidden="1">
      <c r="E731" s="1"/>
      <c r="F731" s="1"/>
      <c r="G731" s="2"/>
      <c r="H731" s="2"/>
    </row>
    <row r="732" hidden="1">
      <c r="E732" s="1"/>
      <c r="F732" s="1"/>
      <c r="G732" s="2"/>
      <c r="H732" s="2"/>
    </row>
    <row r="733" hidden="1">
      <c r="E733" s="1"/>
      <c r="F733" s="1"/>
      <c r="G733" s="2"/>
      <c r="H733" s="2"/>
    </row>
    <row r="734" hidden="1">
      <c r="E734" s="1"/>
      <c r="F734" s="1"/>
      <c r="G734" s="2"/>
      <c r="H734" s="2"/>
    </row>
    <row r="735" hidden="1">
      <c r="E735" s="1"/>
      <c r="F735" s="1"/>
      <c r="G735" s="2"/>
      <c r="H735" s="2"/>
    </row>
    <row r="736" hidden="1">
      <c r="E736" s="1"/>
      <c r="F736" s="1"/>
      <c r="G736" s="2"/>
      <c r="H736" s="2"/>
    </row>
    <row r="737" hidden="1">
      <c r="E737" s="1"/>
      <c r="F737" s="1"/>
      <c r="G737" s="2"/>
      <c r="H737" s="2"/>
    </row>
    <row r="738" hidden="1">
      <c r="E738" s="1"/>
      <c r="F738" s="1"/>
      <c r="G738" s="2"/>
      <c r="H738" s="2"/>
    </row>
    <row r="739" hidden="1">
      <c r="E739" s="1"/>
      <c r="F739" s="1"/>
      <c r="G739" s="2"/>
      <c r="H739" s="2"/>
    </row>
    <row r="740" hidden="1">
      <c r="E740" s="1"/>
      <c r="F740" s="1"/>
      <c r="G740" s="2"/>
      <c r="H740" s="2"/>
    </row>
    <row r="741" hidden="1">
      <c r="E741" s="1"/>
      <c r="F741" s="1"/>
      <c r="G741" s="2"/>
      <c r="H741" s="2"/>
    </row>
    <row r="742" hidden="1">
      <c r="E742" s="1"/>
      <c r="F742" s="1"/>
      <c r="G742" s="2"/>
      <c r="H742" s="2"/>
    </row>
    <row r="743" hidden="1">
      <c r="E743" s="1"/>
      <c r="F743" s="1"/>
      <c r="G743" s="2"/>
      <c r="H743" s="2"/>
    </row>
    <row r="744" hidden="1">
      <c r="E744" s="1"/>
      <c r="F744" s="1"/>
      <c r="G744" s="2"/>
      <c r="H744" s="2"/>
    </row>
    <row r="745" hidden="1">
      <c r="E745" s="1"/>
      <c r="F745" s="1"/>
      <c r="G745" s="2"/>
      <c r="H745" s="2"/>
    </row>
    <row r="746" hidden="1">
      <c r="E746" s="1"/>
      <c r="F746" s="1"/>
      <c r="G746" s="2"/>
      <c r="H746" s="2"/>
    </row>
    <row r="747" hidden="1">
      <c r="E747" s="1"/>
      <c r="F747" s="1"/>
      <c r="G747" s="2"/>
      <c r="H747" s="2"/>
    </row>
    <row r="748" hidden="1">
      <c r="E748" s="1"/>
      <c r="F748" s="1"/>
      <c r="G748" s="2"/>
      <c r="H748" s="2"/>
    </row>
    <row r="749" hidden="1">
      <c r="E749" s="1"/>
      <c r="F749" s="1"/>
      <c r="G749" s="2"/>
      <c r="H749" s="2"/>
    </row>
    <row r="750" hidden="1">
      <c r="E750" s="1"/>
      <c r="F750" s="1"/>
      <c r="G750" s="2"/>
      <c r="H750" s="2"/>
    </row>
    <row r="751" hidden="1">
      <c r="E751" s="1"/>
      <c r="F751" s="1"/>
      <c r="G751" s="2"/>
      <c r="H751" s="2"/>
    </row>
    <row r="752" hidden="1">
      <c r="E752" s="1"/>
      <c r="F752" s="1"/>
      <c r="G752" s="2"/>
      <c r="H752" s="2"/>
    </row>
    <row r="753" hidden="1">
      <c r="E753" s="1"/>
      <c r="F753" s="1"/>
      <c r="G753" s="2"/>
      <c r="H753" s="2"/>
    </row>
    <row r="754" hidden="1">
      <c r="E754" s="1"/>
      <c r="F754" s="1"/>
      <c r="G754" s="2"/>
      <c r="H754" s="2"/>
    </row>
    <row r="755" hidden="1">
      <c r="E755" s="1"/>
      <c r="F755" s="1"/>
      <c r="G755" s="2"/>
      <c r="H755" s="2"/>
    </row>
    <row r="756" hidden="1">
      <c r="E756" s="1"/>
      <c r="F756" s="1"/>
      <c r="G756" s="2"/>
      <c r="H756" s="2"/>
    </row>
    <row r="757" hidden="1">
      <c r="E757" s="1"/>
      <c r="F757" s="1"/>
      <c r="G757" s="2"/>
      <c r="H757" s="2"/>
    </row>
    <row r="758" hidden="1">
      <c r="E758" s="1"/>
      <c r="F758" s="1"/>
      <c r="G758" s="2"/>
      <c r="H758" s="2"/>
    </row>
    <row r="759" hidden="1">
      <c r="E759" s="1"/>
      <c r="F759" s="1"/>
      <c r="G759" s="2"/>
      <c r="H759" s="2"/>
    </row>
    <row r="760" hidden="1">
      <c r="E760" s="1"/>
      <c r="F760" s="1"/>
      <c r="G760" s="2"/>
      <c r="H760" s="2"/>
    </row>
    <row r="761" hidden="1">
      <c r="E761" s="1"/>
      <c r="F761" s="1"/>
      <c r="G761" s="2"/>
      <c r="H761" s="2"/>
    </row>
    <row r="762" hidden="1">
      <c r="E762" s="1"/>
      <c r="F762" s="1"/>
      <c r="G762" s="2"/>
      <c r="H762" s="2"/>
    </row>
    <row r="763" hidden="1">
      <c r="E763" s="1"/>
      <c r="F763" s="1"/>
      <c r="G763" s="2"/>
      <c r="H763" s="2"/>
    </row>
    <row r="764" hidden="1">
      <c r="E764" s="1"/>
      <c r="F764" s="1"/>
      <c r="G764" s="2"/>
      <c r="H764" s="2"/>
    </row>
    <row r="765" hidden="1">
      <c r="E765" s="1"/>
      <c r="F765" s="1"/>
      <c r="G765" s="2"/>
      <c r="H765" s="2"/>
    </row>
    <row r="766" hidden="1">
      <c r="E766" s="1"/>
      <c r="F766" s="1"/>
      <c r="G766" s="2"/>
      <c r="H766" s="2"/>
    </row>
    <row r="767" hidden="1">
      <c r="E767" s="1"/>
      <c r="F767" s="1"/>
      <c r="G767" s="2"/>
      <c r="H767" s="2"/>
    </row>
    <row r="768" hidden="1">
      <c r="E768" s="1"/>
      <c r="F768" s="1"/>
      <c r="G768" s="2"/>
      <c r="H768" s="2"/>
    </row>
    <row r="769" hidden="1">
      <c r="E769" s="1"/>
      <c r="F769" s="1"/>
      <c r="G769" s="2"/>
      <c r="H769" s="2"/>
    </row>
    <row r="770" hidden="1">
      <c r="E770" s="1"/>
      <c r="F770" s="1"/>
      <c r="G770" s="2"/>
      <c r="H770" s="2"/>
    </row>
    <row r="771" hidden="1">
      <c r="E771" s="1"/>
      <c r="F771" s="1"/>
      <c r="G771" s="2"/>
      <c r="H771" s="2"/>
    </row>
    <row r="772" hidden="1">
      <c r="E772" s="1"/>
      <c r="F772" s="1"/>
      <c r="G772" s="2"/>
      <c r="H772" s="2"/>
    </row>
    <row r="773" hidden="1">
      <c r="E773" s="1"/>
      <c r="F773" s="1"/>
      <c r="G773" s="2"/>
      <c r="H773" s="2"/>
    </row>
    <row r="774" hidden="1">
      <c r="E774" s="1"/>
      <c r="F774" s="1"/>
      <c r="G774" s="2"/>
      <c r="H774" s="2"/>
    </row>
    <row r="775" hidden="1">
      <c r="E775" s="1"/>
      <c r="F775" s="1"/>
      <c r="G775" s="2"/>
      <c r="H775" s="2"/>
    </row>
    <row r="776" hidden="1">
      <c r="E776" s="1"/>
      <c r="F776" s="1"/>
      <c r="G776" s="2"/>
      <c r="H776" s="2"/>
    </row>
    <row r="777" hidden="1">
      <c r="E777" s="1"/>
      <c r="F777" s="1"/>
      <c r="G777" s="2"/>
      <c r="H777" s="2"/>
    </row>
    <row r="778" hidden="1">
      <c r="E778" s="1"/>
      <c r="F778" s="1"/>
      <c r="G778" s="2"/>
      <c r="H778" s="2"/>
    </row>
    <row r="779" hidden="1">
      <c r="E779" s="1"/>
      <c r="F779" s="1"/>
      <c r="G779" s="2"/>
      <c r="H779" s="2"/>
    </row>
    <row r="780" hidden="1">
      <c r="E780" s="1"/>
      <c r="F780" s="1"/>
      <c r="G780" s="2"/>
      <c r="H780" s="2"/>
    </row>
    <row r="781" hidden="1">
      <c r="E781" s="1"/>
      <c r="F781" s="1"/>
      <c r="G781" s="2"/>
      <c r="H781" s="2"/>
    </row>
    <row r="782" hidden="1">
      <c r="E782" s="1"/>
      <c r="F782" s="1"/>
      <c r="G782" s="2"/>
      <c r="H782" s="2"/>
    </row>
    <row r="783" hidden="1">
      <c r="E783" s="1"/>
      <c r="F783" s="1"/>
      <c r="G783" s="2"/>
      <c r="H783" s="2"/>
    </row>
    <row r="784" hidden="1">
      <c r="E784" s="1"/>
      <c r="F784" s="1"/>
      <c r="G784" s="2"/>
      <c r="H784" s="2"/>
    </row>
    <row r="785" hidden="1">
      <c r="E785" s="1"/>
      <c r="F785" s="1"/>
      <c r="G785" s="2"/>
      <c r="H785" s="2"/>
    </row>
    <row r="786" hidden="1">
      <c r="E786" s="1"/>
      <c r="F786" s="1"/>
      <c r="G786" s="2"/>
      <c r="H786" s="2"/>
    </row>
    <row r="787" hidden="1">
      <c r="E787" s="1"/>
      <c r="F787" s="1"/>
      <c r="G787" s="2"/>
      <c r="H787" s="2"/>
    </row>
    <row r="788" hidden="1">
      <c r="E788" s="1"/>
      <c r="F788" s="1"/>
      <c r="G788" s="2"/>
      <c r="H788" s="2"/>
    </row>
    <row r="789" hidden="1">
      <c r="E789" s="1"/>
      <c r="F789" s="1"/>
      <c r="G789" s="2"/>
      <c r="H789" s="2"/>
    </row>
    <row r="790" hidden="1">
      <c r="E790" s="1"/>
      <c r="F790" s="1"/>
      <c r="G790" s="2"/>
      <c r="H790" s="2"/>
    </row>
    <row r="791" hidden="1">
      <c r="E791" s="1"/>
      <c r="F791" s="1"/>
      <c r="G791" s="2"/>
      <c r="H791" s="2"/>
    </row>
    <row r="792" hidden="1">
      <c r="E792" s="1"/>
      <c r="F792" s="1"/>
      <c r="G792" s="2"/>
      <c r="H792" s="2"/>
    </row>
    <row r="793" hidden="1">
      <c r="E793" s="1"/>
      <c r="F793" s="1"/>
      <c r="G793" s="2"/>
      <c r="H793" s="2"/>
    </row>
    <row r="794" hidden="1">
      <c r="E794" s="1"/>
      <c r="F794" s="1"/>
      <c r="G794" s="2"/>
      <c r="H794" s="2"/>
    </row>
    <row r="795" hidden="1">
      <c r="E795" s="1"/>
      <c r="F795" s="1"/>
      <c r="G795" s="2"/>
      <c r="H795" s="2"/>
    </row>
    <row r="796" hidden="1">
      <c r="E796" s="1"/>
      <c r="F796" s="1"/>
      <c r="G796" s="2"/>
      <c r="H796" s="2"/>
    </row>
    <row r="797" hidden="1">
      <c r="E797" s="1"/>
      <c r="F797" s="1"/>
      <c r="G797" s="2"/>
      <c r="H797" s="2"/>
    </row>
    <row r="798" hidden="1">
      <c r="E798" s="1"/>
      <c r="F798" s="1"/>
      <c r="G798" s="2"/>
      <c r="H798" s="2"/>
    </row>
    <row r="799" hidden="1">
      <c r="E799" s="1"/>
      <c r="F799" s="1"/>
      <c r="G799" s="2"/>
      <c r="H799" s="2"/>
    </row>
    <row r="800" hidden="1">
      <c r="E800" s="1"/>
      <c r="F800" s="1"/>
      <c r="G800" s="2"/>
      <c r="H800" s="2"/>
    </row>
    <row r="801" hidden="1">
      <c r="E801" s="1"/>
      <c r="F801" s="1"/>
      <c r="G801" s="2"/>
      <c r="H801" s="2"/>
    </row>
    <row r="802" hidden="1">
      <c r="E802" s="1"/>
      <c r="F802" s="1"/>
      <c r="G802" s="2"/>
      <c r="H802" s="2"/>
    </row>
    <row r="803" hidden="1">
      <c r="E803" s="1"/>
      <c r="F803" s="1"/>
      <c r="G803" s="2"/>
      <c r="H803" s="2"/>
    </row>
    <row r="804" hidden="1">
      <c r="E804" s="1"/>
      <c r="F804" s="1"/>
      <c r="G804" s="2"/>
      <c r="H804" s="2"/>
    </row>
    <row r="805" hidden="1">
      <c r="E805" s="1"/>
      <c r="F805" s="1"/>
      <c r="G805" s="2"/>
      <c r="H805" s="2"/>
    </row>
    <row r="806" hidden="1">
      <c r="E806" s="1"/>
      <c r="F806" s="1"/>
      <c r="G806" s="2"/>
      <c r="H806" s="2"/>
    </row>
    <row r="807" hidden="1">
      <c r="E807" s="1"/>
      <c r="F807" s="1"/>
      <c r="G807" s="2"/>
      <c r="H807" s="2"/>
    </row>
    <row r="808" hidden="1">
      <c r="E808" s="1"/>
      <c r="F808" s="1"/>
      <c r="G808" s="2"/>
      <c r="H808" s="2"/>
    </row>
    <row r="809" hidden="1">
      <c r="E809" s="1"/>
      <c r="F809" s="1"/>
      <c r="G809" s="2"/>
      <c r="H809" s="2"/>
    </row>
    <row r="810" hidden="1">
      <c r="E810" s="1"/>
      <c r="F810" s="1"/>
      <c r="G810" s="2"/>
      <c r="H810" s="2"/>
    </row>
    <row r="811" hidden="1">
      <c r="E811" s="1"/>
      <c r="F811" s="1"/>
      <c r="G811" s="2"/>
      <c r="H811" s="2"/>
    </row>
    <row r="812" hidden="1">
      <c r="E812" s="1"/>
      <c r="F812" s="1"/>
      <c r="G812" s="2"/>
      <c r="H812" s="2"/>
    </row>
    <row r="813" hidden="1">
      <c r="E813" s="1"/>
      <c r="F813" s="1"/>
      <c r="G813" s="2"/>
      <c r="H813" s="2"/>
    </row>
    <row r="814" hidden="1">
      <c r="E814" s="1"/>
      <c r="F814" s="1"/>
      <c r="G814" s="2"/>
      <c r="H814" s="2"/>
    </row>
    <row r="815" hidden="1">
      <c r="E815" s="1"/>
      <c r="F815" s="1"/>
      <c r="G815" s="2"/>
      <c r="H815" s="2"/>
    </row>
    <row r="816" hidden="1">
      <c r="E816" s="1"/>
      <c r="F816" s="1"/>
      <c r="G816" s="2"/>
      <c r="H816" s="2"/>
    </row>
    <row r="817" hidden="1">
      <c r="E817" s="1"/>
      <c r="F817" s="1"/>
      <c r="G817" s="2"/>
      <c r="H817" s="2"/>
    </row>
    <row r="818" hidden="1">
      <c r="E818" s="1"/>
      <c r="F818" s="1"/>
      <c r="G818" s="2"/>
      <c r="H818" s="2"/>
    </row>
    <row r="819" hidden="1">
      <c r="E819" s="1"/>
      <c r="F819" s="1"/>
      <c r="G819" s="2"/>
      <c r="H819" s="2"/>
    </row>
    <row r="820" hidden="1">
      <c r="E820" s="1"/>
      <c r="F820" s="1"/>
      <c r="G820" s="2"/>
      <c r="H820" s="2"/>
    </row>
    <row r="821" hidden="1">
      <c r="E821" s="1"/>
      <c r="F821" s="1"/>
      <c r="G821" s="2"/>
      <c r="H821" s="2"/>
    </row>
    <row r="822" hidden="1">
      <c r="E822" s="1"/>
      <c r="F822" s="1"/>
      <c r="G822" s="2"/>
      <c r="H822" s="2"/>
    </row>
    <row r="823" hidden="1">
      <c r="E823" s="1"/>
      <c r="F823" s="1"/>
      <c r="G823" s="2"/>
      <c r="H823" s="2"/>
    </row>
    <row r="824" hidden="1">
      <c r="E824" s="1"/>
      <c r="F824" s="1"/>
      <c r="G824" s="2"/>
      <c r="H824" s="2"/>
    </row>
    <row r="825" hidden="1">
      <c r="E825" s="1"/>
      <c r="F825" s="1"/>
      <c r="G825" s="2"/>
      <c r="H825" s="2"/>
    </row>
    <row r="826" hidden="1">
      <c r="E826" s="1"/>
      <c r="F826" s="1"/>
      <c r="G826" s="2"/>
      <c r="H826" s="2"/>
    </row>
    <row r="827" hidden="1">
      <c r="E827" s="1"/>
      <c r="F827" s="1"/>
      <c r="G827" s="2"/>
      <c r="H827" s="2"/>
    </row>
    <row r="828" hidden="1">
      <c r="E828" s="1"/>
      <c r="F828" s="1"/>
      <c r="G828" s="2"/>
      <c r="H828" s="2"/>
    </row>
    <row r="829" hidden="1">
      <c r="E829" s="1"/>
      <c r="F829" s="1"/>
      <c r="G829" s="2"/>
      <c r="H829" s="2"/>
    </row>
    <row r="830" hidden="1">
      <c r="E830" s="1"/>
      <c r="F830" s="1"/>
      <c r="G830" s="2"/>
      <c r="H830" s="2"/>
    </row>
    <row r="831" hidden="1">
      <c r="E831" s="1"/>
      <c r="F831" s="1"/>
      <c r="G831" s="2"/>
      <c r="H831" s="2"/>
    </row>
    <row r="832" hidden="1">
      <c r="E832" s="1"/>
      <c r="F832" s="1"/>
      <c r="G832" s="2"/>
      <c r="H832" s="2"/>
    </row>
    <row r="833" hidden="1">
      <c r="E833" s="1"/>
      <c r="F833" s="1"/>
      <c r="G833" s="2"/>
      <c r="H833" s="2"/>
    </row>
    <row r="834" hidden="1">
      <c r="E834" s="1"/>
      <c r="F834" s="1"/>
      <c r="G834" s="2"/>
      <c r="H834" s="2"/>
    </row>
    <row r="835" hidden="1">
      <c r="E835" s="1"/>
      <c r="F835" s="1"/>
      <c r="G835" s="2"/>
      <c r="H835" s="2"/>
    </row>
    <row r="836" hidden="1">
      <c r="E836" s="1"/>
      <c r="F836" s="1"/>
      <c r="G836" s="2"/>
      <c r="H836" s="2"/>
    </row>
    <row r="837" hidden="1">
      <c r="E837" s="1"/>
      <c r="F837" s="1"/>
      <c r="G837" s="2"/>
      <c r="H837" s="2"/>
    </row>
    <row r="838" hidden="1">
      <c r="E838" s="1"/>
      <c r="F838" s="1"/>
      <c r="G838" s="2"/>
      <c r="H838" s="2"/>
    </row>
    <row r="839" hidden="1">
      <c r="E839" s="1"/>
      <c r="F839" s="1"/>
      <c r="G839" s="2"/>
      <c r="H839" s="2"/>
    </row>
    <row r="840" hidden="1">
      <c r="E840" s="1"/>
      <c r="F840" s="1"/>
      <c r="G840" s="2"/>
      <c r="H840" s="2"/>
    </row>
    <row r="841" hidden="1">
      <c r="E841" s="1"/>
      <c r="F841" s="1"/>
      <c r="G841" s="2"/>
      <c r="H841" s="2"/>
    </row>
    <row r="842" hidden="1">
      <c r="E842" s="1"/>
      <c r="F842" s="1"/>
      <c r="G842" s="2"/>
      <c r="H842" s="2"/>
    </row>
    <row r="843" hidden="1">
      <c r="E843" s="1"/>
      <c r="F843" s="1"/>
      <c r="G843" s="2"/>
      <c r="H843" s="2"/>
    </row>
    <row r="844" hidden="1">
      <c r="E844" s="1"/>
      <c r="F844" s="1"/>
      <c r="G844" s="2"/>
      <c r="H844" s="2"/>
    </row>
    <row r="845" hidden="1">
      <c r="E845" s="1"/>
      <c r="F845" s="1"/>
      <c r="G845" s="2"/>
      <c r="H845" s="2"/>
    </row>
    <row r="846" hidden="1">
      <c r="E846" s="1"/>
      <c r="F846" s="1"/>
      <c r="G846" s="2"/>
      <c r="H846" s="2"/>
    </row>
    <row r="847" hidden="1">
      <c r="E847" s="1"/>
      <c r="F847" s="1"/>
      <c r="G847" s="2"/>
      <c r="H847" s="2"/>
    </row>
    <row r="848" hidden="1">
      <c r="E848" s="1"/>
      <c r="F848" s="1"/>
      <c r="G848" s="2"/>
      <c r="H848" s="2"/>
    </row>
    <row r="849" hidden="1">
      <c r="E849" s="1"/>
      <c r="F849" s="1"/>
      <c r="G849" s="2"/>
      <c r="H849" s="2"/>
    </row>
    <row r="850" hidden="1">
      <c r="E850" s="1"/>
      <c r="F850" s="1"/>
      <c r="G850" s="2"/>
      <c r="H850" s="2"/>
    </row>
    <row r="851" hidden="1">
      <c r="E851" s="1"/>
      <c r="F851" s="1"/>
      <c r="G851" s="2"/>
      <c r="H851" s="2"/>
    </row>
    <row r="852" hidden="1">
      <c r="E852" s="1"/>
      <c r="F852" s="1"/>
      <c r="G852" s="2"/>
      <c r="H852" s="2"/>
    </row>
    <row r="853" hidden="1">
      <c r="E853" s="1"/>
      <c r="F853" s="1"/>
      <c r="G853" s="2"/>
      <c r="H853" s="2"/>
    </row>
    <row r="854" hidden="1">
      <c r="E854" s="1"/>
      <c r="F854" s="1"/>
      <c r="G854" s="2"/>
      <c r="H854" s="2"/>
    </row>
    <row r="855" hidden="1">
      <c r="E855" s="1"/>
      <c r="F855" s="1"/>
      <c r="G855" s="2"/>
      <c r="H855" s="2"/>
    </row>
    <row r="856" hidden="1">
      <c r="E856" s="1"/>
      <c r="F856" s="1"/>
      <c r="G856" s="2"/>
      <c r="H856" s="2"/>
    </row>
    <row r="857" hidden="1">
      <c r="E857" s="1"/>
      <c r="F857" s="1"/>
      <c r="G857" s="2"/>
      <c r="H857" s="2"/>
    </row>
    <row r="858" hidden="1">
      <c r="E858" s="1"/>
      <c r="F858" s="1"/>
      <c r="G858" s="2"/>
      <c r="H858" s="2"/>
    </row>
    <row r="859" hidden="1">
      <c r="E859" s="1"/>
      <c r="F859" s="1"/>
      <c r="G859" s="2"/>
      <c r="H859" s="2"/>
    </row>
    <row r="860" hidden="1">
      <c r="E860" s="1"/>
      <c r="F860" s="1"/>
      <c r="G860" s="2"/>
      <c r="H860" s="2"/>
    </row>
    <row r="861" hidden="1">
      <c r="E861" s="1"/>
      <c r="F861" s="1"/>
      <c r="G861" s="2"/>
      <c r="H861" s="2"/>
    </row>
    <row r="862" hidden="1">
      <c r="E862" s="1"/>
      <c r="F862" s="1"/>
      <c r="G862" s="2"/>
      <c r="H862" s="2"/>
    </row>
    <row r="863" hidden="1">
      <c r="E863" s="1"/>
      <c r="F863" s="1"/>
      <c r="G863" s="2"/>
      <c r="H863" s="2"/>
    </row>
    <row r="864" hidden="1">
      <c r="E864" s="1"/>
      <c r="F864" s="1"/>
      <c r="G864" s="2"/>
      <c r="H864" s="2"/>
    </row>
    <row r="865" hidden="1">
      <c r="E865" s="1"/>
      <c r="F865" s="1"/>
      <c r="G865" s="2"/>
      <c r="H865" s="2"/>
    </row>
    <row r="866" hidden="1">
      <c r="E866" s="1"/>
      <c r="F866" s="1"/>
      <c r="G866" s="2"/>
      <c r="H866" s="2"/>
    </row>
    <row r="867" hidden="1">
      <c r="E867" s="1"/>
      <c r="F867" s="1"/>
      <c r="G867" s="2"/>
      <c r="H867" s="2"/>
    </row>
    <row r="868" hidden="1">
      <c r="E868" s="1"/>
      <c r="F868" s="1"/>
      <c r="G868" s="2"/>
      <c r="H868" s="2"/>
    </row>
    <row r="869" hidden="1">
      <c r="E869" s="1"/>
      <c r="F869" s="1"/>
      <c r="G869" s="2"/>
      <c r="H869" s="2"/>
    </row>
    <row r="870" hidden="1">
      <c r="E870" s="1"/>
      <c r="F870" s="1"/>
      <c r="G870" s="2"/>
      <c r="H870" s="2"/>
    </row>
    <row r="871" hidden="1">
      <c r="E871" s="1"/>
      <c r="F871" s="1"/>
      <c r="G871" s="2"/>
      <c r="H871" s="2"/>
    </row>
    <row r="872" hidden="1">
      <c r="E872" s="1"/>
      <c r="F872" s="1"/>
      <c r="G872" s="2"/>
      <c r="H872" s="2"/>
    </row>
    <row r="873" hidden="1">
      <c r="E873" s="1"/>
      <c r="F873" s="1"/>
      <c r="G873" s="2"/>
      <c r="H873" s="2"/>
    </row>
    <row r="874" hidden="1">
      <c r="E874" s="1"/>
      <c r="F874" s="1"/>
      <c r="G874" s="2"/>
      <c r="H874" s="2"/>
    </row>
    <row r="875" hidden="1">
      <c r="E875" s="1"/>
      <c r="F875" s="1"/>
      <c r="G875" s="2"/>
      <c r="H875" s="2"/>
    </row>
    <row r="876" hidden="1">
      <c r="E876" s="1"/>
      <c r="F876" s="1"/>
      <c r="G876" s="2"/>
      <c r="H876" s="2"/>
    </row>
    <row r="877" hidden="1">
      <c r="E877" s="1"/>
      <c r="F877" s="1"/>
      <c r="G877" s="2"/>
      <c r="H877" s="2"/>
    </row>
    <row r="878" hidden="1">
      <c r="E878" s="1"/>
      <c r="F878" s="1"/>
      <c r="G878" s="2"/>
      <c r="H878" s="2"/>
    </row>
    <row r="879" hidden="1">
      <c r="E879" s="1"/>
      <c r="F879" s="1"/>
      <c r="G879" s="2"/>
      <c r="H879" s="2"/>
    </row>
    <row r="880" hidden="1">
      <c r="E880" s="1"/>
      <c r="F880" s="1"/>
      <c r="G880" s="2"/>
      <c r="H880" s="2"/>
    </row>
    <row r="881" hidden="1">
      <c r="E881" s="1"/>
      <c r="F881" s="1"/>
      <c r="G881" s="2"/>
      <c r="H881" s="2"/>
    </row>
    <row r="882" hidden="1">
      <c r="E882" s="1"/>
      <c r="F882" s="1"/>
      <c r="G882" s="2"/>
      <c r="H882" s="2"/>
    </row>
    <row r="883" hidden="1">
      <c r="E883" s="1"/>
      <c r="F883" s="1"/>
      <c r="G883" s="2"/>
      <c r="H883" s="2"/>
    </row>
    <row r="884" hidden="1">
      <c r="E884" s="1"/>
      <c r="F884" s="1"/>
      <c r="G884" s="2"/>
      <c r="H884" s="2"/>
    </row>
    <row r="885" hidden="1">
      <c r="E885" s="1"/>
      <c r="F885" s="1"/>
      <c r="G885" s="2"/>
      <c r="H885" s="2"/>
    </row>
    <row r="886" hidden="1">
      <c r="E886" s="1"/>
      <c r="F886" s="1"/>
      <c r="G886" s="2"/>
      <c r="H886" s="2"/>
    </row>
    <row r="887" hidden="1">
      <c r="E887" s="1"/>
      <c r="F887" s="1"/>
      <c r="G887" s="2"/>
      <c r="H887" s="2"/>
    </row>
    <row r="888" hidden="1">
      <c r="E888" s="1"/>
      <c r="F888" s="1"/>
      <c r="G888" s="2"/>
      <c r="H888" s="2"/>
    </row>
    <row r="889" hidden="1">
      <c r="E889" s="1"/>
      <c r="F889" s="1"/>
      <c r="G889" s="2"/>
      <c r="H889" s="2"/>
    </row>
    <row r="890" hidden="1">
      <c r="E890" s="1"/>
      <c r="F890" s="1"/>
      <c r="G890" s="2"/>
      <c r="H890" s="2"/>
    </row>
    <row r="891" hidden="1">
      <c r="E891" s="1"/>
      <c r="F891" s="1"/>
      <c r="G891" s="2"/>
      <c r="H891" s="2"/>
    </row>
    <row r="892" hidden="1">
      <c r="E892" s="1"/>
      <c r="F892" s="1"/>
      <c r="G892" s="2"/>
      <c r="H892" s="2"/>
    </row>
    <row r="893" hidden="1">
      <c r="E893" s="1"/>
      <c r="F893" s="1"/>
      <c r="G893" s="2"/>
      <c r="H893" s="2"/>
    </row>
    <row r="894" hidden="1">
      <c r="E894" s="1"/>
      <c r="F894" s="1"/>
      <c r="G894" s="2"/>
      <c r="H894" s="2"/>
    </row>
    <row r="895" hidden="1">
      <c r="E895" s="1"/>
      <c r="F895" s="1"/>
      <c r="G895" s="2"/>
      <c r="H895" s="2"/>
    </row>
    <row r="896" hidden="1">
      <c r="E896" s="1"/>
      <c r="F896" s="1"/>
      <c r="G896" s="2"/>
      <c r="H896" s="2"/>
    </row>
    <row r="897" hidden="1">
      <c r="E897" s="1"/>
      <c r="F897" s="1"/>
      <c r="G897" s="2"/>
      <c r="H897" s="2"/>
    </row>
    <row r="898" hidden="1">
      <c r="E898" s="1"/>
      <c r="F898" s="1"/>
      <c r="G898" s="2"/>
      <c r="H898" s="2"/>
    </row>
    <row r="899" hidden="1">
      <c r="E899" s="1"/>
      <c r="F899" s="1"/>
      <c r="G899" s="2"/>
      <c r="H899" s="2"/>
    </row>
    <row r="900" hidden="1">
      <c r="E900" s="1"/>
      <c r="F900" s="1"/>
      <c r="G900" s="2"/>
      <c r="H900" s="2"/>
    </row>
    <row r="901" hidden="1">
      <c r="E901" s="1"/>
      <c r="F901" s="1"/>
      <c r="G901" s="2"/>
      <c r="H901" s="2"/>
    </row>
    <row r="902" hidden="1">
      <c r="E902" s="1"/>
      <c r="F902" s="1"/>
      <c r="G902" s="2"/>
      <c r="H902" s="2"/>
    </row>
    <row r="903" hidden="1">
      <c r="E903" s="1"/>
      <c r="F903" s="1"/>
      <c r="G903" s="2"/>
      <c r="H903" s="2"/>
    </row>
    <row r="904" hidden="1">
      <c r="E904" s="1"/>
      <c r="F904" s="1"/>
      <c r="G904" s="2"/>
      <c r="H904" s="2"/>
    </row>
    <row r="905" hidden="1">
      <c r="E905" s="1"/>
      <c r="F905" s="1"/>
      <c r="G905" s="2"/>
      <c r="H905" s="2"/>
    </row>
    <row r="906" hidden="1">
      <c r="E906" s="1"/>
      <c r="F906" s="1"/>
      <c r="G906" s="2"/>
      <c r="H906" s="2"/>
    </row>
    <row r="907" hidden="1">
      <c r="E907" s="1"/>
      <c r="F907" s="1"/>
      <c r="G907" s="2"/>
      <c r="H907" s="2"/>
    </row>
    <row r="908" hidden="1">
      <c r="E908" s="1"/>
      <c r="F908" s="1"/>
      <c r="G908" s="2"/>
      <c r="H908" s="2"/>
    </row>
    <row r="909" hidden="1">
      <c r="E909" s="1"/>
      <c r="F909" s="1"/>
      <c r="G909" s="2"/>
      <c r="H909" s="2"/>
    </row>
    <row r="910" hidden="1">
      <c r="E910" s="1"/>
      <c r="F910" s="1"/>
      <c r="G910" s="2"/>
      <c r="H910" s="2"/>
    </row>
    <row r="911" hidden="1">
      <c r="E911" s="1"/>
      <c r="F911" s="1"/>
      <c r="G911" s="2"/>
      <c r="H911" s="2"/>
    </row>
    <row r="912" hidden="1">
      <c r="E912" s="1"/>
      <c r="F912" s="1"/>
      <c r="G912" s="2"/>
      <c r="H912" s="2"/>
    </row>
    <row r="913" hidden="1">
      <c r="E913" s="1"/>
      <c r="F913" s="1"/>
      <c r="G913" s="2"/>
      <c r="H913" s="2"/>
    </row>
    <row r="914" hidden="1">
      <c r="E914" s="1"/>
      <c r="F914" s="1"/>
      <c r="G914" s="2"/>
      <c r="H914" s="2"/>
    </row>
    <row r="915" hidden="1">
      <c r="E915" s="1"/>
      <c r="F915" s="1"/>
      <c r="G915" s="2"/>
      <c r="H915" s="2"/>
    </row>
    <row r="916" hidden="1">
      <c r="E916" s="1"/>
      <c r="F916" s="1"/>
      <c r="G916" s="2"/>
      <c r="H916" s="2"/>
    </row>
    <row r="917" hidden="1">
      <c r="E917" s="1"/>
      <c r="F917" s="1"/>
      <c r="G917" s="2"/>
      <c r="H917" s="2"/>
    </row>
    <row r="918" hidden="1">
      <c r="E918" s="1"/>
      <c r="F918" s="1"/>
      <c r="G918" s="2"/>
      <c r="H918" s="2"/>
    </row>
    <row r="919" hidden="1">
      <c r="E919" s="1"/>
      <c r="F919" s="1"/>
      <c r="G919" s="2"/>
      <c r="H919" s="2"/>
    </row>
    <row r="920" hidden="1">
      <c r="E920" s="1"/>
      <c r="F920" s="1"/>
      <c r="G920" s="2"/>
      <c r="H920" s="2"/>
    </row>
    <row r="921" hidden="1">
      <c r="E921" s="1"/>
      <c r="F921" s="1"/>
      <c r="G921" s="2"/>
      <c r="H921" s="2"/>
    </row>
    <row r="922" hidden="1">
      <c r="E922" s="1"/>
      <c r="F922" s="1"/>
      <c r="G922" s="2"/>
      <c r="H922" s="2"/>
    </row>
    <row r="923" hidden="1">
      <c r="E923" s="1"/>
      <c r="F923" s="1"/>
      <c r="G923" s="2"/>
      <c r="H923" s="2"/>
    </row>
    <row r="924" hidden="1">
      <c r="E924" s="1"/>
      <c r="F924" s="1"/>
      <c r="G924" s="2"/>
      <c r="H924" s="2"/>
    </row>
    <row r="925" hidden="1">
      <c r="E925" s="1"/>
      <c r="F925" s="1"/>
      <c r="G925" s="2"/>
      <c r="H925" s="2"/>
    </row>
    <row r="926" hidden="1">
      <c r="E926" s="1"/>
      <c r="F926" s="1"/>
      <c r="G926" s="2"/>
      <c r="H926" s="2"/>
    </row>
    <row r="927" hidden="1">
      <c r="E927" s="1"/>
      <c r="F927" s="1"/>
      <c r="G927" s="2"/>
      <c r="H927" s="2"/>
    </row>
    <row r="928" hidden="1">
      <c r="E928" s="1"/>
      <c r="F928" s="1"/>
      <c r="G928" s="2"/>
      <c r="H928" s="2"/>
    </row>
    <row r="929" hidden="1">
      <c r="E929" s="1"/>
      <c r="F929" s="1"/>
      <c r="G929" s="2"/>
      <c r="H929" s="2"/>
    </row>
    <row r="930" hidden="1">
      <c r="E930" s="1"/>
      <c r="F930" s="1"/>
      <c r="G930" s="2"/>
      <c r="H930" s="2"/>
    </row>
    <row r="931" hidden="1">
      <c r="E931" s="1"/>
      <c r="F931" s="1"/>
      <c r="G931" s="2"/>
      <c r="H931" s="2"/>
    </row>
    <row r="932" hidden="1">
      <c r="E932" s="1"/>
      <c r="F932" s="1"/>
      <c r="G932" s="2"/>
      <c r="H932" s="2"/>
    </row>
    <row r="933" hidden="1">
      <c r="E933" s="1"/>
      <c r="F933" s="1"/>
      <c r="G933" s="2"/>
      <c r="H933" s="2"/>
    </row>
    <row r="934" hidden="1">
      <c r="E934" s="1"/>
      <c r="F934" s="1"/>
      <c r="G934" s="2"/>
      <c r="H934" s="2"/>
    </row>
    <row r="935" hidden="1">
      <c r="E935" s="1"/>
      <c r="F935" s="1"/>
      <c r="G935" s="2"/>
      <c r="H935" s="2"/>
    </row>
    <row r="936" hidden="1">
      <c r="E936" s="1"/>
      <c r="F936" s="1"/>
      <c r="G936" s="2"/>
      <c r="H936" s="2"/>
    </row>
    <row r="937" hidden="1">
      <c r="E937" s="1"/>
      <c r="F937" s="1"/>
      <c r="G937" s="2"/>
      <c r="H937" s="2"/>
    </row>
    <row r="938" hidden="1">
      <c r="E938" s="1"/>
      <c r="F938" s="1"/>
      <c r="G938" s="2"/>
      <c r="H938" s="2"/>
    </row>
    <row r="939" hidden="1">
      <c r="E939" s="1"/>
      <c r="F939" s="1"/>
      <c r="G939" s="2"/>
      <c r="H939" s="2"/>
    </row>
    <row r="940" hidden="1">
      <c r="E940" s="1"/>
      <c r="F940" s="1"/>
      <c r="G940" s="2"/>
      <c r="H940" s="2"/>
    </row>
    <row r="941" hidden="1">
      <c r="E941" s="1"/>
      <c r="F941" s="1"/>
      <c r="G941" s="2"/>
      <c r="H941" s="2"/>
    </row>
    <row r="942" hidden="1">
      <c r="E942" s="1"/>
      <c r="F942" s="1"/>
      <c r="G942" s="2"/>
      <c r="H942" s="2"/>
    </row>
    <row r="943" hidden="1">
      <c r="E943" s="1"/>
      <c r="F943" s="1"/>
      <c r="G943" s="2"/>
      <c r="H943" s="2"/>
    </row>
    <row r="944" hidden="1">
      <c r="E944" s="1"/>
      <c r="F944" s="1"/>
      <c r="G944" s="2"/>
      <c r="H944" s="2"/>
    </row>
    <row r="945" hidden="1">
      <c r="E945" s="1"/>
      <c r="F945" s="1"/>
      <c r="G945" s="2"/>
      <c r="H945" s="2"/>
    </row>
    <row r="946" hidden="1">
      <c r="E946" s="1"/>
      <c r="F946" s="1"/>
      <c r="G946" s="2"/>
      <c r="H946" s="2"/>
    </row>
    <row r="947" hidden="1">
      <c r="E947" s="1"/>
      <c r="F947" s="1"/>
      <c r="G947" s="2"/>
      <c r="H947" s="2"/>
    </row>
    <row r="948" hidden="1">
      <c r="E948" s="1"/>
      <c r="F948" s="1"/>
      <c r="G948" s="2"/>
      <c r="H948" s="2"/>
    </row>
    <row r="949" hidden="1">
      <c r="E949" s="1"/>
      <c r="F949" s="1"/>
      <c r="G949" s="2"/>
      <c r="H949" s="2"/>
    </row>
    <row r="950" hidden="1">
      <c r="E950" s="1"/>
      <c r="F950" s="1"/>
      <c r="G950" s="2"/>
      <c r="H950" s="2"/>
    </row>
    <row r="951" hidden="1">
      <c r="E951" s="1"/>
      <c r="F951" s="1"/>
      <c r="G951" s="2"/>
      <c r="H951" s="2"/>
    </row>
    <row r="952" hidden="1">
      <c r="E952" s="1"/>
      <c r="F952" s="1"/>
      <c r="G952" s="2"/>
      <c r="H952" s="2"/>
    </row>
    <row r="953" hidden="1">
      <c r="E953" s="1"/>
      <c r="F953" s="1"/>
      <c r="G953" s="2"/>
      <c r="H953" s="2"/>
    </row>
    <row r="954" hidden="1">
      <c r="E954" s="1"/>
      <c r="F954" s="1"/>
      <c r="G954" s="2"/>
      <c r="H954" s="2"/>
    </row>
    <row r="955" hidden="1">
      <c r="E955" s="1"/>
      <c r="F955" s="1"/>
      <c r="G955" s="2"/>
      <c r="H955" s="2"/>
    </row>
    <row r="956" hidden="1">
      <c r="E956" s="1"/>
      <c r="F956" s="1"/>
      <c r="G956" s="2"/>
      <c r="H956" s="2"/>
    </row>
    <row r="957" hidden="1">
      <c r="E957" s="1"/>
      <c r="F957" s="1"/>
      <c r="G957" s="2"/>
      <c r="H957" s="2"/>
    </row>
    <row r="958" hidden="1">
      <c r="E958" s="1"/>
      <c r="F958" s="1"/>
      <c r="G958" s="2"/>
      <c r="H958" s="2"/>
    </row>
    <row r="959" hidden="1">
      <c r="E959" s="1"/>
      <c r="F959" s="1"/>
      <c r="G959" s="2"/>
      <c r="H959" s="2"/>
    </row>
    <row r="960" hidden="1">
      <c r="E960" s="1"/>
      <c r="F960" s="1"/>
      <c r="G960" s="2"/>
      <c r="H960" s="2"/>
    </row>
    <row r="961" hidden="1">
      <c r="E961" s="1"/>
      <c r="F961" s="1"/>
      <c r="G961" s="2"/>
      <c r="H961" s="2"/>
    </row>
    <row r="962" hidden="1">
      <c r="E962" s="1"/>
      <c r="F962" s="1"/>
      <c r="G962" s="2"/>
      <c r="H962" s="2"/>
    </row>
    <row r="963" hidden="1">
      <c r="E963" s="1"/>
      <c r="F963" s="1"/>
      <c r="G963" s="2"/>
      <c r="H963" s="2"/>
    </row>
    <row r="964" hidden="1">
      <c r="E964" s="1"/>
      <c r="F964" s="1"/>
      <c r="G964" s="2"/>
      <c r="H964" s="2"/>
    </row>
    <row r="965" hidden="1">
      <c r="E965" s="1"/>
      <c r="F965" s="1"/>
      <c r="G965" s="2"/>
      <c r="H965" s="2"/>
    </row>
    <row r="966" hidden="1">
      <c r="E966" s="1"/>
      <c r="F966" s="1"/>
      <c r="G966" s="2"/>
      <c r="H966" s="2"/>
    </row>
    <row r="967" hidden="1">
      <c r="E967" s="1"/>
      <c r="F967" s="1"/>
      <c r="G967" s="2"/>
      <c r="H967" s="2"/>
    </row>
    <row r="968" hidden="1">
      <c r="E968" s="1"/>
      <c r="F968" s="1"/>
      <c r="G968" s="2"/>
      <c r="H968" s="2"/>
    </row>
    <row r="969" hidden="1">
      <c r="E969" s="1"/>
      <c r="F969" s="1"/>
      <c r="G969" s="2"/>
      <c r="H969" s="2"/>
    </row>
    <row r="970" hidden="1">
      <c r="E970" s="1"/>
      <c r="F970" s="1"/>
      <c r="G970" s="2"/>
      <c r="H970" s="2"/>
    </row>
    <row r="971" hidden="1">
      <c r="E971" s="1"/>
      <c r="F971" s="1"/>
      <c r="G971" s="2"/>
      <c r="H971" s="2"/>
    </row>
    <row r="972" hidden="1">
      <c r="E972" s="1"/>
      <c r="F972" s="1"/>
      <c r="G972" s="2"/>
      <c r="H972" s="2"/>
    </row>
    <row r="973" hidden="1">
      <c r="E973" s="1"/>
      <c r="F973" s="1"/>
      <c r="G973" s="2"/>
      <c r="H973" s="2"/>
    </row>
    <row r="974" hidden="1">
      <c r="E974" s="1"/>
      <c r="F974" s="1"/>
      <c r="G974" s="2"/>
      <c r="H974" s="2"/>
    </row>
    <row r="975" hidden="1">
      <c r="E975" s="1"/>
      <c r="F975" s="1"/>
      <c r="G975" s="2"/>
      <c r="H975" s="2"/>
    </row>
    <row r="976" hidden="1">
      <c r="E976" s="1"/>
      <c r="F976" s="1"/>
      <c r="G976" s="2"/>
      <c r="H976" s="2"/>
    </row>
    <row r="977" hidden="1">
      <c r="E977" s="1"/>
      <c r="F977" s="1"/>
      <c r="G977" s="2"/>
      <c r="H977" s="2"/>
    </row>
    <row r="978" hidden="1">
      <c r="E978" s="1"/>
      <c r="F978" s="1"/>
      <c r="G978" s="2"/>
      <c r="H978" s="2"/>
    </row>
    <row r="979" hidden="1">
      <c r="E979" s="1"/>
      <c r="F979" s="1"/>
      <c r="G979" s="2"/>
      <c r="H979" s="2"/>
    </row>
    <row r="980" hidden="1">
      <c r="E980" s="1"/>
      <c r="F980" s="1"/>
      <c r="G980" s="2"/>
      <c r="H980" s="2"/>
    </row>
    <row r="981" hidden="1">
      <c r="E981" s="1"/>
      <c r="F981" s="1"/>
      <c r="G981" s="2"/>
      <c r="H981" s="2"/>
    </row>
    <row r="982" hidden="1">
      <c r="E982" s="1"/>
      <c r="F982" s="1"/>
      <c r="G982" s="2"/>
      <c r="H982" s="2"/>
    </row>
    <row r="983" hidden="1">
      <c r="E983" s="1"/>
      <c r="F983" s="1"/>
      <c r="G983" s="2"/>
      <c r="H983" s="2"/>
    </row>
    <row r="984" hidden="1">
      <c r="E984" s="1"/>
      <c r="F984" s="1"/>
      <c r="G984" s="2"/>
      <c r="H984" s="2"/>
    </row>
    <row r="985" hidden="1">
      <c r="E985" s="1"/>
      <c r="F985" s="1"/>
      <c r="G985" s="2"/>
      <c r="H985" s="2"/>
    </row>
    <row r="986" hidden="1">
      <c r="E986" s="1"/>
      <c r="F986" s="1"/>
      <c r="G986" s="2"/>
      <c r="H986" s="2"/>
    </row>
    <row r="987" hidden="1">
      <c r="E987" s="1"/>
      <c r="F987" s="1"/>
      <c r="G987" s="2"/>
      <c r="H987" s="2"/>
    </row>
    <row r="988" hidden="1">
      <c r="E988" s="1"/>
      <c r="F988" s="1"/>
      <c r="G988" s="2"/>
      <c r="H988" s="2"/>
    </row>
    <row r="989" hidden="1">
      <c r="E989" s="1"/>
      <c r="F989" s="1"/>
      <c r="G989" s="2"/>
      <c r="H989" s="2"/>
    </row>
    <row r="990" hidden="1">
      <c r="E990" s="1"/>
      <c r="F990" s="1"/>
      <c r="G990" s="2"/>
      <c r="H990" s="2"/>
    </row>
    <row r="991" hidden="1">
      <c r="E991" s="1"/>
      <c r="F991" s="1"/>
      <c r="G991" s="2"/>
      <c r="H991" s="2"/>
    </row>
    <row r="992" hidden="1">
      <c r="E992" s="1"/>
      <c r="F992" s="1"/>
      <c r="G992" s="2"/>
      <c r="H992" s="2"/>
    </row>
    <row r="993" hidden="1">
      <c r="E993" s="1"/>
      <c r="F993" s="1"/>
      <c r="G993" s="2"/>
      <c r="H993" s="2"/>
    </row>
    <row r="994" hidden="1">
      <c r="E994" s="1"/>
      <c r="F994" s="1"/>
      <c r="G994" s="2"/>
      <c r="H994" s="2"/>
    </row>
    <row r="995" hidden="1">
      <c r="E995" s="1"/>
      <c r="F995" s="1"/>
      <c r="G995" s="2"/>
      <c r="H995" s="2"/>
    </row>
    <row r="996" hidden="1">
      <c r="E996" s="1"/>
      <c r="F996" s="1"/>
      <c r="G996" s="2"/>
      <c r="H996" s="2"/>
    </row>
    <row r="997" hidden="1">
      <c r="E997" s="1"/>
      <c r="F997" s="1"/>
      <c r="G997" s="2"/>
      <c r="H997" s="2"/>
    </row>
    <row r="998" hidden="1">
      <c r="E998" s="1"/>
      <c r="F998" s="1"/>
      <c r="G998" s="2"/>
      <c r="H998" s="2"/>
    </row>
    <row r="999" hidden="1">
      <c r="E999" s="1"/>
      <c r="F999" s="1"/>
      <c r="G999" s="2"/>
      <c r="H999" s="2"/>
    </row>
    <row r="1000" hidden="1">
      <c r="E1000" s="1"/>
      <c r="F1000" s="1"/>
      <c r="G1000" s="2"/>
      <c r="H1000" s="2"/>
    </row>
    <row r="1001" hidden="1">
      <c r="E1001" s="1"/>
      <c r="F1001" s="1"/>
      <c r="G1001" s="2"/>
      <c r="H1001" s="2"/>
    </row>
    <row r="1002" hidden="1">
      <c r="E1002" s="1"/>
      <c r="F1002" s="1"/>
      <c r="G1002" s="2"/>
      <c r="H1002" s="2"/>
    </row>
    <row r="1003" hidden="1">
      <c r="E1003" s="1"/>
      <c r="F1003" s="1"/>
      <c r="G1003" s="2"/>
      <c r="H1003" s="2"/>
    </row>
    <row r="1004" hidden="1">
      <c r="E1004" s="1"/>
      <c r="F1004" s="1"/>
      <c r="G1004" s="2"/>
      <c r="H1004" s="2"/>
    </row>
    <row r="1005" hidden="1">
      <c r="E1005" s="1"/>
      <c r="F1005" s="1"/>
      <c r="G1005" s="2"/>
      <c r="H1005" s="2"/>
    </row>
    <row r="1006" hidden="1">
      <c r="E1006" s="1"/>
      <c r="F1006" s="1"/>
      <c r="G1006" s="2"/>
      <c r="H1006" s="2"/>
    </row>
    <row r="1007" hidden="1">
      <c r="E1007" s="1"/>
      <c r="F1007" s="1"/>
      <c r="G1007" s="2"/>
      <c r="H1007" s="2"/>
    </row>
    <row r="1008" hidden="1">
      <c r="E1008" s="1"/>
      <c r="F1008" s="1"/>
      <c r="G1008" s="2"/>
      <c r="H1008" s="2"/>
    </row>
    <row r="1009" hidden="1">
      <c r="E1009" s="1"/>
      <c r="F1009" s="1"/>
      <c r="G1009" s="2"/>
      <c r="H1009" s="2"/>
    </row>
    <row r="1010" hidden="1">
      <c r="E1010" s="1"/>
      <c r="F1010" s="1"/>
      <c r="G1010" s="2"/>
      <c r="H1010" s="2"/>
    </row>
    <row r="1011" hidden="1">
      <c r="E1011" s="1"/>
      <c r="F1011" s="1"/>
      <c r="G1011" s="2"/>
      <c r="H1011" s="2"/>
    </row>
    <row r="1012" hidden="1">
      <c r="E1012" s="1"/>
      <c r="F1012" s="1"/>
      <c r="G1012" s="2"/>
      <c r="H1012" s="2"/>
    </row>
    <row r="1013" hidden="1">
      <c r="E1013" s="1"/>
      <c r="F1013" s="1"/>
      <c r="G1013" s="2"/>
      <c r="H1013" s="2"/>
    </row>
    <row r="1014">
      <c r="B1014" s="11" t="s">
        <v>179</v>
      </c>
      <c r="C1014" s="11" t="s">
        <v>180</v>
      </c>
      <c r="D1014" s="11" t="s">
        <v>117</v>
      </c>
      <c r="E1014" s="13">
        <v>23.92</v>
      </c>
      <c r="F1014" s="13">
        <v>23.92</v>
      </c>
      <c r="G1014" s="15" t="s">
        <v>181</v>
      </c>
      <c r="H1014" s="33">
        <v>42986.0</v>
      </c>
      <c r="I1014" s="29" t="str">
        <f>HYPERLINK("http://www.gearbest.com/3d-printer-supplies/pp_365819.html","gearbest")</f>
        <v>gearbest</v>
      </c>
      <c r="J1014" s="11" t="s">
        <v>183</v>
      </c>
    </row>
    <row r="1015">
      <c r="C1015" s="11"/>
      <c r="E1015" s="1"/>
      <c r="F1015" s="1"/>
      <c r="G1015" s="2"/>
      <c r="H1015" s="2"/>
    </row>
    <row r="1016">
      <c r="E1016" s="1"/>
      <c r="F1016" s="1"/>
      <c r="G1016" s="2"/>
      <c r="H1016" s="2"/>
    </row>
    <row r="1017">
      <c r="E1017" s="1"/>
      <c r="F1017" s="1"/>
      <c r="G1017" s="2"/>
      <c r="H1017" s="2"/>
    </row>
    <row r="1018">
      <c r="E1018" s="1"/>
      <c r="F1018" s="1"/>
      <c r="G1018" s="2"/>
      <c r="H1018" s="2"/>
    </row>
    <row r="1019">
      <c r="E1019" s="1"/>
      <c r="F1019" s="1"/>
      <c r="G1019" s="2"/>
      <c r="H1019" s="2"/>
    </row>
    <row r="1020">
      <c r="E1020" s="1"/>
      <c r="F1020" s="1"/>
      <c r="G1020" s="2"/>
      <c r="H1020" s="2"/>
    </row>
    <row r="1021">
      <c r="E1021" s="1"/>
      <c r="F1021" s="1"/>
      <c r="G1021" s="2"/>
      <c r="H1021" s="2"/>
    </row>
    <row r="1022">
      <c r="E1022" s="1"/>
      <c r="F1022" s="1"/>
      <c r="G1022" s="2"/>
      <c r="H1022" s="2"/>
    </row>
    <row r="1023">
      <c r="E1023" s="1"/>
      <c r="F1023" s="1"/>
      <c r="G1023" s="2"/>
      <c r="H1023" s="2"/>
    </row>
    <row r="1024">
      <c r="E1024" s="1"/>
      <c r="F1024" s="1"/>
      <c r="G1024" s="2"/>
      <c r="H1024" s="2"/>
    </row>
    <row r="1025">
      <c r="E1025" s="1"/>
      <c r="F1025" s="1"/>
      <c r="G1025" s="2"/>
      <c r="H1025" s="2"/>
    </row>
    <row r="1026">
      <c r="E1026" s="1"/>
      <c r="F1026" s="1"/>
      <c r="G1026" s="2"/>
      <c r="H1026" s="2"/>
    </row>
    <row r="1027">
      <c r="E1027" s="1"/>
      <c r="F1027" s="1"/>
      <c r="G1027" s="2"/>
      <c r="H1027" s="2"/>
    </row>
    <row r="1028">
      <c r="E1028" s="1"/>
      <c r="F1028" s="1"/>
      <c r="G1028" s="2"/>
      <c r="H1028" s="2"/>
    </row>
    <row r="1029">
      <c r="E1029" s="1"/>
      <c r="F1029" s="1"/>
      <c r="G1029" s="2"/>
      <c r="H1029" s="2"/>
    </row>
    <row r="1030">
      <c r="E1030" s="1"/>
      <c r="F1030" s="1"/>
      <c r="G1030" s="2"/>
      <c r="H1030" s="2"/>
    </row>
    <row r="1031">
      <c r="E1031" s="1"/>
      <c r="F1031" s="1"/>
      <c r="G1031" s="2"/>
      <c r="H1031" s="2"/>
    </row>
    <row r="1032">
      <c r="E1032" s="1"/>
      <c r="F1032" s="1"/>
      <c r="G1032" s="2"/>
      <c r="H1032" s="2"/>
    </row>
    <row r="1033">
      <c r="E1033" s="1"/>
      <c r="F1033" s="1"/>
      <c r="G1033" s="2"/>
      <c r="H1033" s="2"/>
    </row>
    <row r="1034">
      <c r="E1034" s="1"/>
      <c r="F1034" s="1"/>
      <c r="G1034" s="2"/>
      <c r="H1034" s="2"/>
    </row>
    <row r="1035">
      <c r="E1035" s="1"/>
      <c r="F1035" s="1"/>
      <c r="G1035" s="2"/>
      <c r="H1035" s="2"/>
    </row>
    <row r="1036">
      <c r="E1036" s="1"/>
      <c r="F1036" s="1"/>
      <c r="G1036" s="2"/>
      <c r="H1036" s="2"/>
    </row>
    <row r="1037">
      <c r="E1037" s="1"/>
      <c r="F1037" s="1"/>
      <c r="G1037" s="2"/>
      <c r="H1037" s="2"/>
    </row>
    <row r="1038">
      <c r="E1038" s="1"/>
      <c r="F1038" s="1"/>
      <c r="G1038" s="2"/>
      <c r="H1038" s="2"/>
    </row>
    <row r="1039">
      <c r="E1039" s="1"/>
      <c r="F1039" s="1"/>
      <c r="G1039" s="2"/>
      <c r="H1039" s="2"/>
    </row>
    <row r="1040">
      <c r="E1040" s="1"/>
      <c r="F1040" s="1"/>
      <c r="G1040" s="2"/>
      <c r="H1040" s="2"/>
    </row>
    <row r="1041">
      <c r="E1041" s="1"/>
      <c r="F1041" s="1"/>
      <c r="G1041" s="2"/>
      <c r="H1041" s="2"/>
    </row>
    <row r="1042">
      <c r="E1042" s="1"/>
      <c r="F1042" s="1"/>
      <c r="G1042" s="2"/>
      <c r="H1042" s="2"/>
    </row>
    <row r="1043">
      <c r="E1043" s="1"/>
      <c r="F1043" s="1"/>
      <c r="G1043" s="2"/>
      <c r="H1043" s="2"/>
    </row>
    <row r="1044">
      <c r="E1044" s="1"/>
      <c r="F1044" s="1"/>
      <c r="G1044" s="2"/>
      <c r="H1044" s="2"/>
    </row>
    <row r="1045">
      <c r="E1045" s="1"/>
      <c r="F1045" s="1"/>
      <c r="G1045" s="2"/>
      <c r="H1045" s="2"/>
    </row>
    <row r="1046">
      <c r="E1046" s="1"/>
      <c r="F1046" s="1"/>
      <c r="G1046" s="2"/>
      <c r="H1046" s="2"/>
    </row>
    <row r="1047">
      <c r="E1047" s="1"/>
      <c r="F1047" s="1"/>
      <c r="G1047" s="2"/>
      <c r="H1047" s="2"/>
    </row>
    <row r="1048">
      <c r="E1048" s="1"/>
      <c r="F1048" s="1"/>
      <c r="G1048" s="2"/>
      <c r="H1048" s="2"/>
    </row>
    <row r="1049">
      <c r="E1049" s="1"/>
      <c r="F1049" s="1"/>
      <c r="G1049" s="2"/>
      <c r="H1049" s="2"/>
    </row>
    <row r="1050">
      <c r="E1050" s="1"/>
      <c r="F1050" s="1"/>
      <c r="G1050" s="2"/>
      <c r="H1050" s="2"/>
    </row>
    <row r="1051">
      <c r="E1051" s="1"/>
      <c r="F1051" s="1"/>
      <c r="G1051" s="2"/>
      <c r="H1051" s="2"/>
    </row>
    <row r="1052">
      <c r="E1052" s="1"/>
      <c r="F1052" s="1"/>
      <c r="G1052" s="2"/>
      <c r="H1052" s="2"/>
    </row>
    <row r="1053">
      <c r="E1053" s="1"/>
      <c r="F1053" s="1"/>
      <c r="G1053" s="2"/>
      <c r="H1053" s="2"/>
    </row>
    <row r="1054">
      <c r="E1054" s="1"/>
      <c r="F1054" s="1"/>
      <c r="G1054" s="2"/>
      <c r="H1054" s="2"/>
    </row>
    <row r="1055">
      <c r="E1055" s="1"/>
      <c r="F1055" s="1"/>
      <c r="G1055" s="2"/>
      <c r="H1055" s="2"/>
    </row>
    <row r="1056">
      <c r="E1056" s="1"/>
      <c r="F1056" s="1"/>
      <c r="G1056" s="2"/>
      <c r="H1056" s="2"/>
    </row>
    <row r="1057">
      <c r="E1057" s="1"/>
      <c r="F1057" s="1"/>
      <c r="G1057" s="2"/>
      <c r="H1057" s="2"/>
    </row>
    <row r="1058">
      <c r="E1058" s="1"/>
      <c r="F1058" s="1"/>
      <c r="G1058" s="2"/>
      <c r="H1058" s="2"/>
    </row>
    <row r="1059">
      <c r="E1059" s="1"/>
      <c r="F1059" s="1"/>
      <c r="G1059" s="2"/>
      <c r="H1059" s="2"/>
    </row>
    <row r="1060">
      <c r="E1060" s="1"/>
      <c r="F1060" s="1"/>
      <c r="G1060" s="2"/>
      <c r="H1060" s="2"/>
    </row>
    <row r="1061">
      <c r="E1061" s="1"/>
      <c r="F1061" s="1"/>
      <c r="G1061" s="2"/>
      <c r="H1061" s="2"/>
    </row>
    <row r="1062">
      <c r="E1062" s="1"/>
      <c r="F1062" s="1"/>
      <c r="G1062" s="2"/>
      <c r="H1062" s="2"/>
    </row>
    <row r="1063">
      <c r="E1063" s="1"/>
      <c r="F1063" s="1"/>
      <c r="G1063" s="2"/>
      <c r="H1063" s="2"/>
    </row>
    <row r="1064">
      <c r="E1064" s="1"/>
      <c r="F1064" s="1"/>
      <c r="G1064" s="2"/>
      <c r="H1064" s="2"/>
    </row>
    <row r="1065">
      <c r="E1065" s="1"/>
      <c r="F1065" s="1"/>
      <c r="G1065" s="2"/>
      <c r="H1065" s="2"/>
    </row>
    <row r="1066">
      <c r="E1066" s="1"/>
      <c r="F1066" s="1"/>
      <c r="G1066" s="2"/>
      <c r="H1066" s="2"/>
    </row>
    <row r="1067">
      <c r="E1067" s="1"/>
      <c r="F1067" s="1"/>
      <c r="G1067" s="2"/>
      <c r="H1067" s="2"/>
    </row>
    <row r="1068">
      <c r="E1068" s="1"/>
      <c r="F1068" s="1"/>
      <c r="G1068" s="2"/>
      <c r="H1068" s="2"/>
    </row>
    <row r="1069">
      <c r="E1069" s="1"/>
      <c r="F1069" s="1"/>
      <c r="G1069" s="2"/>
      <c r="H1069" s="2"/>
    </row>
    <row r="1070">
      <c r="E1070" s="1"/>
      <c r="F1070" s="1"/>
      <c r="G1070" s="2"/>
      <c r="H1070" s="2"/>
    </row>
    <row r="1071">
      <c r="E1071" s="1"/>
      <c r="F1071" s="1"/>
      <c r="G1071" s="2"/>
      <c r="H1071" s="2"/>
    </row>
    <row r="1072">
      <c r="E1072" s="1"/>
      <c r="F1072" s="1"/>
      <c r="G1072" s="2"/>
      <c r="H1072" s="2"/>
    </row>
    <row r="1073">
      <c r="E1073" s="1"/>
      <c r="F1073" s="1"/>
      <c r="G1073" s="2"/>
      <c r="H1073" s="2"/>
    </row>
    <row r="1074">
      <c r="E1074" s="1"/>
      <c r="F1074" s="1"/>
      <c r="G1074" s="2"/>
      <c r="H1074" s="2"/>
    </row>
    <row r="1075">
      <c r="E1075" s="1"/>
      <c r="F1075" s="1"/>
      <c r="G1075" s="2"/>
      <c r="H1075" s="2"/>
    </row>
    <row r="1076">
      <c r="E1076" s="1"/>
      <c r="F1076" s="1"/>
      <c r="G1076" s="2"/>
      <c r="H1076" s="2"/>
    </row>
    <row r="1077">
      <c r="E1077" s="1"/>
      <c r="F1077" s="1"/>
      <c r="G1077" s="2"/>
      <c r="H1077" s="2"/>
    </row>
    <row r="1078">
      <c r="E1078" s="1"/>
      <c r="F1078" s="1"/>
      <c r="G1078" s="2"/>
      <c r="H1078" s="2"/>
    </row>
    <row r="1079">
      <c r="E1079" s="1"/>
      <c r="F1079" s="1"/>
      <c r="G1079" s="2"/>
      <c r="H1079" s="2"/>
    </row>
    <row r="1080">
      <c r="E1080" s="1"/>
      <c r="F1080" s="1"/>
      <c r="G1080" s="2"/>
      <c r="H1080" s="2"/>
    </row>
    <row r="1081">
      <c r="E1081" s="1"/>
      <c r="F1081" s="1"/>
      <c r="G1081" s="2"/>
      <c r="H1081" s="2"/>
    </row>
    <row r="1082">
      <c r="E1082" s="1"/>
      <c r="F1082" s="1"/>
      <c r="G1082" s="2"/>
      <c r="H1082" s="2"/>
    </row>
    <row r="1083">
      <c r="E1083" s="1"/>
      <c r="F1083" s="1"/>
      <c r="G1083" s="2"/>
      <c r="H1083" s="2"/>
    </row>
    <row r="1084">
      <c r="E1084" s="1"/>
      <c r="F1084" s="1"/>
      <c r="G1084" s="2"/>
      <c r="H1084" s="2"/>
    </row>
    <row r="1085">
      <c r="E1085" s="1"/>
      <c r="F1085" s="1"/>
      <c r="G1085" s="2"/>
      <c r="H1085" s="2"/>
    </row>
    <row r="1086">
      <c r="E1086" s="1"/>
      <c r="F1086" s="1"/>
      <c r="G1086" s="2"/>
      <c r="H1086" s="2"/>
    </row>
    <row r="1087">
      <c r="E1087" s="1"/>
      <c r="F1087" s="1"/>
      <c r="G1087" s="2"/>
      <c r="H1087" s="2"/>
    </row>
    <row r="1088">
      <c r="E1088" s="1"/>
      <c r="F1088" s="1"/>
      <c r="G1088" s="2"/>
      <c r="H1088" s="2"/>
    </row>
    <row r="1089">
      <c r="E1089" s="1"/>
      <c r="F1089" s="1"/>
      <c r="G1089" s="2"/>
      <c r="H1089" s="2"/>
    </row>
    <row r="1090">
      <c r="E1090" s="1"/>
      <c r="F1090" s="1"/>
      <c r="G1090" s="2"/>
      <c r="H1090" s="2"/>
    </row>
    <row r="1091">
      <c r="E1091" s="1"/>
      <c r="F1091" s="1"/>
      <c r="G1091" s="2"/>
      <c r="H1091" s="2"/>
    </row>
    <row r="1092">
      <c r="E1092" s="1"/>
      <c r="F1092" s="1"/>
      <c r="G1092" s="2"/>
      <c r="H1092" s="2"/>
    </row>
    <row r="1093">
      <c r="E1093" s="1"/>
      <c r="F1093" s="1"/>
      <c r="G1093" s="2"/>
      <c r="H1093" s="2"/>
    </row>
    <row r="1094">
      <c r="E1094" s="1"/>
      <c r="F1094" s="1"/>
      <c r="G1094" s="2"/>
      <c r="H1094" s="2"/>
    </row>
    <row r="1095">
      <c r="E1095" s="1"/>
      <c r="F1095" s="1"/>
      <c r="G1095" s="2"/>
      <c r="H1095" s="2"/>
    </row>
    <row r="1096">
      <c r="E1096" s="1"/>
      <c r="F1096" s="1"/>
      <c r="G1096" s="2"/>
      <c r="H1096" s="2"/>
    </row>
    <row r="1097">
      <c r="E1097" s="1"/>
      <c r="F1097" s="1"/>
      <c r="G1097" s="2"/>
      <c r="H1097" s="2"/>
    </row>
    <row r="1098">
      <c r="E1098" s="1"/>
      <c r="F1098" s="1"/>
      <c r="G1098" s="2"/>
      <c r="H1098" s="2"/>
    </row>
    <row r="1099">
      <c r="E1099" s="1"/>
      <c r="F1099" s="1"/>
      <c r="G1099" s="2"/>
      <c r="H1099" s="2"/>
    </row>
    <row r="1100">
      <c r="E1100" s="1"/>
      <c r="F1100" s="1"/>
      <c r="G1100" s="2"/>
      <c r="H1100" s="2"/>
    </row>
    <row r="1101">
      <c r="E1101" s="1"/>
      <c r="F1101" s="1"/>
      <c r="G1101" s="2"/>
      <c r="H1101" s="2"/>
    </row>
    <row r="1102">
      <c r="E1102" s="1"/>
      <c r="F1102" s="1"/>
      <c r="G1102" s="2"/>
      <c r="H1102" s="2"/>
    </row>
    <row r="1103">
      <c r="E1103" s="1"/>
      <c r="F1103" s="1"/>
      <c r="G1103" s="2"/>
      <c r="H1103" s="2"/>
    </row>
    <row r="1104">
      <c r="E1104" s="1"/>
      <c r="F1104" s="1"/>
      <c r="G1104" s="2"/>
      <c r="H1104" s="2"/>
    </row>
    <row r="1105">
      <c r="E1105" s="1"/>
      <c r="F1105" s="1"/>
      <c r="G1105" s="2"/>
      <c r="H1105" s="2"/>
    </row>
    <row r="1106">
      <c r="E1106" s="1"/>
      <c r="F1106" s="1"/>
      <c r="G1106" s="2"/>
      <c r="H1106" s="2"/>
    </row>
    <row r="1107">
      <c r="E1107" s="1"/>
      <c r="F1107" s="1"/>
      <c r="G1107" s="2"/>
      <c r="H1107" s="2"/>
    </row>
    <row r="1108">
      <c r="E1108" s="1"/>
      <c r="F1108" s="1"/>
      <c r="G1108" s="2"/>
      <c r="H1108" s="2"/>
    </row>
    <row r="1109">
      <c r="E1109" s="1"/>
      <c r="F1109" s="1"/>
      <c r="G1109" s="2"/>
      <c r="H1109" s="2"/>
    </row>
    <row r="1110">
      <c r="E1110" s="1"/>
      <c r="F1110" s="1"/>
      <c r="G1110" s="2"/>
      <c r="H1110" s="2"/>
    </row>
    <row r="1111">
      <c r="E1111" s="1"/>
      <c r="F1111" s="1"/>
      <c r="G1111" s="2"/>
      <c r="H1111" s="2"/>
    </row>
    <row r="1112">
      <c r="E1112" s="1"/>
      <c r="F1112" s="1"/>
      <c r="G1112" s="2"/>
      <c r="H1112" s="2"/>
    </row>
    <row r="1113">
      <c r="E1113" s="1"/>
      <c r="F1113" s="1"/>
      <c r="G1113" s="2"/>
      <c r="H1113" s="2"/>
    </row>
    <row r="1114">
      <c r="E1114" s="1"/>
      <c r="F1114" s="1"/>
      <c r="G1114" s="2"/>
      <c r="H1114" s="2"/>
    </row>
    <row r="1115">
      <c r="E1115" s="1"/>
      <c r="F1115" s="1"/>
      <c r="G1115" s="2"/>
      <c r="H1115" s="2"/>
    </row>
    <row r="1116">
      <c r="E1116" s="1"/>
      <c r="F1116" s="1"/>
      <c r="G1116" s="2"/>
      <c r="H1116" s="2"/>
    </row>
    <row r="1117">
      <c r="E1117" s="1"/>
      <c r="F1117" s="1"/>
      <c r="G1117" s="2"/>
      <c r="H1117" s="2"/>
    </row>
    <row r="1118">
      <c r="E1118" s="1"/>
      <c r="F1118" s="1"/>
      <c r="G1118" s="2"/>
      <c r="H1118" s="2"/>
    </row>
    <row r="1119">
      <c r="E1119" s="1"/>
      <c r="F1119" s="1"/>
      <c r="G1119" s="2"/>
      <c r="H1119" s="2"/>
    </row>
    <row r="1120">
      <c r="E1120" s="1"/>
      <c r="F1120" s="1"/>
      <c r="G1120" s="2"/>
      <c r="H1120" s="2"/>
    </row>
    <row r="1121">
      <c r="E1121" s="1"/>
      <c r="F1121" s="1"/>
      <c r="G1121" s="2"/>
      <c r="H1121" s="2"/>
    </row>
    <row r="1122">
      <c r="E1122" s="1"/>
      <c r="F1122" s="1"/>
      <c r="G1122" s="2"/>
      <c r="H1122" s="2"/>
    </row>
    <row r="1123">
      <c r="E1123" s="1"/>
      <c r="F1123" s="1"/>
      <c r="G1123" s="2"/>
      <c r="H1123" s="2"/>
    </row>
    <row r="1124">
      <c r="E1124" s="1"/>
      <c r="F1124" s="1"/>
      <c r="G1124" s="2"/>
      <c r="H1124" s="2"/>
    </row>
    <row r="1125">
      <c r="E1125" s="1"/>
      <c r="F1125" s="1"/>
      <c r="G1125" s="2"/>
      <c r="H1125" s="2"/>
    </row>
    <row r="1126">
      <c r="E1126" s="1"/>
      <c r="F1126" s="1"/>
      <c r="G1126" s="2"/>
      <c r="H1126" s="2"/>
    </row>
    <row r="1127">
      <c r="E1127" s="1"/>
      <c r="F1127" s="1"/>
      <c r="G1127" s="2"/>
      <c r="H1127" s="2"/>
    </row>
    <row r="1128">
      <c r="E1128" s="1"/>
      <c r="F1128" s="1"/>
      <c r="G1128" s="2"/>
      <c r="H1128" s="2"/>
    </row>
    <row r="1129">
      <c r="E1129" s="1"/>
      <c r="F1129" s="1"/>
      <c r="G1129" s="2"/>
      <c r="H1129" s="2"/>
    </row>
    <row r="1130">
      <c r="E1130" s="1"/>
      <c r="F1130" s="1"/>
      <c r="G1130" s="2"/>
      <c r="H1130" s="2"/>
    </row>
    <row r="1131">
      <c r="E1131" s="1"/>
      <c r="F1131" s="1"/>
      <c r="G1131" s="2"/>
      <c r="H1131" s="2"/>
    </row>
    <row r="1132">
      <c r="E1132" s="1"/>
      <c r="F1132" s="1"/>
      <c r="G1132" s="2"/>
      <c r="H1132" s="2"/>
    </row>
    <row r="1133">
      <c r="E1133" s="1"/>
      <c r="F1133" s="1"/>
      <c r="G1133" s="2"/>
      <c r="H1133" s="2"/>
    </row>
    <row r="1134">
      <c r="E1134" s="1"/>
      <c r="F1134" s="1"/>
      <c r="G1134" s="2"/>
      <c r="H1134" s="2"/>
    </row>
    <row r="1135">
      <c r="E1135" s="1"/>
      <c r="F1135" s="1"/>
      <c r="G1135" s="2"/>
      <c r="H1135" s="2"/>
    </row>
    <row r="1136">
      <c r="E1136" s="1"/>
      <c r="F1136" s="1"/>
      <c r="G1136" s="2"/>
      <c r="H1136" s="2"/>
    </row>
    <row r="1137">
      <c r="E1137" s="1"/>
      <c r="F1137" s="1"/>
      <c r="G1137" s="2"/>
      <c r="H1137" s="2"/>
    </row>
    <row r="1138">
      <c r="E1138" s="1"/>
      <c r="F1138" s="1"/>
      <c r="G1138" s="2"/>
      <c r="H1138" s="2"/>
    </row>
    <row r="1139">
      <c r="E1139" s="1"/>
      <c r="F1139" s="1"/>
      <c r="G1139" s="2"/>
      <c r="H1139" s="2"/>
    </row>
    <row r="1140">
      <c r="E1140" s="1"/>
      <c r="F1140" s="1"/>
      <c r="G1140" s="2"/>
      <c r="H1140" s="2"/>
    </row>
    <row r="1141">
      <c r="E1141" s="1"/>
      <c r="F1141" s="1"/>
      <c r="G1141" s="2"/>
      <c r="H1141" s="2"/>
    </row>
    <row r="1142">
      <c r="E1142" s="1"/>
      <c r="F1142" s="1"/>
      <c r="G1142" s="2"/>
      <c r="H1142" s="2"/>
    </row>
    <row r="1143">
      <c r="E1143" s="1"/>
      <c r="F1143" s="1"/>
      <c r="G1143" s="2"/>
      <c r="H1143" s="2"/>
    </row>
    <row r="1144">
      <c r="E1144" s="1"/>
      <c r="F1144" s="1"/>
      <c r="G1144" s="2"/>
      <c r="H1144" s="2"/>
    </row>
    <row r="1145">
      <c r="E1145" s="1"/>
      <c r="F1145" s="1"/>
      <c r="G1145" s="2"/>
      <c r="H1145" s="2"/>
    </row>
    <row r="1146">
      <c r="E1146" s="1"/>
      <c r="F1146" s="1"/>
      <c r="G1146" s="2"/>
      <c r="H1146" s="2"/>
    </row>
    <row r="1147">
      <c r="E1147" s="1"/>
      <c r="F1147" s="1"/>
      <c r="G1147" s="2"/>
      <c r="H1147" s="2"/>
    </row>
    <row r="1148">
      <c r="E1148" s="1"/>
      <c r="F1148" s="1"/>
      <c r="G1148" s="2"/>
      <c r="H1148" s="2"/>
    </row>
    <row r="1149">
      <c r="E1149" s="1"/>
      <c r="F1149" s="1"/>
      <c r="G1149" s="2"/>
      <c r="H1149" s="2"/>
    </row>
    <row r="1150">
      <c r="E1150" s="1"/>
      <c r="F1150" s="1"/>
      <c r="G1150" s="2"/>
      <c r="H1150" s="2"/>
    </row>
    <row r="1151">
      <c r="E1151" s="1"/>
      <c r="F1151" s="1"/>
      <c r="G1151" s="2"/>
      <c r="H1151" s="2"/>
    </row>
    <row r="1152">
      <c r="E1152" s="1"/>
      <c r="F1152" s="1"/>
      <c r="G1152" s="2"/>
      <c r="H1152" s="2"/>
    </row>
    <row r="1153">
      <c r="E1153" s="1"/>
      <c r="F1153" s="1"/>
      <c r="G1153" s="2"/>
      <c r="H1153" s="2"/>
    </row>
    <row r="1154">
      <c r="E1154" s="1"/>
      <c r="F1154" s="1"/>
      <c r="G1154" s="2"/>
      <c r="H1154" s="2"/>
    </row>
    <row r="1155">
      <c r="E1155" s="1"/>
      <c r="F1155" s="1"/>
      <c r="G1155" s="2"/>
      <c r="H1155" s="2"/>
    </row>
    <row r="1156">
      <c r="E1156" s="1"/>
      <c r="F1156" s="1"/>
      <c r="G1156" s="2"/>
      <c r="H1156" s="2"/>
    </row>
    <row r="1157">
      <c r="E1157" s="1"/>
      <c r="F1157" s="1"/>
      <c r="G1157" s="2"/>
      <c r="H1157" s="2"/>
    </row>
    <row r="1158">
      <c r="E1158" s="1"/>
      <c r="F1158" s="1"/>
      <c r="G1158" s="2"/>
      <c r="H1158" s="2"/>
    </row>
    <row r="1159">
      <c r="E1159" s="1"/>
      <c r="F1159" s="1"/>
      <c r="G1159" s="2"/>
      <c r="H1159" s="2"/>
    </row>
    <row r="1160">
      <c r="E1160" s="1"/>
      <c r="F1160" s="1"/>
      <c r="G1160" s="2"/>
      <c r="H1160" s="2"/>
    </row>
    <row r="1161">
      <c r="E1161" s="1"/>
      <c r="F1161" s="1"/>
      <c r="G1161" s="2"/>
      <c r="H1161" s="2"/>
    </row>
    <row r="1162">
      <c r="E1162" s="1"/>
      <c r="F1162" s="1"/>
      <c r="G1162" s="2"/>
      <c r="H1162" s="2"/>
    </row>
    <row r="1163">
      <c r="E1163" s="1"/>
      <c r="F1163" s="1"/>
      <c r="G1163" s="2"/>
      <c r="H1163" s="2"/>
    </row>
    <row r="1164">
      <c r="E1164" s="1"/>
      <c r="F1164" s="1"/>
      <c r="G1164" s="2"/>
      <c r="H1164" s="2"/>
    </row>
    <row r="1165">
      <c r="E1165" s="1"/>
      <c r="F1165" s="1"/>
      <c r="G1165" s="2"/>
      <c r="H1165" s="2"/>
    </row>
    <row r="1166">
      <c r="E1166" s="1"/>
      <c r="F1166" s="1"/>
      <c r="G1166" s="2"/>
      <c r="H1166" s="2"/>
    </row>
    <row r="1167">
      <c r="E1167" s="1"/>
      <c r="F1167" s="1"/>
      <c r="G1167" s="2"/>
      <c r="H1167" s="2"/>
    </row>
    <row r="1168">
      <c r="E1168" s="1"/>
      <c r="F1168" s="1"/>
      <c r="G1168" s="2"/>
      <c r="H1168" s="2"/>
    </row>
    <row r="1169">
      <c r="E1169" s="1"/>
      <c r="F1169" s="1"/>
      <c r="G1169" s="2"/>
      <c r="H1169" s="2"/>
    </row>
    <row r="1170">
      <c r="E1170" s="1"/>
      <c r="F1170" s="1"/>
      <c r="G1170" s="2"/>
      <c r="H1170" s="2"/>
    </row>
    <row r="1171">
      <c r="E1171" s="1"/>
      <c r="F1171" s="1"/>
      <c r="G1171" s="2"/>
      <c r="H1171" s="2"/>
    </row>
    <row r="1172">
      <c r="E1172" s="1"/>
      <c r="F1172" s="1"/>
      <c r="G1172" s="2"/>
      <c r="H1172" s="2"/>
    </row>
    <row r="1173">
      <c r="E1173" s="1"/>
      <c r="F1173" s="1"/>
      <c r="G1173" s="2"/>
      <c r="H1173" s="2"/>
    </row>
    <row r="1174">
      <c r="E1174" s="1"/>
      <c r="F1174" s="1"/>
      <c r="G1174" s="2"/>
      <c r="H1174" s="2"/>
    </row>
    <row r="1175">
      <c r="E1175" s="1"/>
      <c r="F1175" s="1"/>
      <c r="G1175" s="2"/>
      <c r="H1175" s="2"/>
    </row>
    <row r="1176">
      <c r="E1176" s="1"/>
      <c r="F1176" s="1"/>
      <c r="G1176" s="2"/>
      <c r="H1176" s="2"/>
    </row>
    <row r="1177">
      <c r="E1177" s="1"/>
      <c r="F1177" s="1"/>
      <c r="G1177" s="2"/>
      <c r="H1177" s="2"/>
    </row>
    <row r="1178">
      <c r="E1178" s="1"/>
      <c r="F1178" s="1"/>
      <c r="G1178" s="2"/>
      <c r="H1178" s="2"/>
    </row>
    <row r="1179">
      <c r="E1179" s="1"/>
      <c r="F1179" s="1"/>
      <c r="G1179" s="2"/>
      <c r="H1179" s="2"/>
    </row>
    <row r="1180">
      <c r="E1180" s="1"/>
      <c r="F1180" s="1"/>
      <c r="G1180" s="2"/>
      <c r="H1180" s="2"/>
    </row>
    <row r="1181">
      <c r="E1181" s="1"/>
      <c r="F1181" s="1"/>
      <c r="G1181" s="2"/>
      <c r="H1181" s="2"/>
    </row>
    <row r="1182">
      <c r="E1182" s="1"/>
      <c r="F1182" s="1"/>
      <c r="G1182" s="2"/>
      <c r="H1182" s="2"/>
    </row>
    <row r="1183">
      <c r="E1183" s="1"/>
      <c r="F1183" s="1"/>
      <c r="G1183" s="2"/>
      <c r="H1183" s="2"/>
    </row>
    <row r="1184">
      <c r="E1184" s="1"/>
      <c r="F1184" s="1"/>
      <c r="G1184" s="2"/>
      <c r="H1184" s="2"/>
    </row>
    <row r="1185">
      <c r="E1185" s="1"/>
      <c r="F1185" s="1"/>
      <c r="G1185" s="2"/>
      <c r="H1185" s="2"/>
    </row>
    <row r="1186">
      <c r="E1186" s="1"/>
      <c r="F1186" s="1"/>
      <c r="G1186" s="2"/>
      <c r="H1186" s="2"/>
    </row>
    <row r="1187">
      <c r="E1187" s="1"/>
      <c r="F1187" s="1"/>
      <c r="G1187" s="2"/>
      <c r="H1187" s="2"/>
    </row>
    <row r="1188">
      <c r="E1188" s="1"/>
      <c r="F1188" s="1"/>
      <c r="G1188" s="2"/>
      <c r="H1188" s="2"/>
    </row>
    <row r="1189">
      <c r="E1189" s="1"/>
      <c r="F1189" s="1"/>
      <c r="G1189" s="2"/>
      <c r="H1189" s="2"/>
    </row>
    <row r="1190">
      <c r="E1190" s="1"/>
      <c r="F1190" s="1"/>
      <c r="G1190" s="2"/>
      <c r="H1190" s="2"/>
    </row>
    <row r="1191">
      <c r="E1191" s="1"/>
      <c r="F1191" s="1"/>
      <c r="G1191" s="2"/>
      <c r="H1191" s="2"/>
    </row>
    <row r="1192">
      <c r="E1192" s="1"/>
      <c r="F1192" s="1"/>
      <c r="G1192" s="2"/>
      <c r="H1192" s="2"/>
    </row>
    <row r="1193">
      <c r="E1193" s="1"/>
      <c r="F1193" s="1"/>
      <c r="G1193" s="2"/>
      <c r="H1193" s="2"/>
    </row>
    <row r="1194">
      <c r="E1194" s="1"/>
      <c r="F1194" s="1"/>
      <c r="G1194" s="2"/>
      <c r="H1194" s="2"/>
    </row>
    <row r="1195">
      <c r="E1195" s="1"/>
      <c r="F1195" s="1"/>
      <c r="G1195" s="2"/>
      <c r="H1195" s="2"/>
    </row>
    <row r="1196">
      <c r="E1196" s="1"/>
      <c r="F1196" s="1"/>
      <c r="G1196" s="2"/>
      <c r="H1196" s="2"/>
    </row>
    <row r="1197">
      <c r="E1197" s="1"/>
      <c r="F1197" s="1"/>
      <c r="G1197" s="2"/>
      <c r="H1197" s="2"/>
    </row>
    <row r="1198">
      <c r="E1198" s="1"/>
      <c r="F1198" s="1"/>
      <c r="G1198" s="2"/>
      <c r="H1198" s="2"/>
    </row>
    <row r="1199">
      <c r="E1199" s="1"/>
      <c r="F1199" s="1"/>
      <c r="G1199" s="2"/>
      <c r="H1199" s="2"/>
    </row>
    <row r="1200">
      <c r="E1200" s="1"/>
      <c r="F1200" s="1"/>
      <c r="G1200" s="2"/>
      <c r="H1200" s="2"/>
    </row>
    <row r="1201">
      <c r="E1201" s="1"/>
      <c r="F1201" s="1"/>
      <c r="G1201" s="2"/>
      <c r="H1201" s="2"/>
    </row>
    <row r="1202">
      <c r="E1202" s="1"/>
      <c r="F1202" s="1"/>
      <c r="G1202" s="2"/>
      <c r="H1202" s="2"/>
    </row>
    <row r="1203">
      <c r="E1203" s="1"/>
      <c r="F1203" s="1"/>
      <c r="G1203" s="2"/>
      <c r="H1203" s="2"/>
    </row>
    <row r="1204">
      <c r="E1204" s="1"/>
      <c r="F1204" s="1"/>
      <c r="G1204" s="2"/>
      <c r="H1204" s="2"/>
    </row>
    <row r="1205">
      <c r="E1205" s="1"/>
      <c r="F1205" s="1"/>
      <c r="G1205" s="2"/>
      <c r="H1205" s="2"/>
    </row>
    <row r="1206">
      <c r="E1206" s="1"/>
      <c r="F1206" s="1"/>
      <c r="G1206" s="2"/>
      <c r="H1206" s="2"/>
    </row>
    <row r="1207">
      <c r="E1207" s="1"/>
      <c r="F1207" s="1"/>
      <c r="G1207" s="2"/>
      <c r="H1207" s="2"/>
    </row>
    <row r="1208">
      <c r="E1208" s="1"/>
      <c r="F1208" s="1"/>
      <c r="G1208" s="2"/>
      <c r="H1208" s="2"/>
    </row>
    <row r="1209">
      <c r="E1209" s="1"/>
      <c r="F1209" s="1"/>
      <c r="G1209" s="2"/>
      <c r="H1209" s="2"/>
    </row>
    <row r="1210">
      <c r="E1210" s="1"/>
      <c r="F1210" s="1"/>
      <c r="G1210" s="2"/>
      <c r="H1210" s="2"/>
    </row>
    <row r="1211">
      <c r="E1211" s="1"/>
      <c r="F1211" s="1"/>
      <c r="G1211" s="2"/>
      <c r="H1211" s="2"/>
    </row>
    <row r="1212">
      <c r="E1212" s="1"/>
      <c r="F1212" s="1"/>
      <c r="G1212" s="2"/>
      <c r="H1212" s="2"/>
    </row>
    <row r="1213">
      <c r="E1213" s="1"/>
      <c r="F1213" s="1"/>
      <c r="G1213" s="2"/>
      <c r="H1213" s="2"/>
    </row>
    <row r="1214">
      <c r="E1214" s="1"/>
      <c r="F1214" s="1"/>
      <c r="G1214" s="2"/>
      <c r="H1214" s="2"/>
    </row>
    <row r="1215">
      <c r="E1215" s="1"/>
      <c r="F1215" s="1"/>
      <c r="G1215" s="2"/>
      <c r="H1215" s="2"/>
    </row>
    <row r="1216">
      <c r="E1216" s="1"/>
      <c r="F1216" s="1"/>
      <c r="G1216" s="2"/>
      <c r="H1216" s="2"/>
    </row>
    <row r="1217">
      <c r="E1217" s="1"/>
      <c r="F1217" s="1"/>
      <c r="G1217" s="2"/>
      <c r="H1217" s="2"/>
    </row>
    <row r="1218">
      <c r="E1218" s="1"/>
      <c r="F1218" s="1"/>
      <c r="G1218" s="2"/>
      <c r="H1218" s="2"/>
    </row>
    <row r="1219">
      <c r="E1219" s="1"/>
      <c r="F1219" s="1"/>
      <c r="G1219" s="2"/>
      <c r="H1219" s="2"/>
    </row>
    <row r="1220">
      <c r="E1220" s="1"/>
      <c r="F1220" s="1"/>
      <c r="G1220" s="2"/>
      <c r="H1220" s="2"/>
    </row>
    <row r="1221">
      <c r="E1221" s="1"/>
      <c r="F1221" s="1"/>
      <c r="G1221" s="2"/>
      <c r="H1221" s="2"/>
    </row>
    <row r="1222">
      <c r="E1222" s="1"/>
      <c r="F1222" s="1"/>
      <c r="G1222" s="2"/>
      <c r="H1222" s="2"/>
    </row>
    <row r="1223">
      <c r="E1223" s="1"/>
      <c r="F1223" s="1"/>
      <c r="G1223" s="2"/>
      <c r="H1223" s="2"/>
    </row>
    <row r="1224">
      <c r="E1224" s="1"/>
      <c r="F1224" s="1"/>
      <c r="G1224" s="2"/>
      <c r="H1224" s="2"/>
    </row>
    <row r="1225">
      <c r="E1225" s="1"/>
      <c r="F1225" s="1"/>
      <c r="G1225" s="2"/>
      <c r="H1225" s="2"/>
    </row>
    <row r="1226">
      <c r="E1226" s="1"/>
      <c r="F1226" s="1"/>
      <c r="G1226" s="2"/>
      <c r="H1226" s="2"/>
    </row>
    <row r="1227">
      <c r="E1227" s="1"/>
      <c r="F1227" s="1"/>
      <c r="G1227" s="2"/>
      <c r="H1227" s="2"/>
    </row>
    <row r="1228">
      <c r="E1228" s="1"/>
      <c r="F1228" s="1"/>
      <c r="G1228" s="2"/>
      <c r="H1228" s="2"/>
    </row>
    <row r="1229">
      <c r="E1229" s="1"/>
      <c r="F1229" s="1"/>
      <c r="G1229" s="2"/>
      <c r="H1229" s="2"/>
    </row>
    <row r="1230">
      <c r="E1230" s="1"/>
      <c r="F1230" s="1"/>
      <c r="G1230" s="2"/>
      <c r="H1230" s="2"/>
    </row>
    <row r="1231">
      <c r="E1231" s="1"/>
      <c r="F1231" s="1"/>
      <c r="G1231" s="2"/>
      <c r="H1231" s="2"/>
    </row>
    <row r="1232">
      <c r="E1232" s="1"/>
      <c r="F1232" s="1"/>
      <c r="G1232" s="2"/>
      <c r="H1232" s="2"/>
    </row>
    <row r="1233">
      <c r="E1233" s="1"/>
      <c r="F1233" s="1"/>
      <c r="G1233" s="2"/>
      <c r="H1233" s="2"/>
    </row>
    <row r="1234">
      <c r="E1234" s="1"/>
      <c r="F1234" s="1"/>
      <c r="G1234" s="2"/>
      <c r="H1234" s="2"/>
    </row>
    <row r="1235">
      <c r="E1235" s="1"/>
      <c r="F1235" s="1"/>
      <c r="G1235" s="2"/>
      <c r="H1235" s="2"/>
    </row>
    <row r="1236">
      <c r="E1236" s="1"/>
      <c r="F1236" s="1"/>
      <c r="G1236" s="2"/>
      <c r="H1236" s="2"/>
    </row>
    <row r="1237">
      <c r="E1237" s="1"/>
      <c r="F1237" s="1"/>
      <c r="G1237" s="2"/>
      <c r="H1237" s="2"/>
    </row>
    <row r="1238">
      <c r="E1238" s="1"/>
      <c r="F1238" s="1"/>
      <c r="G1238" s="2"/>
      <c r="H1238" s="2"/>
    </row>
    <row r="1239">
      <c r="E1239" s="1"/>
      <c r="F1239" s="1"/>
      <c r="G1239" s="2"/>
      <c r="H1239" s="2"/>
    </row>
    <row r="1240">
      <c r="E1240" s="1"/>
      <c r="F1240" s="1"/>
      <c r="G1240" s="2"/>
      <c r="H1240" s="2"/>
    </row>
    <row r="1241">
      <c r="E1241" s="1"/>
      <c r="F1241" s="1"/>
      <c r="G1241" s="2"/>
      <c r="H1241" s="2"/>
    </row>
    <row r="1242">
      <c r="E1242" s="1"/>
      <c r="F1242" s="1"/>
      <c r="G1242" s="2"/>
      <c r="H1242" s="2"/>
    </row>
    <row r="1243">
      <c r="E1243" s="1"/>
      <c r="F1243" s="1"/>
      <c r="G1243" s="2"/>
      <c r="H1243" s="2"/>
    </row>
    <row r="1244">
      <c r="E1244" s="1"/>
      <c r="F1244" s="1"/>
      <c r="G1244" s="2"/>
      <c r="H1244" s="2"/>
    </row>
    <row r="1245">
      <c r="E1245" s="1"/>
      <c r="F1245" s="1"/>
      <c r="G1245" s="2"/>
      <c r="H1245" s="2"/>
    </row>
    <row r="1246">
      <c r="E1246" s="1"/>
      <c r="F1246" s="1"/>
      <c r="G1246" s="2"/>
      <c r="H1246" s="2"/>
    </row>
    <row r="1247">
      <c r="E1247" s="1"/>
      <c r="F1247" s="1"/>
      <c r="G1247" s="2"/>
      <c r="H1247" s="2"/>
    </row>
    <row r="1248">
      <c r="E1248" s="1"/>
      <c r="F1248" s="1"/>
      <c r="G1248" s="2"/>
      <c r="H1248" s="2"/>
    </row>
    <row r="1249">
      <c r="E1249" s="1"/>
      <c r="F1249" s="1"/>
      <c r="G1249" s="2"/>
      <c r="H1249" s="2"/>
    </row>
    <row r="1250">
      <c r="E1250" s="1"/>
      <c r="F1250" s="1"/>
      <c r="G1250" s="2"/>
      <c r="H1250" s="2"/>
    </row>
    <row r="1251">
      <c r="E1251" s="1"/>
      <c r="F1251" s="1"/>
      <c r="G1251" s="2"/>
      <c r="H1251" s="2"/>
    </row>
    <row r="1252">
      <c r="E1252" s="1"/>
      <c r="F1252" s="1"/>
      <c r="G1252" s="2"/>
      <c r="H1252" s="2"/>
    </row>
    <row r="1253">
      <c r="E1253" s="1"/>
      <c r="F1253" s="1"/>
      <c r="G1253" s="2"/>
      <c r="H1253" s="2"/>
    </row>
    <row r="1254">
      <c r="E1254" s="1"/>
      <c r="F1254" s="1"/>
      <c r="G1254" s="2"/>
      <c r="H1254" s="2"/>
    </row>
    <row r="1255">
      <c r="E1255" s="1"/>
      <c r="F1255" s="1"/>
      <c r="G1255" s="2"/>
      <c r="H1255" s="2"/>
    </row>
    <row r="1256">
      <c r="E1256" s="1"/>
      <c r="F1256" s="1"/>
      <c r="G1256" s="2"/>
      <c r="H1256" s="2"/>
    </row>
    <row r="1257">
      <c r="E1257" s="1"/>
      <c r="F1257" s="1"/>
      <c r="G1257" s="2"/>
      <c r="H1257" s="2"/>
    </row>
    <row r="1258">
      <c r="E1258" s="1"/>
      <c r="F1258" s="1"/>
      <c r="G1258" s="2"/>
      <c r="H1258" s="2"/>
    </row>
    <row r="1259">
      <c r="E1259" s="1"/>
      <c r="F1259" s="1"/>
      <c r="G1259" s="2"/>
      <c r="H1259" s="2"/>
    </row>
    <row r="1260">
      <c r="E1260" s="1"/>
      <c r="F1260" s="1"/>
      <c r="G1260" s="2"/>
      <c r="H1260" s="2"/>
    </row>
    <row r="1261">
      <c r="E1261" s="1"/>
      <c r="F1261" s="1"/>
      <c r="G1261" s="2"/>
      <c r="H1261" s="2"/>
    </row>
    <row r="1262">
      <c r="E1262" s="1"/>
      <c r="F1262" s="1"/>
      <c r="G1262" s="2"/>
      <c r="H1262" s="2"/>
    </row>
    <row r="1263">
      <c r="E1263" s="1"/>
      <c r="F1263" s="1"/>
      <c r="G1263" s="2"/>
      <c r="H1263" s="2"/>
    </row>
    <row r="1264">
      <c r="E1264" s="1"/>
      <c r="F1264" s="1"/>
      <c r="G1264" s="2"/>
      <c r="H1264" s="2"/>
    </row>
    <row r="1265">
      <c r="E1265" s="1"/>
      <c r="F1265" s="1"/>
      <c r="G1265" s="2"/>
      <c r="H1265" s="2"/>
    </row>
    <row r="1266">
      <c r="E1266" s="1"/>
      <c r="F1266" s="1"/>
      <c r="G1266" s="2"/>
      <c r="H1266" s="2"/>
    </row>
    <row r="1267">
      <c r="E1267" s="1"/>
      <c r="F1267" s="1"/>
      <c r="G1267" s="2"/>
      <c r="H1267" s="2"/>
    </row>
    <row r="1268">
      <c r="E1268" s="1"/>
      <c r="F1268" s="1"/>
      <c r="G1268" s="2"/>
      <c r="H1268" s="2"/>
    </row>
    <row r="1269">
      <c r="E1269" s="1"/>
      <c r="F1269" s="1"/>
      <c r="G1269" s="2"/>
      <c r="H1269" s="2"/>
    </row>
    <row r="1270">
      <c r="E1270" s="1"/>
      <c r="F1270" s="1"/>
      <c r="G1270" s="2"/>
      <c r="H1270" s="2"/>
    </row>
    <row r="1271">
      <c r="E1271" s="1"/>
      <c r="F1271" s="1"/>
      <c r="G1271" s="2"/>
      <c r="H1271" s="2"/>
    </row>
    <row r="1272">
      <c r="E1272" s="1"/>
      <c r="F1272" s="1"/>
      <c r="G1272" s="2"/>
      <c r="H1272" s="2"/>
    </row>
    <row r="1273">
      <c r="E1273" s="1"/>
      <c r="F1273" s="1"/>
      <c r="G1273" s="2"/>
      <c r="H1273" s="2"/>
    </row>
    <row r="1274">
      <c r="E1274" s="1"/>
      <c r="F1274" s="1"/>
      <c r="G1274" s="2"/>
      <c r="H1274" s="2"/>
    </row>
    <row r="1275">
      <c r="E1275" s="1"/>
      <c r="F1275" s="1"/>
      <c r="G1275" s="2"/>
      <c r="H1275" s="2"/>
    </row>
    <row r="1276">
      <c r="E1276" s="1"/>
      <c r="F1276" s="1"/>
      <c r="G1276" s="2"/>
      <c r="H1276" s="2"/>
    </row>
    <row r="1277">
      <c r="E1277" s="1"/>
      <c r="F1277" s="1"/>
      <c r="G1277" s="2"/>
      <c r="H1277" s="2"/>
    </row>
    <row r="1278">
      <c r="E1278" s="1"/>
      <c r="F1278" s="1"/>
      <c r="G1278" s="2"/>
      <c r="H1278" s="2"/>
    </row>
    <row r="1279">
      <c r="E1279" s="1"/>
      <c r="F1279" s="1"/>
      <c r="G1279" s="2"/>
      <c r="H1279" s="2"/>
    </row>
    <row r="1280">
      <c r="E1280" s="1"/>
      <c r="F1280" s="1"/>
      <c r="G1280" s="2"/>
      <c r="H1280" s="2"/>
    </row>
    <row r="1281">
      <c r="E1281" s="1"/>
      <c r="F1281" s="1"/>
      <c r="G1281" s="2"/>
      <c r="H1281" s="2"/>
    </row>
    <row r="1282">
      <c r="E1282" s="1"/>
      <c r="F1282" s="1"/>
      <c r="G1282" s="2"/>
      <c r="H1282" s="2"/>
    </row>
    <row r="1283">
      <c r="E1283" s="1"/>
      <c r="F1283" s="1"/>
      <c r="G1283" s="2"/>
      <c r="H1283" s="2"/>
    </row>
    <row r="1284">
      <c r="E1284" s="1"/>
      <c r="F1284" s="1"/>
      <c r="G1284" s="2"/>
      <c r="H1284" s="2"/>
    </row>
    <row r="1285">
      <c r="E1285" s="1"/>
      <c r="F1285" s="1"/>
      <c r="G1285" s="2"/>
      <c r="H1285" s="2"/>
    </row>
    <row r="1286">
      <c r="E1286" s="1"/>
      <c r="F1286" s="1"/>
      <c r="G1286" s="2"/>
      <c r="H1286" s="2"/>
    </row>
    <row r="1287">
      <c r="E1287" s="1"/>
      <c r="F1287" s="1"/>
      <c r="G1287" s="2"/>
      <c r="H1287" s="2"/>
    </row>
    <row r="1288">
      <c r="E1288" s="1"/>
      <c r="F1288" s="1"/>
      <c r="G1288" s="2"/>
      <c r="H1288" s="2"/>
    </row>
    <row r="1289">
      <c r="E1289" s="1"/>
      <c r="F1289" s="1"/>
      <c r="G1289" s="2"/>
      <c r="H1289" s="2"/>
    </row>
    <row r="1290">
      <c r="E1290" s="1"/>
      <c r="F1290" s="1"/>
      <c r="G1290" s="2"/>
      <c r="H1290" s="2"/>
    </row>
    <row r="1291">
      <c r="E1291" s="1"/>
      <c r="F1291" s="1"/>
      <c r="G1291" s="2"/>
      <c r="H1291" s="2"/>
    </row>
    <row r="1292">
      <c r="E1292" s="1"/>
      <c r="F1292" s="1"/>
      <c r="G1292" s="2"/>
      <c r="H1292" s="2"/>
    </row>
    <row r="1293">
      <c r="E1293" s="1"/>
      <c r="F1293" s="1"/>
      <c r="G1293" s="2"/>
      <c r="H1293" s="2"/>
    </row>
    <row r="1294">
      <c r="E1294" s="1"/>
      <c r="F1294" s="1"/>
      <c r="G1294" s="2"/>
      <c r="H1294" s="2"/>
    </row>
    <row r="1295">
      <c r="E1295" s="1"/>
      <c r="F1295" s="1"/>
      <c r="G1295" s="2"/>
      <c r="H1295" s="2"/>
    </row>
    <row r="1296">
      <c r="E1296" s="1"/>
      <c r="F1296" s="1"/>
      <c r="G1296" s="2"/>
      <c r="H1296" s="2"/>
    </row>
    <row r="1297">
      <c r="E1297" s="1"/>
      <c r="F1297" s="1"/>
      <c r="G1297" s="2"/>
      <c r="H1297" s="2"/>
    </row>
    <row r="1298">
      <c r="E1298" s="1"/>
      <c r="F1298" s="1"/>
      <c r="G1298" s="2"/>
      <c r="H1298" s="2"/>
    </row>
    <row r="1299">
      <c r="E1299" s="1"/>
      <c r="F1299" s="1"/>
      <c r="G1299" s="2"/>
      <c r="H1299" s="2"/>
    </row>
    <row r="1300">
      <c r="E1300" s="1"/>
      <c r="F1300" s="1"/>
      <c r="G1300" s="2"/>
      <c r="H1300" s="2"/>
    </row>
    <row r="1301">
      <c r="E1301" s="1"/>
      <c r="F1301" s="1"/>
      <c r="G1301" s="2"/>
      <c r="H1301" s="2"/>
    </row>
    <row r="1302">
      <c r="E1302" s="1"/>
      <c r="F1302" s="1"/>
      <c r="G1302" s="2"/>
      <c r="H1302" s="2"/>
    </row>
    <row r="1303">
      <c r="E1303" s="1"/>
      <c r="F1303" s="1"/>
      <c r="G1303" s="2"/>
      <c r="H1303" s="2"/>
    </row>
    <row r="1304">
      <c r="E1304" s="1"/>
      <c r="F1304" s="1"/>
      <c r="G1304" s="2"/>
      <c r="H1304" s="2"/>
    </row>
    <row r="1305">
      <c r="E1305" s="1"/>
      <c r="F1305" s="1"/>
      <c r="G1305" s="2"/>
      <c r="H1305" s="2"/>
    </row>
    <row r="1306">
      <c r="E1306" s="1"/>
      <c r="F1306" s="1"/>
      <c r="G1306" s="2"/>
      <c r="H1306" s="2"/>
    </row>
    <row r="1307">
      <c r="E1307" s="1"/>
      <c r="F1307" s="1"/>
      <c r="G1307" s="2"/>
      <c r="H1307" s="2"/>
    </row>
    <row r="1308">
      <c r="E1308" s="1"/>
      <c r="F1308" s="1"/>
      <c r="G1308" s="2"/>
      <c r="H1308" s="2"/>
    </row>
    <row r="1309">
      <c r="E1309" s="1"/>
      <c r="F1309" s="1"/>
      <c r="G1309" s="2"/>
      <c r="H1309" s="2"/>
    </row>
    <row r="1310">
      <c r="E1310" s="1"/>
      <c r="F1310" s="1"/>
      <c r="G1310" s="2"/>
      <c r="H1310" s="2"/>
    </row>
    <row r="1311">
      <c r="E1311" s="1"/>
      <c r="F1311" s="1"/>
      <c r="G1311" s="2"/>
      <c r="H1311" s="2"/>
    </row>
    <row r="1312">
      <c r="E1312" s="1"/>
      <c r="F1312" s="1"/>
      <c r="G1312" s="2"/>
      <c r="H1312" s="2"/>
    </row>
    <row r="1313">
      <c r="E1313" s="1"/>
      <c r="F1313" s="1"/>
      <c r="G1313" s="2"/>
      <c r="H1313" s="2"/>
    </row>
    <row r="1314">
      <c r="E1314" s="1"/>
      <c r="F1314" s="1"/>
      <c r="G1314" s="2"/>
      <c r="H1314" s="2"/>
    </row>
    <row r="1315">
      <c r="E1315" s="1"/>
      <c r="F1315" s="1"/>
      <c r="G1315" s="2"/>
      <c r="H1315" s="2"/>
    </row>
    <row r="1316">
      <c r="E1316" s="1"/>
      <c r="F1316" s="1"/>
      <c r="G1316" s="2"/>
      <c r="H1316" s="2"/>
    </row>
    <row r="1317">
      <c r="E1317" s="1"/>
      <c r="F1317" s="1"/>
      <c r="G1317" s="2"/>
      <c r="H1317" s="2"/>
    </row>
    <row r="1318">
      <c r="E1318" s="1"/>
      <c r="F1318" s="1"/>
      <c r="G1318" s="2"/>
      <c r="H1318" s="2"/>
    </row>
    <row r="1319">
      <c r="E1319" s="1"/>
      <c r="F1319" s="1"/>
      <c r="G1319" s="2"/>
      <c r="H1319" s="2"/>
    </row>
    <row r="1320">
      <c r="E1320" s="1"/>
      <c r="F1320" s="1"/>
      <c r="G1320" s="2"/>
      <c r="H1320" s="2"/>
    </row>
    <row r="1321">
      <c r="E1321" s="1"/>
      <c r="F1321" s="1"/>
      <c r="G1321" s="2"/>
      <c r="H1321" s="2"/>
    </row>
    <row r="1322">
      <c r="E1322" s="1"/>
      <c r="F1322" s="1"/>
      <c r="G1322" s="2"/>
      <c r="H1322" s="2"/>
    </row>
    <row r="1323">
      <c r="E1323" s="1"/>
      <c r="F1323" s="1"/>
      <c r="G1323" s="2"/>
      <c r="H1323" s="2"/>
    </row>
    <row r="1324">
      <c r="E1324" s="1"/>
      <c r="F1324" s="1"/>
      <c r="G1324" s="2"/>
      <c r="H1324" s="2"/>
    </row>
    <row r="1325">
      <c r="E1325" s="1"/>
      <c r="F1325" s="1"/>
      <c r="G1325" s="2"/>
      <c r="H1325" s="2"/>
    </row>
    <row r="1326">
      <c r="E1326" s="1"/>
      <c r="F1326" s="1"/>
      <c r="G1326" s="2"/>
      <c r="H1326" s="2"/>
    </row>
    <row r="1327">
      <c r="E1327" s="1"/>
      <c r="F1327" s="1"/>
      <c r="G1327" s="2"/>
      <c r="H1327" s="2"/>
    </row>
    <row r="1328">
      <c r="E1328" s="1"/>
      <c r="F1328" s="1"/>
      <c r="G1328" s="2"/>
      <c r="H1328" s="2"/>
    </row>
    <row r="1329">
      <c r="E1329" s="1"/>
      <c r="F1329" s="1"/>
      <c r="G1329" s="2"/>
      <c r="H1329" s="2"/>
    </row>
    <row r="1330">
      <c r="E1330" s="1"/>
      <c r="F1330" s="1"/>
      <c r="G1330" s="2"/>
      <c r="H1330" s="2"/>
    </row>
    <row r="1331">
      <c r="E1331" s="1"/>
      <c r="F1331" s="1"/>
      <c r="G1331" s="2"/>
      <c r="H1331" s="2"/>
    </row>
    <row r="1332">
      <c r="E1332" s="1"/>
      <c r="F1332" s="1"/>
      <c r="G1332" s="2"/>
      <c r="H1332" s="2"/>
    </row>
    <row r="1333">
      <c r="E1333" s="1"/>
      <c r="F1333" s="1"/>
      <c r="G1333" s="2"/>
      <c r="H1333" s="2"/>
    </row>
    <row r="1334">
      <c r="E1334" s="1"/>
      <c r="F1334" s="1"/>
      <c r="G1334" s="2"/>
      <c r="H1334" s="2"/>
    </row>
    <row r="1335">
      <c r="E1335" s="1"/>
      <c r="F1335" s="1"/>
      <c r="G1335" s="2"/>
      <c r="H1335" s="2"/>
    </row>
    <row r="1336">
      <c r="E1336" s="1"/>
      <c r="F1336" s="1"/>
      <c r="G1336" s="2"/>
      <c r="H1336" s="2"/>
    </row>
    <row r="1337">
      <c r="E1337" s="1"/>
      <c r="F1337" s="1"/>
      <c r="G1337" s="2"/>
      <c r="H1337" s="2"/>
    </row>
    <row r="1338">
      <c r="E1338" s="1"/>
      <c r="F1338" s="1"/>
      <c r="G1338" s="2"/>
      <c r="H1338" s="2"/>
    </row>
    <row r="1339">
      <c r="E1339" s="1"/>
      <c r="F1339" s="1"/>
      <c r="G1339" s="2"/>
      <c r="H1339" s="2"/>
    </row>
    <row r="1340">
      <c r="E1340" s="1"/>
      <c r="F1340" s="1"/>
      <c r="G1340" s="2"/>
      <c r="H1340" s="2"/>
    </row>
    <row r="1341">
      <c r="E1341" s="1"/>
      <c r="F1341" s="1"/>
      <c r="G1341" s="2"/>
      <c r="H1341" s="2"/>
    </row>
    <row r="1342">
      <c r="E1342" s="1"/>
      <c r="F1342" s="1"/>
      <c r="G1342" s="2"/>
      <c r="H1342" s="2"/>
    </row>
    <row r="1343">
      <c r="E1343" s="1"/>
      <c r="F1343" s="1"/>
      <c r="G1343" s="2"/>
      <c r="H1343" s="2"/>
    </row>
    <row r="1344">
      <c r="E1344" s="1"/>
      <c r="F1344" s="1"/>
      <c r="G1344" s="2"/>
      <c r="H1344" s="2"/>
    </row>
    <row r="1345">
      <c r="E1345" s="1"/>
      <c r="F1345" s="1"/>
      <c r="G1345" s="2"/>
      <c r="H1345" s="2"/>
    </row>
    <row r="1346">
      <c r="E1346" s="1"/>
      <c r="F1346" s="1"/>
      <c r="G1346" s="2"/>
      <c r="H1346" s="2"/>
    </row>
    <row r="1347">
      <c r="E1347" s="1"/>
      <c r="F1347" s="1"/>
      <c r="G1347" s="2"/>
      <c r="H1347" s="2"/>
    </row>
    <row r="1348">
      <c r="E1348" s="1"/>
      <c r="F1348" s="1"/>
      <c r="G1348" s="2"/>
      <c r="H1348" s="2"/>
    </row>
    <row r="1349">
      <c r="E1349" s="1"/>
      <c r="F1349" s="1"/>
      <c r="G1349" s="2"/>
      <c r="H1349" s="2"/>
    </row>
    <row r="1350">
      <c r="E1350" s="1"/>
      <c r="F1350" s="1"/>
      <c r="G1350" s="2"/>
      <c r="H1350" s="2"/>
    </row>
    <row r="1351">
      <c r="E1351" s="1"/>
      <c r="F1351" s="1"/>
      <c r="G1351" s="2"/>
      <c r="H1351" s="2"/>
    </row>
    <row r="1352">
      <c r="E1352" s="1"/>
      <c r="F1352" s="1"/>
      <c r="G1352" s="2"/>
      <c r="H1352" s="2"/>
    </row>
    <row r="1353">
      <c r="E1353" s="1"/>
      <c r="F1353" s="1"/>
      <c r="G1353" s="2"/>
      <c r="H1353" s="2"/>
    </row>
    <row r="1354">
      <c r="E1354" s="1"/>
      <c r="F1354" s="1"/>
      <c r="G1354" s="2"/>
      <c r="H1354" s="2"/>
    </row>
    <row r="1355">
      <c r="E1355" s="1"/>
      <c r="F1355" s="1"/>
      <c r="G1355" s="2"/>
      <c r="H1355" s="2"/>
    </row>
    <row r="1356">
      <c r="E1356" s="1"/>
      <c r="F1356" s="1"/>
      <c r="G1356" s="2"/>
      <c r="H1356" s="2"/>
    </row>
    <row r="1357">
      <c r="E1357" s="1"/>
      <c r="F1357" s="1"/>
      <c r="G1357" s="2"/>
      <c r="H1357" s="2"/>
    </row>
    <row r="1358">
      <c r="E1358" s="1"/>
      <c r="F1358" s="1"/>
      <c r="G1358" s="2"/>
      <c r="H1358" s="2"/>
    </row>
    <row r="1359">
      <c r="E1359" s="1"/>
      <c r="F1359" s="1"/>
      <c r="G1359" s="2"/>
      <c r="H1359" s="2"/>
    </row>
    <row r="1360">
      <c r="E1360" s="1"/>
      <c r="F1360" s="1"/>
      <c r="G1360" s="2"/>
      <c r="H1360" s="2"/>
    </row>
    <row r="1361">
      <c r="E1361" s="1"/>
      <c r="F1361" s="1"/>
      <c r="G1361" s="2"/>
      <c r="H1361" s="2"/>
    </row>
    <row r="1362">
      <c r="E1362" s="1"/>
      <c r="F1362" s="1"/>
      <c r="G1362" s="2"/>
      <c r="H1362" s="2"/>
    </row>
    <row r="1363">
      <c r="E1363" s="1"/>
      <c r="F1363" s="1"/>
      <c r="G1363" s="2"/>
      <c r="H1363" s="2"/>
    </row>
    <row r="1364">
      <c r="E1364" s="1"/>
      <c r="F1364" s="1"/>
      <c r="G1364" s="2"/>
      <c r="H1364" s="2"/>
    </row>
    <row r="1365">
      <c r="E1365" s="1"/>
      <c r="F1365" s="1"/>
      <c r="G1365" s="2"/>
      <c r="H1365" s="2"/>
    </row>
    <row r="1366">
      <c r="E1366" s="1"/>
      <c r="F1366" s="1"/>
      <c r="G1366" s="2"/>
      <c r="H1366" s="2"/>
    </row>
    <row r="1367">
      <c r="E1367" s="1"/>
      <c r="F1367" s="1"/>
      <c r="G1367" s="2"/>
      <c r="H1367" s="2"/>
    </row>
    <row r="1368">
      <c r="E1368" s="1"/>
      <c r="F1368" s="1"/>
      <c r="G1368" s="2"/>
      <c r="H1368" s="2"/>
    </row>
    <row r="1369">
      <c r="E1369" s="1"/>
      <c r="F1369" s="1"/>
      <c r="G1369" s="2"/>
      <c r="H1369" s="2"/>
    </row>
    <row r="1370">
      <c r="E1370" s="1"/>
      <c r="F1370" s="1"/>
      <c r="G1370" s="2"/>
      <c r="H1370" s="2"/>
    </row>
    <row r="1371">
      <c r="E1371" s="1"/>
      <c r="F1371" s="1"/>
      <c r="G1371" s="2"/>
      <c r="H1371" s="2"/>
    </row>
    <row r="1372">
      <c r="E1372" s="1"/>
      <c r="F1372" s="1"/>
      <c r="G1372" s="2"/>
      <c r="H1372" s="2"/>
    </row>
    <row r="1373">
      <c r="E1373" s="1"/>
      <c r="F1373" s="1"/>
      <c r="G1373" s="2"/>
      <c r="H1373" s="2"/>
    </row>
    <row r="1374">
      <c r="E1374" s="1"/>
      <c r="F1374" s="1"/>
      <c r="G1374" s="2"/>
      <c r="H1374" s="2"/>
    </row>
    <row r="1375">
      <c r="E1375" s="1"/>
      <c r="F1375" s="1"/>
      <c r="G1375" s="2"/>
      <c r="H1375" s="2"/>
    </row>
    <row r="1376">
      <c r="E1376" s="1"/>
      <c r="F1376" s="1"/>
      <c r="G1376" s="2"/>
      <c r="H1376" s="2"/>
    </row>
    <row r="1377">
      <c r="E1377" s="1"/>
      <c r="F1377" s="1"/>
      <c r="G1377" s="2"/>
      <c r="H1377" s="2"/>
    </row>
    <row r="1378">
      <c r="E1378" s="1"/>
      <c r="F1378" s="1"/>
      <c r="G1378" s="2"/>
      <c r="H1378" s="2"/>
    </row>
    <row r="1379">
      <c r="E1379" s="1"/>
      <c r="F1379" s="1"/>
      <c r="G1379" s="2"/>
      <c r="H1379" s="2"/>
    </row>
    <row r="1380">
      <c r="E1380" s="1"/>
      <c r="F1380" s="1"/>
      <c r="G1380" s="2"/>
      <c r="H1380" s="2"/>
    </row>
    <row r="1381">
      <c r="E1381" s="1"/>
      <c r="F1381" s="1"/>
      <c r="G1381" s="2"/>
      <c r="H1381" s="2"/>
    </row>
    <row r="1382">
      <c r="E1382" s="1"/>
      <c r="F1382" s="1"/>
      <c r="G1382" s="2"/>
      <c r="H1382" s="2"/>
    </row>
    <row r="1383">
      <c r="E1383" s="1"/>
      <c r="F1383" s="1"/>
      <c r="G1383" s="2"/>
      <c r="H1383" s="2"/>
    </row>
    <row r="1384">
      <c r="E1384" s="1"/>
      <c r="F1384" s="1"/>
      <c r="G1384" s="2"/>
      <c r="H1384" s="2"/>
    </row>
    <row r="1385">
      <c r="E1385" s="1"/>
      <c r="F1385" s="1"/>
      <c r="G1385" s="2"/>
      <c r="H1385" s="2"/>
    </row>
    <row r="1386">
      <c r="E1386" s="1"/>
      <c r="F1386" s="1"/>
      <c r="G1386" s="2"/>
      <c r="H1386" s="2"/>
    </row>
    <row r="1387">
      <c r="E1387" s="1"/>
      <c r="F1387" s="1"/>
      <c r="G1387" s="2"/>
      <c r="H1387" s="2"/>
    </row>
    <row r="1388">
      <c r="E1388" s="1"/>
      <c r="F1388" s="1"/>
      <c r="G1388" s="2"/>
      <c r="H1388" s="2"/>
    </row>
    <row r="1389">
      <c r="E1389" s="1"/>
      <c r="F1389" s="1"/>
      <c r="G1389" s="2"/>
      <c r="H1389" s="2"/>
    </row>
    <row r="1390">
      <c r="E1390" s="1"/>
      <c r="F1390" s="1"/>
      <c r="G1390" s="2"/>
      <c r="H1390" s="2"/>
    </row>
    <row r="1391">
      <c r="E1391" s="1"/>
      <c r="F1391" s="1"/>
      <c r="G1391" s="2"/>
      <c r="H1391" s="2"/>
    </row>
    <row r="1392">
      <c r="E1392" s="1"/>
      <c r="F1392" s="1"/>
      <c r="G1392" s="2"/>
      <c r="H1392" s="2"/>
    </row>
    <row r="1393">
      <c r="E1393" s="1"/>
      <c r="F1393" s="1"/>
      <c r="G1393" s="2"/>
      <c r="H1393" s="2"/>
    </row>
    <row r="1394">
      <c r="E1394" s="1"/>
      <c r="F1394" s="1"/>
      <c r="G1394" s="2"/>
      <c r="H1394" s="2"/>
    </row>
    <row r="1395">
      <c r="E1395" s="1"/>
      <c r="F1395" s="1"/>
      <c r="G1395" s="2"/>
      <c r="H1395" s="2"/>
    </row>
    <row r="1396">
      <c r="E1396" s="1"/>
      <c r="F1396" s="1"/>
      <c r="G1396" s="2"/>
      <c r="H1396" s="2"/>
    </row>
    <row r="1397">
      <c r="E1397" s="1"/>
      <c r="F1397" s="1"/>
      <c r="G1397" s="2"/>
      <c r="H1397" s="2"/>
    </row>
    <row r="1398">
      <c r="E1398" s="1"/>
      <c r="F1398" s="1"/>
      <c r="G1398" s="2"/>
      <c r="H1398" s="2"/>
    </row>
    <row r="1399">
      <c r="E1399" s="1"/>
      <c r="F1399" s="1"/>
      <c r="G1399" s="2"/>
      <c r="H1399" s="2"/>
    </row>
    <row r="1400">
      <c r="E1400" s="1"/>
      <c r="F1400" s="1"/>
      <c r="G1400" s="2"/>
      <c r="H1400" s="2"/>
    </row>
    <row r="1401">
      <c r="E1401" s="1"/>
      <c r="F1401" s="1"/>
      <c r="G1401" s="2"/>
      <c r="H1401" s="2"/>
    </row>
    <row r="1402">
      <c r="E1402" s="1"/>
      <c r="F1402" s="1"/>
      <c r="G1402" s="2"/>
      <c r="H1402" s="2"/>
    </row>
    <row r="1403">
      <c r="E1403" s="1"/>
      <c r="F1403" s="1"/>
      <c r="G1403" s="2"/>
      <c r="H1403" s="2"/>
    </row>
    <row r="1404">
      <c r="E1404" s="1"/>
      <c r="F1404" s="1"/>
      <c r="G1404" s="2"/>
      <c r="H1404" s="2"/>
    </row>
    <row r="1405">
      <c r="E1405" s="1"/>
      <c r="F1405" s="1"/>
      <c r="G1405" s="2"/>
      <c r="H1405" s="2"/>
    </row>
    <row r="1406">
      <c r="E1406" s="1"/>
      <c r="F1406" s="1"/>
      <c r="G1406" s="2"/>
      <c r="H1406" s="2"/>
    </row>
    <row r="1407">
      <c r="E1407" s="1"/>
      <c r="F1407" s="1"/>
      <c r="G1407" s="2"/>
      <c r="H1407" s="2"/>
    </row>
    <row r="1408">
      <c r="E1408" s="1"/>
      <c r="F1408" s="1"/>
      <c r="G1408" s="2"/>
      <c r="H1408" s="2"/>
    </row>
    <row r="1409">
      <c r="E1409" s="1"/>
      <c r="F1409" s="1"/>
      <c r="G1409" s="2"/>
      <c r="H1409" s="2"/>
    </row>
    <row r="1410">
      <c r="E1410" s="1"/>
      <c r="F1410" s="1"/>
      <c r="G1410" s="2"/>
      <c r="H1410" s="2"/>
    </row>
    <row r="1411">
      <c r="E1411" s="1"/>
      <c r="F1411" s="1"/>
      <c r="G1411" s="2"/>
      <c r="H1411" s="2"/>
    </row>
    <row r="1412">
      <c r="E1412" s="1"/>
      <c r="F1412" s="1"/>
      <c r="G1412" s="2"/>
      <c r="H1412" s="2"/>
    </row>
    <row r="1413">
      <c r="E1413" s="1"/>
      <c r="F1413" s="1"/>
      <c r="G1413" s="2"/>
      <c r="H1413" s="2"/>
    </row>
    <row r="1414">
      <c r="E1414" s="1"/>
      <c r="F1414" s="1"/>
      <c r="G1414" s="2"/>
      <c r="H1414" s="2"/>
    </row>
    <row r="1415">
      <c r="E1415" s="1"/>
      <c r="F1415" s="1"/>
      <c r="G1415" s="2"/>
      <c r="H1415" s="2"/>
    </row>
    <row r="1416">
      <c r="E1416" s="1"/>
      <c r="F1416" s="1"/>
      <c r="G1416" s="2"/>
      <c r="H1416" s="2"/>
    </row>
    <row r="1417">
      <c r="E1417" s="1"/>
      <c r="F1417" s="1"/>
      <c r="G1417" s="2"/>
      <c r="H1417" s="2"/>
    </row>
    <row r="1418">
      <c r="E1418" s="1"/>
      <c r="F1418" s="1"/>
      <c r="G1418" s="2"/>
      <c r="H1418" s="2"/>
    </row>
    <row r="1419">
      <c r="E1419" s="1"/>
      <c r="F1419" s="1"/>
      <c r="G1419" s="2"/>
      <c r="H1419" s="2"/>
    </row>
    <row r="1420">
      <c r="E1420" s="1"/>
      <c r="F1420" s="1"/>
      <c r="G1420" s="2"/>
      <c r="H1420" s="2"/>
    </row>
    <row r="1421">
      <c r="E1421" s="1"/>
      <c r="F1421" s="1"/>
      <c r="G1421" s="2"/>
      <c r="H1421" s="2"/>
    </row>
    <row r="1422">
      <c r="E1422" s="1"/>
      <c r="F1422" s="1"/>
      <c r="G1422" s="2"/>
      <c r="H1422" s="2"/>
    </row>
    <row r="1423">
      <c r="E1423" s="1"/>
      <c r="F1423" s="1"/>
      <c r="G1423" s="2"/>
      <c r="H1423" s="2"/>
    </row>
    <row r="1424">
      <c r="E1424" s="1"/>
      <c r="F1424" s="1"/>
      <c r="G1424" s="2"/>
      <c r="H1424" s="2"/>
    </row>
    <row r="1425">
      <c r="E1425" s="1"/>
      <c r="F1425" s="1"/>
      <c r="G1425" s="2"/>
      <c r="H1425" s="2"/>
    </row>
    <row r="1426">
      <c r="E1426" s="1"/>
      <c r="F1426" s="1"/>
      <c r="G1426" s="2"/>
      <c r="H1426" s="2"/>
    </row>
    <row r="1427">
      <c r="E1427" s="1"/>
      <c r="F1427" s="1"/>
      <c r="G1427" s="2"/>
      <c r="H1427" s="2"/>
    </row>
    <row r="1428">
      <c r="E1428" s="1"/>
      <c r="F1428" s="1"/>
      <c r="G1428" s="2"/>
      <c r="H1428" s="2"/>
    </row>
    <row r="1429">
      <c r="E1429" s="1"/>
      <c r="F1429" s="1"/>
      <c r="G1429" s="2"/>
      <c r="H1429" s="2"/>
    </row>
    <row r="1430">
      <c r="E1430" s="1"/>
      <c r="F1430" s="1"/>
      <c r="G1430" s="2"/>
      <c r="H1430" s="2"/>
    </row>
    <row r="1431">
      <c r="E1431" s="1"/>
      <c r="F1431" s="1"/>
      <c r="G1431" s="2"/>
      <c r="H1431" s="2"/>
    </row>
    <row r="1432">
      <c r="E1432" s="1"/>
      <c r="F1432" s="1"/>
      <c r="G1432" s="2"/>
      <c r="H1432" s="2"/>
    </row>
    <row r="1433">
      <c r="E1433" s="1"/>
      <c r="F1433" s="1"/>
      <c r="G1433" s="2"/>
      <c r="H1433" s="2"/>
    </row>
    <row r="1434">
      <c r="E1434" s="1"/>
      <c r="F1434" s="1"/>
      <c r="G1434" s="2"/>
      <c r="H1434" s="2"/>
    </row>
    <row r="1435">
      <c r="E1435" s="1"/>
      <c r="F1435" s="1"/>
      <c r="G1435" s="2"/>
      <c r="H1435" s="2"/>
    </row>
    <row r="1436">
      <c r="E1436" s="1"/>
      <c r="F1436" s="1"/>
      <c r="G1436" s="2"/>
      <c r="H1436" s="2"/>
    </row>
    <row r="1437">
      <c r="E1437" s="1"/>
      <c r="F1437" s="1"/>
      <c r="G1437" s="2"/>
      <c r="H1437" s="2"/>
    </row>
    <row r="1438">
      <c r="E1438" s="1"/>
      <c r="F1438" s="1"/>
      <c r="G1438" s="2"/>
      <c r="H1438" s="2"/>
    </row>
    <row r="1439">
      <c r="E1439" s="1"/>
      <c r="F1439" s="1"/>
      <c r="G1439" s="2"/>
      <c r="H1439" s="2"/>
    </row>
    <row r="1440">
      <c r="E1440" s="1"/>
      <c r="F1440" s="1"/>
      <c r="G1440" s="2"/>
      <c r="H1440" s="2"/>
    </row>
    <row r="1441">
      <c r="E1441" s="1"/>
      <c r="F1441" s="1"/>
      <c r="G1441" s="2"/>
      <c r="H1441" s="2"/>
    </row>
    <row r="1442">
      <c r="E1442" s="1"/>
      <c r="F1442" s="1"/>
      <c r="G1442" s="2"/>
      <c r="H1442" s="2"/>
    </row>
    <row r="1443">
      <c r="E1443" s="1"/>
      <c r="F1443" s="1"/>
      <c r="G1443" s="2"/>
      <c r="H1443" s="2"/>
    </row>
    <row r="1444">
      <c r="E1444" s="1"/>
      <c r="F1444" s="1"/>
      <c r="G1444" s="2"/>
      <c r="H1444" s="2"/>
    </row>
    <row r="1445">
      <c r="E1445" s="1"/>
      <c r="F1445" s="1"/>
      <c r="G1445" s="2"/>
      <c r="H1445" s="2"/>
    </row>
    <row r="1446">
      <c r="E1446" s="1"/>
      <c r="F1446" s="1"/>
      <c r="G1446" s="2"/>
      <c r="H1446" s="2"/>
    </row>
    <row r="1447">
      <c r="E1447" s="1"/>
      <c r="F1447" s="1"/>
      <c r="G1447" s="2"/>
      <c r="H1447" s="2"/>
    </row>
    <row r="1448">
      <c r="E1448" s="1"/>
      <c r="F1448" s="1"/>
      <c r="G1448" s="2"/>
      <c r="H1448" s="2"/>
    </row>
    <row r="1449">
      <c r="E1449" s="1"/>
      <c r="F1449" s="1"/>
      <c r="G1449" s="2"/>
      <c r="H1449" s="2"/>
    </row>
    <row r="1450">
      <c r="E1450" s="1"/>
      <c r="F1450" s="1"/>
      <c r="G1450" s="2"/>
      <c r="H1450" s="2"/>
    </row>
    <row r="1451">
      <c r="E1451" s="1"/>
      <c r="F1451" s="1"/>
      <c r="G1451" s="2"/>
      <c r="H1451" s="2"/>
    </row>
    <row r="1452">
      <c r="E1452" s="1"/>
      <c r="F1452" s="1"/>
      <c r="G1452" s="2"/>
      <c r="H1452" s="2"/>
    </row>
    <row r="1453">
      <c r="E1453" s="1"/>
      <c r="F1453" s="1"/>
      <c r="G1453" s="2"/>
      <c r="H1453" s="2"/>
    </row>
    <row r="1454">
      <c r="E1454" s="1"/>
      <c r="F1454" s="1"/>
      <c r="G1454" s="2"/>
      <c r="H1454" s="2"/>
    </row>
    <row r="1455">
      <c r="E1455" s="1"/>
      <c r="F1455" s="1"/>
      <c r="G1455" s="2"/>
      <c r="H1455" s="2"/>
    </row>
    <row r="1456">
      <c r="E1456" s="1"/>
      <c r="F1456" s="1"/>
      <c r="G1456" s="2"/>
      <c r="H1456" s="2"/>
    </row>
    <row r="1457">
      <c r="E1457" s="1"/>
      <c r="F1457" s="1"/>
      <c r="G1457" s="2"/>
      <c r="H1457" s="2"/>
    </row>
    <row r="1458">
      <c r="E1458" s="1"/>
      <c r="F1458" s="1"/>
      <c r="G1458" s="2"/>
      <c r="H1458" s="2"/>
    </row>
    <row r="1459">
      <c r="E1459" s="1"/>
      <c r="F1459" s="1"/>
      <c r="G1459" s="2"/>
      <c r="H1459" s="2"/>
    </row>
    <row r="1460">
      <c r="E1460" s="1"/>
      <c r="F1460" s="1"/>
      <c r="G1460" s="2"/>
      <c r="H1460" s="2"/>
    </row>
    <row r="1461">
      <c r="E1461" s="1"/>
      <c r="F1461" s="1"/>
      <c r="G1461" s="2"/>
      <c r="H1461" s="2"/>
    </row>
    <row r="1462">
      <c r="E1462" s="1"/>
      <c r="F1462" s="1"/>
      <c r="G1462" s="2"/>
      <c r="H1462" s="2"/>
    </row>
    <row r="1463">
      <c r="E1463" s="1"/>
      <c r="F1463" s="1"/>
      <c r="G1463" s="2"/>
      <c r="H1463" s="2"/>
    </row>
    <row r="1464">
      <c r="E1464" s="1"/>
      <c r="F1464" s="1"/>
      <c r="G1464" s="2"/>
      <c r="H1464" s="2"/>
    </row>
    <row r="1465">
      <c r="E1465" s="1"/>
      <c r="F1465" s="1"/>
      <c r="G1465" s="2"/>
      <c r="H1465" s="2"/>
    </row>
    <row r="1466">
      <c r="E1466" s="1"/>
      <c r="F1466" s="1"/>
      <c r="G1466" s="2"/>
      <c r="H1466" s="2"/>
    </row>
    <row r="1467">
      <c r="E1467" s="1"/>
      <c r="F1467" s="1"/>
      <c r="G1467" s="2"/>
      <c r="H1467" s="2"/>
    </row>
    <row r="1468">
      <c r="E1468" s="1"/>
      <c r="F1468" s="1"/>
      <c r="G1468" s="2"/>
      <c r="H1468" s="2"/>
    </row>
    <row r="1469">
      <c r="E1469" s="1"/>
      <c r="F1469" s="1"/>
      <c r="G1469" s="2"/>
      <c r="H1469" s="2"/>
    </row>
    <row r="1470">
      <c r="E1470" s="1"/>
      <c r="F1470" s="1"/>
      <c r="G1470" s="2"/>
      <c r="H1470" s="2"/>
    </row>
    <row r="1471">
      <c r="E1471" s="1"/>
      <c r="F1471" s="1"/>
      <c r="G1471" s="2"/>
      <c r="H1471" s="2"/>
    </row>
    <row r="1472">
      <c r="E1472" s="1"/>
      <c r="F1472" s="1"/>
      <c r="G1472" s="2"/>
      <c r="H1472" s="2"/>
    </row>
    <row r="1473">
      <c r="E1473" s="1"/>
      <c r="F1473" s="1"/>
      <c r="G1473" s="2"/>
      <c r="H1473" s="2"/>
    </row>
    <row r="1474">
      <c r="E1474" s="1"/>
      <c r="F1474" s="1"/>
      <c r="G1474" s="2"/>
      <c r="H1474" s="2"/>
    </row>
    <row r="1475">
      <c r="E1475" s="1"/>
      <c r="F1475" s="1"/>
      <c r="G1475" s="2"/>
      <c r="H1475" s="2"/>
    </row>
    <row r="1476">
      <c r="E1476" s="1"/>
      <c r="F1476" s="1"/>
      <c r="G1476" s="2"/>
      <c r="H1476" s="2"/>
    </row>
    <row r="1477">
      <c r="E1477" s="1"/>
      <c r="F1477" s="1"/>
      <c r="G1477" s="2"/>
      <c r="H1477" s="2"/>
    </row>
    <row r="1478">
      <c r="E1478" s="1"/>
      <c r="F1478" s="1"/>
      <c r="G1478" s="2"/>
      <c r="H1478" s="2"/>
    </row>
    <row r="1479">
      <c r="E1479" s="1"/>
      <c r="F1479" s="1"/>
      <c r="G1479" s="2"/>
      <c r="H1479" s="2"/>
    </row>
    <row r="1480">
      <c r="E1480" s="1"/>
      <c r="F1480" s="1"/>
      <c r="G1480" s="2"/>
      <c r="H1480" s="2"/>
    </row>
    <row r="1481">
      <c r="E1481" s="1"/>
      <c r="F1481" s="1"/>
      <c r="G1481" s="2"/>
      <c r="H1481" s="2"/>
    </row>
    <row r="1482">
      <c r="E1482" s="1"/>
      <c r="F1482" s="1"/>
      <c r="G1482" s="2"/>
      <c r="H1482" s="2"/>
    </row>
    <row r="1483">
      <c r="E1483" s="1"/>
      <c r="F1483" s="1"/>
      <c r="G1483" s="2"/>
      <c r="H1483" s="2"/>
    </row>
    <row r="1484">
      <c r="E1484" s="1"/>
      <c r="F1484" s="1"/>
      <c r="G1484" s="2"/>
      <c r="H1484" s="2"/>
    </row>
    <row r="1485">
      <c r="E1485" s="1"/>
      <c r="F1485" s="1"/>
      <c r="G1485" s="2"/>
      <c r="H1485" s="2"/>
    </row>
    <row r="1486">
      <c r="E1486" s="1"/>
      <c r="F1486" s="1"/>
      <c r="G1486" s="2"/>
      <c r="H1486" s="2"/>
    </row>
    <row r="1487">
      <c r="E1487" s="1"/>
      <c r="F1487" s="1"/>
      <c r="G1487" s="2"/>
      <c r="H1487" s="2"/>
    </row>
    <row r="1488">
      <c r="E1488" s="1"/>
      <c r="F1488" s="1"/>
      <c r="G1488" s="2"/>
      <c r="H1488" s="2"/>
    </row>
    <row r="1489">
      <c r="E1489" s="1"/>
      <c r="F1489" s="1"/>
      <c r="G1489" s="2"/>
      <c r="H1489" s="2"/>
    </row>
    <row r="1490">
      <c r="E1490" s="1"/>
      <c r="F1490" s="1"/>
      <c r="G1490" s="2"/>
      <c r="H1490" s="2"/>
    </row>
    <row r="1491">
      <c r="E1491" s="1"/>
      <c r="F1491" s="1"/>
      <c r="G1491" s="2"/>
      <c r="H1491" s="2"/>
    </row>
    <row r="1492">
      <c r="E1492" s="1"/>
      <c r="F1492" s="1"/>
      <c r="G1492" s="2"/>
      <c r="H1492" s="2"/>
    </row>
    <row r="1493">
      <c r="E1493" s="1"/>
      <c r="F1493" s="1"/>
      <c r="G1493" s="2"/>
      <c r="H1493" s="2"/>
    </row>
    <row r="1494">
      <c r="E1494" s="1"/>
      <c r="F1494" s="1"/>
      <c r="G1494" s="2"/>
      <c r="H1494" s="2"/>
    </row>
    <row r="1495">
      <c r="E1495" s="1"/>
      <c r="F1495" s="1"/>
      <c r="G1495" s="2"/>
      <c r="H1495" s="2"/>
    </row>
    <row r="1496">
      <c r="E1496" s="1"/>
      <c r="F1496" s="1"/>
      <c r="G1496" s="2"/>
      <c r="H1496" s="2"/>
    </row>
    <row r="1497">
      <c r="E1497" s="1"/>
      <c r="F1497" s="1"/>
      <c r="G1497" s="2"/>
      <c r="H1497" s="2"/>
    </row>
    <row r="1498">
      <c r="E1498" s="1"/>
      <c r="F1498" s="1"/>
      <c r="G1498" s="2"/>
      <c r="H1498" s="2"/>
    </row>
    <row r="1499">
      <c r="E1499" s="1"/>
      <c r="F1499" s="1"/>
      <c r="G1499" s="2"/>
      <c r="H1499" s="2"/>
    </row>
    <row r="1500">
      <c r="E1500" s="1"/>
      <c r="F1500" s="1"/>
      <c r="G1500" s="2"/>
      <c r="H1500" s="2"/>
    </row>
    <row r="1501">
      <c r="E1501" s="1"/>
      <c r="F1501" s="1"/>
      <c r="G1501" s="2"/>
      <c r="H1501" s="2"/>
    </row>
    <row r="1502">
      <c r="E1502" s="1"/>
      <c r="F1502" s="1"/>
      <c r="G1502" s="2"/>
      <c r="H1502" s="2"/>
    </row>
    <row r="1503">
      <c r="E1503" s="1"/>
      <c r="F1503" s="1"/>
      <c r="G1503" s="2"/>
      <c r="H1503" s="2"/>
    </row>
    <row r="1504">
      <c r="E1504" s="1"/>
      <c r="F1504" s="1"/>
      <c r="G1504" s="2"/>
      <c r="H1504" s="2"/>
    </row>
    <row r="1505">
      <c r="E1505" s="1"/>
      <c r="F1505" s="1"/>
      <c r="G1505" s="2"/>
      <c r="H1505" s="2"/>
    </row>
    <row r="1506">
      <c r="E1506" s="1"/>
      <c r="F1506" s="1"/>
      <c r="G1506" s="2"/>
      <c r="H1506" s="2"/>
    </row>
    <row r="1507">
      <c r="E1507" s="1"/>
      <c r="F1507" s="1"/>
      <c r="G1507" s="2"/>
      <c r="H1507" s="2"/>
    </row>
    <row r="1508">
      <c r="E1508" s="1"/>
      <c r="F1508" s="1"/>
      <c r="G1508" s="2"/>
      <c r="H1508" s="2"/>
    </row>
    <row r="1509">
      <c r="E1509" s="1"/>
      <c r="F1509" s="1"/>
      <c r="G1509" s="2"/>
      <c r="H1509" s="2"/>
    </row>
    <row r="1510">
      <c r="E1510" s="1"/>
      <c r="F1510" s="1"/>
      <c r="G1510" s="2"/>
      <c r="H1510" s="2"/>
    </row>
    <row r="1511">
      <c r="E1511" s="1"/>
      <c r="F1511" s="1"/>
      <c r="G1511" s="2"/>
      <c r="H1511" s="2"/>
    </row>
    <row r="1512">
      <c r="E1512" s="1"/>
      <c r="F1512" s="1"/>
      <c r="G1512" s="2"/>
      <c r="H1512" s="2"/>
    </row>
    <row r="1513">
      <c r="E1513" s="1"/>
      <c r="F1513" s="1"/>
      <c r="G1513" s="2"/>
      <c r="H1513" s="2"/>
    </row>
    <row r="1514">
      <c r="E1514" s="1"/>
      <c r="F1514" s="1"/>
      <c r="G1514" s="2"/>
      <c r="H1514" s="2"/>
    </row>
    <row r="1515">
      <c r="E1515" s="1"/>
      <c r="F1515" s="1"/>
      <c r="G1515" s="2"/>
      <c r="H1515" s="2"/>
    </row>
    <row r="1516">
      <c r="E1516" s="1"/>
      <c r="F1516" s="1"/>
      <c r="G1516" s="2"/>
      <c r="H1516" s="2"/>
    </row>
    <row r="1517">
      <c r="E1517" s="1"/>
      <c r="F1517" s="1"/>
      <c r="G1517" s="2"/>
      <c r="H1517" s="2"/>
    </row>
    <row r="1518">
      <c r="E1518" s="1"/>
      <c r="F1518" s="1"/>
      <c r="G1518" s="2"/>
      <c r="H1518" s="2"/>
    </row>
    <row r="1519">
      <c r="E1519" s="1"/>
      <c r="F1519" s="1"/>
      <c r="G1519" s="2"/>
      <c r="H1519" s="2"/>
    </row>
    <row r="1520">
      <c r="E1520" s="1"/>
      <c r="F1520" s="1"/>
      <c r="G1520" s="2"/>
      <c r="H1520" s="2"/>
    </row>
    <row r="1521">
      <c r="E1521" s="1"/>
      <c r="F1521" s="1"/>
      <c r="G1521" s="2"/>
      <c r="H1521" s="2"/>
    </row>
    <row r="1522">
      <c r="E1522" s="1"/>
      <c r="F1522" s="1"/>
      <c r="G1522" s="2"/>
      <c r="H1522" s="2"/>
    </row>
    <row r="1523">
      <c r="E1523" s="1"/>
      <c r="F1523" s="1"/>
      <c r="G1523" s="2"/>
      <c r="H1523" s="2"/>
    </row>
    <row r="1524">
      <c r="E1524" s="1"/>
      <c r="F1524" s="1"/>
      <c r="G1524" s="2"/>
      <c r="H1524" s="2"/>
    </row>
    <row r="1525">
      <c r="E1525" s="1"/>
      <c r="F1525" s="1"/>
      <c r="G1525" s="2"/>
      <c r="H1525" s="2"/>
    </row>
    <row r="1526">
      <c r="E1526" s="1"/>
      <c r="F1526" s="1"/>
      <c r="G1526" s="2"/>
      <c r="H1526" s="2"/>
    </row>
    <row r="1527">
      <c r="E1527" s="1"/>
      <c r="F1527" s="1"/>
      <c r="G1527" s="2"/>
      <c r="H1527" s="2"/>
    </row>
    <row r="1528">
      <c r="E1528" s="1"/>
      <c r="F1528" s="1"/>
      <c r="G1528" s="2"/>
      <c r="H1528" s="2"/>
    </row>
    <row r="1529">
      <c r="E1529" s="1"/>
      <c r="F1529" s="1"/>
      <c r="G1529" s="2"/>
      <c r="H1529" s="2"/>
    </row>
    <row r="1530">
      <c r="E1530" s="1"/>
      <c r="F1530" s="1"/>
      <c r="G1530" s="2"/>
      <c r="H1530" s="2"/>
    </row>
    <row r="1531">
      <c r="E1531" s="1"/>
      <c r="F1531" s="1"/>
      <c r="G1531" s="2"/>
      <c r="H1531" s="2"/>
    </row>
    <row r="1532">
      <c r="E1532" s="1"/>
      <c r="F1532" s="1"/>
      <c r="G1532" s="2"/>
      <c r="H1532" s="2"/>
    </row>
    <row r="1533">
      <c r="E1533" s="1"/>
      <c r="F1533" s="1"/>
      <c r="G1533" s="2"/>
      <c r="H1533" s="2"/>
    </row>
    <row r="1534">
      <c r="E1534" s="1"/>
      <c r="F1534" s="1"/>
      <c r="G1534" s="2"/>
      <c r="H1534" s="2"/>
    </row>
    <row r="1535">
      <c r="E1535" s="1"/>
      <c r="F1535" s="1"/>
      <c r="G1535" s="2"/>
      <c r="H1535" s="2"/>
    </row>
    <row r="1536">
      <c r="E1536" s="1"/>
      <c r="F1536" s="1"/>
      <c r="G1536" s="2"/>
      <c r="H1536" s="2"/>
    </row>
    <row r="1537">
      <c r="E1537" s="1"/>
      <c r="F1537" s="1"/>
      <c r="G1537" s="2"/>
      <c r="H1537" s="2"/>
    </row>
    <row r="1538">
      <c r="E1538" s="1"/>
      <c r="F1538" s="1"/>
      <c r="G1538" s="2"/>
      <c r="H1538" s="2"/>
    </row>
    <row r="1539">
      <c r="E1539" s="1"/>
      <c r="F1539" s="1"/>
      <c r="G1539" s="2"/>
      <c r="H1539" s="2"/>
    </row>
    <row r="1540">
      <c r="E1540" s="1"/>
      <c r="F1540" s="1"/>
      <c r="G1540" s="2"/>
      <c r="H1540" s="2"/>
    </row>
    <row r="1541">
      <c r="E1541" s="1"/>
      <c r="F1541" s="1"/>
      <c r="G1541" s="2"/>
      <c r="H1541" s="2"/>
    </row>
    <row r="1542">
      <c r="E1542" s="1"/>
      <c r="F1542" s="1"/>
      <c r="G1542" s="2"/>
      <c r="H1542" s="2"/>
    </row>
    <row r="1543">
      <c r="E1543" s="1"/>
      <c r="F1543" s="1"/>
      <c r="G1543" s="2"/>
      <c r="H1543" s="2"/>
    </row>
    <row r="1544">
      <c r="E1544" s="1"/>
      <c r="F1544" s="1"/>
      <c r="G1544" s="2"/>
      <c r="H1544" s="2"/>
    </row>
    <row r="1545">
      <c r="E1545" s="1"/>
      <c r="F1545" s="1"/>
      <c r="G1545" s="2"/>
      <c r="H1545" s="2"/>
    </row>
    <row r="1546">
      <c r="E1546" s="1"/>
      <c r="F1546" s="1"/>
      <c r="G1546" s="2"/>
      <c r="H1546" s="2"/>
    </row>
    <row r="1547">
      <c r="E1547" s="1"/>
      <c r="F1547" s="1"/>
      <c r="G1547" s="2"/>
      <c r="H1547" s="2"/>
    </row>
    <row r="1548">
      <c r="E1548" s="1"/>
      <c r="F1548" s="1"/>
      <c r="G1548" s="2"/>
      <c r="H1548" s="2"/>
    </row>
    <row r="1549">
      <c r="E1549" s="1"/>
      <c r="F1549" s="1"/>
      <c r="G1549" s="2"/>
      <c r="H1549" s="2"/>
    </row>
    <row r="1550">
      <c r="E1550" s="1"/>
      <c r="F1550" s="1"/>
      <c r="G1550" s="2"/>
      <c r="H1550" s="2"/>
    </row>
    <row r="1551">
      <c r="E1551" s="1"/>
      <c r="F1551" s="1"/>
      <c r="G1551" s="2"/>
      <c r="H1551" s="2"/>
    </row>
    <row r="1552">
      <c r="E1552" s="1"/>
      <c r="F1552" s="1"/>
      <c r="G1552" s="2"/>
      <c r="H1552" s="2"/>
    </row>
    <row r="1553">
      <c r="E1553" s="1"/>
      <c r="F1553" s="1"/>
      <c r="G1553" s="2"/>
      <c r="H1553" s="2"/>
    </row>
    <row r="1554">
      <c r="E1554" s="1"/>
      <c r="F1554" s="1"/>
      <c r="G1554" s="2"/>
      <c r="H1554" s="2"/>
    </row>
    <row r="1555">
      <c r="E1555" s="1"/>
      <c r="F1555" s="1"/>
      <c r="G1555" s="2"/>
      <c r="H1555" s="2"/>
    </row>
    <row r="1556">
      <c r="E1556" s="1"/>
      <c r="F1556" s="1"/>
      <c r="G1556" s="2"/>
      <c r="H1556" s="2"/>
    </row>
    <row r="1557">
      <c r="E1557" s="1"/>
      <c r="F1557" s="1"/>
      <c r="G1557" s="2"/>
      <c r="H1557" s="2"/>
    </row>
    <row r="1558">
      <c r="E1558" s="1"/>
      <c r="F1558" s="1"/>
      <c r="G1558" s="2"/>
      <c r="H1558" s="2"/>
    </row>
    <row r="1559">
      <c r="E1559" s="1"/>
      <c r="F1559" s="1"/>
      <c r="G1559" s="2"/>
      <c r="H1559" s="2"/>
    </row>
    <row r="1560">
      <c r="E1560" s="1"/>
      <c r="F1560" s="1"/>
      <c r="G1560" s="2"/>
      <c r="H1560" s="2"/>
    </row>
    <row r="1561">
      <c r="E1561" s="1"/>
      <c r="F1561" s="1"/>
      <c r="G1561" s="2"/>
      <c r="H1561" s="2"/>
    </row>
    <row r="1562">
      <c r="E1562" s="1"/>
      <c r="F1562" s="1"/>
      <c r="G1562" s="2"/>
      <c r="H1562" s="2"/>
    </row>
    <row r="1563">
      <c r="E1563" s="1"/>
      <c r="F1563" s="1"/>
      <c r="G1563" s="2"/>
      <c r="H1563" s="2"/>
    </row>
    <row r="1564">
      <c r="E1564" s="1"/>
      <c r="F1564" s="1"/>
      <c r="G1564" s="2"/>
      <c r="H1564" s="2"/>
    </row>
    <row r="1565">
      <c r="E1565" s="1"/>
      <c r="F1565" s="1"/>
      <c r="G1565" s="2"/>
      <c r="H1565" s="2"/>
    </row>
    <row r="1566">
      <c r="E1566" s="1"/>
      <c r="F1566" s="1"/>
      <c r="G1566" s="2"/>
      <c r="H1566" s="2"/>
    </row>
    <row r="1567">
      <c r="E1567" s="1"/>
      <c r="F1567" s="1"/>
      <c r="G1567" s="2"/>
      <c r="H1567" s="2"/>
    </row>
    <row r="1568">
      <c r="E1568" s="1"/>
      <c r="F1568" s="1"/>
      <c r="G1568" s="2"/>
      <c r="H1568" s="2"/>
    </row>
    <row r="1569">
      <c r="E1569" s="1"/>
      <c r="F1569" s="1"/>
      <c r="G1569" s="2"/>
      <c r="H1569" s="2"/>
    </row>
    <row r="1570">
      <c r="E1570" s="1"/>
      <c r="F1570" s="1"/>
      <c r="G1570" s="2"/>
      <c r="H1570" s="2"/>
    </row>
    <row r="1571">
      <c r="E1571" s="1"/>
      <c r="F1571" s="1"/>
      <c r="G1571" s="2"/>
      <c r="H1571" s="2"/>
    </row>
    <row r="1572">
      <c r="E1572" s="1"/>
      <c r="F1572" s="1"/>
      <c r="G1572" s="2"/>
      <c r="H1572" s="2"/>
    </row>
    <row r="1573">
      <c r="E1573" s="1"/>
      <c r="F1573" s="1"/>
      <c r="G1573" s="2"/>
      <c r="H1573" s="2"/>
    </row>
    <row r="1574">
      <c r="E1574" s="1"/>
      <c r="F1574" s="1"/>
      <c r="G1574" s="2"/>
      <c r="H1574" s="2"/>
    </row>
    <row r="1575">
      <c r="E1575" s="1"/>
      <c r="F1575" s="1"/>
      <c r="G1575" s="2"/>
      <c r="H1575" s="2"/>
    </row>
    <row r="1576">
      <c r="E1576" s="1"/>
      <c r="F1576" s="1"/>
      <c r="G1576" s="2"/>
      <c r="H1576" s="2"/>
    </row>
    <row r="1577">
      <c r="E1577" s="1"/>
      <c r="F1577" s="1"/>
      <c r="G1577" s="2"/>
      <c r="H1577" s="2"/>
    </row>
    <row r="1578">
      <c r="E1578" s="1"/>
      <c r="F1578" s="1"/>
      <c r="G1578" s="2"/>
      <c r="H1578" s="2"/>
    </row>
    <row r="1579">
      <c r="E1579" s="1"/>
      <c r="F1579" s="1"/>
      <c r="G1579" s="2"/>
      <c r="H1579" s="2"/>
    </row>
    <row r="1580">
      <c r="E1580" s="1"/>
      <c r="F1580" s="1"/>
      <c r="G1580" s="2"/>
      <c r="H1580" s="2"/>
    </row>
    <row r="1581">
      <c r="E1581" s="1"/>
      <c r="F1581" s="1"/>
      <c r="G1581" s="2"/>
      <c r="H1581" s="2"/>
    </row>
    <row r="1582">
      <c r="E1582" s="1"/>
      <c r="F1582" s="1"/>
      <c r="G1582" s="2"/>
      <c r="H1582" s="2"/>
    </row>
    <row r="1583">
      <c r="E1583" s="1"/>
      <c r="F1583" s="1"/>
      <c r="G1583" s="2"/>
      <c r="H1583" s="2"/>
    </row>
    <row r="1584">
      <c r="E1584" s="1"/>
      <c r="F1584" s="1"/>
      <c r="G1584" s="2"/>
      <c r="H1584" s="2"/>
    </row>
    <row r="1585">
      <c r="E1585" s="1"/>
      <c r="F1585" s="1"/>
      <c r="G1585" s="2"/>
      <c r="H1585" s="2"/>
    </row>
    <row r="1586">
      <c r="E1586" s="1"/>
      <c r="F1586" s="1"/>
      <c r="G1586" s="2"/>
      <c r="H1586" s="2"/>
    </row>
    <row r="1587">
      <c r="E1587" s="1"/>
      <c r="F1587" s="1"/>
      <c r="G1587" s="2"/>
      <c r="H1587" s="2"/>
    </row>
    <row r="1588">
      <c r="E1588" s="1"/>
      <c r="F1588" s="1"/>
      <c r="G1588" s="2"/>
      <c r="H1588" s="2"/>
    </row>
    <row r="1589">
      <c r="E1589" s="1"/>
      <c r="F1589" s="1"/>
      <c r="G1589" s="2"/>
      <c r="H1589" s="2"/>
    </row>
    <row r="1590">
      <c r="E1590" s="1"/>
      <c r="F1590" s="1"/>
      <c r="G1590" s="2"/>
      <c r="H1590" s="2"/>
    </row>
    <row r="1591">
      <c r="E1591" s="1"/>
      <c r="F1591" s="1"/>
      <c r="G1591" s="2"/>
      <c r="H1591" s="2"/>
    </row>
    <row r="1592">
      <c r="E1592" s="1"/>
      <c r="F1592" s="1"/>
      <c r="G1592" s="2"/>
      <c r="H1592" s="2"/>
    </row>
    <row r="1593">
      <c r="E1593" s="1"/>
      <c r="F1593" s="1"/>
      <c r="G1593" s="2"/>
      <c r="H1593" s="2"/>
    </row>
    <row r="1594">
      <c r="E1594" s="1"/>
      <c r="F1594" s="1"/>
      <c r="G1594" s="2"/>
      <c r="H1594" s="2"/>
    </row>
    <row r="1595">
      <c r="E1595" s="1"/>
      <c r="F1595" s="1"/>
      <c r="G1595" s="2"/>
      <c r="H1595" s="2"/>
    </row>
    <row r="1596">
      <c r="E1596" s="1"/>
      <c r="F1596" s="1"/>
      <c r="G1596" s="2"/>
      <c r="H1596" s="2"/>
    </row>
    <row r="1597">
      <c r="E1597" s="1"/>
      <c r="F1597" s="1"/>
      <c r="G1597" s="2"/>
      <c r="H1597" s="2"/>
    </row>
    <row r="1598">
      <c r="E1598" s="1"/>
      <c r="F1598" s="1"/>
      <c r="G1598" s="2"/>
      <c r="H1598" s="2"/>
    </row>
    <row r="1599">
      <c r="E1599" s="1"/>
      <c r="F1599" s="1"/>
      <c r="G1599" s="2"/>
      <c r="H1599" s="2"/>
    </row>
    <row r="1600">
      <c r="E1600" s="1"/>
      <c r="F1600" s="1"/>
      <c r="G1600" s="2"/>
      <c r="H1600" s="2"/>
    </row>
    <row r="1601">
      <c r="E1601" s="1"/>
      <c r="F1601" s="1"/>
      <c r="G1601" s="2"/>
      <c r="H1601" s="2"/>
    </row>
    <row r="1602">
      <c r="E1602" s="1"/>
      <c r="F1602" s="1"/>
      <c r="G1602" s="2"/>
      <c r="H1602" s="2"/>
    </row>
    <row r="1603">
      <c r="E1603" s="1"/>
      <c r="F1603" s="1"/>
      <c r="G1603" s="2"/>
      <c r="H1603" s="2"/>
    </row>
    <row r="1604">
      <c r="E1604" s="1"/>
      <c r="F1604" s="1"/>
      <c r="G1604" s="2"/>
      <c r="H1604" s="2"/>
    </row>
    <row r="1605">
      <c r="E1605" s="1"/>
      <c r="F1605" s="1"/>
      <c r="G1605" s="2"/>
      <c r="H1605" s="2"/>
    </row>
    <row r="1606">
      <c r="E1606" s="1"/>
      <c r="F1606" s="1"/>
      <c r="G1606" s="2"/>
      <c r="H1606" s="2"/>
    </row>
    <row r="1607">
      <c r="E1607" s="1"/>
      <c r="F1607" s="1"/>
      <c r="G1607" s="2"/>
      <c r="H1607" s="2"/>
    </row>
    <row r="1608">
      <c r="E1608" s="1"/>
      <c r="F1608" s="1"/>
      <c r="G1608" s="2"/>
      <c r="H1608" s="2"/>
    </row>
    <row r="1609">
      <c r="E1609" s="1"/>
      <c r="F1609" s="1"/>
      <c r="G1609" s="2"/>
      <c r="H1609" s="2"/>
    </row>
    <row r="1610">
      <c r="E1610" s="1"/>
      <c r="F1610" s="1"/>
      <c r="G1610" s="2"/>
      <c r="H1610" s="2"/>
    </row>
    <row r="1611">
      <c r="E1611" s="1"/>
      <c r="F1611" s="1"/>
      <c r="G1611" s="2"/>
      <c r="H1611" s="2"/>
    </row>
    <row r="1612">
      <c r="E1612" s="1"/>
      <c r="F1612" s="1"/>
      <c r="G1612" s="2"/>
      <c r="H1612" s="2"/>
    </row>
    <row r="1613">
      <c r="E1613" s="1"/>
      <c r="F1613" s="1"/>
      <c r="G1613" s="2"/>
      <c r="H1613" s="2"/>
    </row>
    <row r="1614">
      <c r="E1614" s="1"/>
      <c r="F1614" s="1"/>
      <c r="G1614" s="2"/>
      <c r="H1614" s="2"/>
    </row>
    <row r="1615">
      <c r="E1615" s="1"/>
      <c r="F1615" s="1"/>
      <c r="G1615" s="2"/>
      <c r="H1615" s="2"/>
    </row>
    <row r="1616">
      <c r="E1616" s="1"/>
      <c r="F1616" s="1"/>
      <c r="G1616" s="2"/>
      <c r="H1616" s="2"/>
    </row>
    <row r="1617">
      <c r="E1617" s="1"/>
      <c r="F1617" s="1"/>
      <c r="G1617" s="2"/>
      <c r="H1617" s="2"/>
    </row>
    <row r="1618">
      <c r="E1618" s="1"/>
      <c r="F1618" s="1"/>
      <c r="G1618" s="2"/>
      <c r="H1618" s="2"/>
    </row>
    <row r="1619">
      <c r="E1619" s="1"/>
      <c r="F1619" s="1"/>
      <c r="G1619" s="2"/>
      <c r="H1619" s="2"/>
    </row>
    <row r="1620">
      <c r="E1620" s="1"/>
      <c r="F1620" s="1"/>
      <c r="G1620" s="2"/>
      <c r="H1620" s="2"/>
    </row>
    <row r="1621">
      <c r="E1621" s="1"/>
      <c r="F1621" s="1"/>
      <c r="G1621" s="2"/>
      <c r="H1621" s="2"/>
    </row>
    <row r="1622">
      <c r="E1622" s="1"/>
      <c r="F1622" s="1"/>
      <c r="G1622" s="2"/>
      <c r="H1622" s="2"/>
    </row>
    <row r="1623">
      <c r="E1623" s="1"/>
      <c r="F1623" s="1"/>
      <c r="G1623" s="2"/>
      <c r="H1623" s="2"/>
    </row>
    <row r="1624">
      <c r="E1624" s="1"/>
      <c r="F1624" s="1"/>
      <c r="G1624" s="2"/>
      <c r="H1624" s="2"/>
    </row>
    <row r="1625">
      <c r="E1625" s="1"/>
      <c r="F1625" s="1"/>
      <c r="G1625" s="2"/>
      <c r="H1625" s="2"/>
    </row>
    <row r="1626">
      <c r="E1626" s="1"/>
      <c r="F1626" s="1"/>
      <c r="G1626" s="2"/>
      <c r="H1626" s="2"/>
    </row>
    <row r="1627">
      <c r="E1627" s="1"/>
      <c r="F1627" s="1"/>
      <c r="G1627" s="2"/>
      <c r="H1627" s="2"/>
    </row>
    <row r="1628">
      <c r="E1628" s="1"/>
      <c r="F1628" s="1"/>
      <c r="G1628" s="2"/>
      <c r="H1628" s="2"/>
    </row>
    <row r="1629">
      <c r="E1629" s="1"/>
      <c r="F1629" s="1"/>
      <c r="G1629" s="2"/>
      <c r="H1629" s="2"/>
    </row>
    <row r="1630">
      <c r="E1630" s="1"/>
      <c r="F1630" s="1"/>
      <c r="G1630" s="2"/>
      <c r="H1630" s="2"/>
    </row>
    <row r="1631">
      <c r="E1631" s="1"/>
      <c r="F1631" s="1"/>
      <c r="G1631" s="2"/>
      <c r="H1631" s="2"/>
    </row>
    <row r="1632">
      <c r="E1632" s="1"/>
      <c r="F1632" s="1"/>
      <c r="G1632" s="2"/>
      <c r="H1632" s="2"/>
    </row>
    <row r="1633">
      <c r="E1633" s="1"/>
      <c r="F1633" s="1"/>
      <c r="G1633" s="2"/>
      <c r="H1633" s="2"/>
    </row>
    <row r="1634">
      <c r="E1634" s="1"/>
      <c r="F1634" s="1"/>
      <c r="G1634" s="2"/>
      <c r="H1634" s="2"/>
    </row>
    <row r="1635">
      <c r="E1635" s="1"/>
      <c r="F1635" s="1"/>
      <c r="G1635" s="2"/>
      <c r="H1635" s="2"/>
    </row>
    <row r="1636">
      <c r="E1636" s="1"/>
      <c r="F1636" s="1"/>
      <c r="G1636" s="2"/>
      <c r="H1636" s="2"/>
    </row>
    <row r="1637">
      <c r="E1637" s="1"/>
      <c r="F1637" s="1"/>
      <c r="G1637" s="2"/>
      <c r="H1637" s="2"/>
    </row>
    <row r="1638">
      <c r="E1638" s="1"/>
      <c r="F1638" s="1"/>
      <c r="G1638" s="2"/>
      <c r="H1638" s="2"/>
    </row>
    <row r="1639">
      <c r="E1639" s="1"/>
      <c r="F1639" s="1"/>
      <c r="G1639" s="2"/>
      <c r="H1639" s="2"/>
    </row>
    <row r="1640">
      <c r="E1640" s="1"/>
      <c r="F1640" s="1"/>
      <c r="G1640" s="2"/>
      <c r="H1640" s="2"/>
    </row>
    <row r="1641">
      <c r="E1641" s="1"/>
      <c r="F1641" s="1"/>
      <c r="G1641" s="2"/>
      <c r="H1641" s="2"/>
    </row>
    <row r="1642">
      <c r="E1642" s="1"/>
      <c r="F1642" s="1"/>
      <c r="G1642" s="2"/>
      <c r="H1642" s="2"/>
    </row>
    <row r="1643">
      <c r="E1643" s="1"/>
      <c r="F1643" s="1"/>
      <c r="G1643" s="2"/>
      <c r="H1643" s="2"/>
    </row>
    <row r="1644">
      <c r="E1644" s="1"/>
      <c r="F1644" s="1"/>
      <c r="G1644" s="2"/>
      <c r="H1644" s="2"/>
    </row>
    <row r="1645">
      <c r="E1645" s="1"/>
      <c r="F1645" s="1"/>
      <c r="G1645" s="2"/>
      <c r="H1645" s="2"/>
    </row>
    <row r="1646">
      <c r="E1646" s="1"/>
      <c r="F1646" s="1"/>
      <c r="G1646" s="2"/>
      <c r="H1646" s="2"/>
    </row>
    <row r="1647">
      <c r="E1647" s="1"/>
      <c r="F1647" s="1"/>
      <c r="G1647" s="2"/>
      <c r="H1647" s="2"/>
    </row>
    <row r="1648">
      <c r="E1648" s="1"/>
      <c r="F1648" s="1"/>
      <c r="G1648" s="2"/>
      <c r="H1648" s="2"/>
    </row>
    <row r="1649">
      <c r="E1649" s="1"/>
      <c r="F1649" s="1"/>
      <c r="G1649" s="2"/>
      <c r="H1649" s="2"/>
    </row>
    <row r="1650">
      <c r="E1650" s="1"/>
      <c r="F1650" s="1"/>
      <c r="G1650" s="2"/>
      <c r="H1650" s="2"/>
    </row>
    <row r="1651">
      <c r="E1651" s="1"/>
      <c r="F1651" s="1"/>
      <c r="G1651" s="2"/>
      <c r="H1651" s="2"/>
    </row>
    <row r="1652">
      <c r="E1652" s="1"/>
      <c r="F1652" s="1"/>
      <c r="G1652" s="2"/>
      <c r="H1652" s="2"/>
    </row>
    <row r="1653">
      <c r="E1653" s="1"/>
      <c r="F1653" s="1"/>
      <c r="G1653" s="2"/>
      <c r="H1653" s="2"/>
    </row>
    <row r="1654">
      <c r="E1654" s="1"/>
      <c r="F1654" s="1"/>
      <c r="G1654" s="2"/>
      <c r="H1654" s="2"/>
    </row>
    <row r="1655">
      <c r="E1655" s="1"/>
      <c r="F1655" s="1"/>
      <c r="G1655" s="2"/>
      <c r="H1655" s="2"/>
    </row>
    <row r="1656">
      <c r="E1656" s="1"/>
      <c r="F1656" s="1"/>
      <c r="G1656" s="2"/>
      <c r="H1656" s="2"/>
    </row>
    <row r="1657">
      <c r="E1657" s="1"/>
      <c r="F1657" s="1"/>
      <c r="G1657" s="2"/>
      <c r="H1657" s="2"/>
    </row>
    <row r="1658">
      <c r="E1658" s="1"/>
      <c r="F1658" s="1"/>
      <c r="G1658" s="2"/>
      <c r="H1658" s="2"/>
    </row>
    <row r="1659">
      <c r="E1659" s="1"/>
      <c r="F1659" s="1"/>
      <c r="G1659" s="2"/>
      <c r="H1659" s="2"/>
    </row>
    <row r="1660">
      <c r="E1660" s="1"/>
      <c r="F1660" s="1"/>
      <c r="G1660" s="2"/>
      <c r="H1660" s="2"/>
    </row>
    <row r="1661">
      <c r="E1661" s="1"/>
      <c r="F1661" s="1"/>
      <c r="G1661" s="2"/>
      <c r="H1661" s="2"/>
    </row>
    <row r="1662">
      <c r="E1662" s="1"/>
      <c r="F1662" s="1"/>
      <c r="G1662" s="2"/>
      <c r="H1662" s="2"/>
    </row>
    <row r="1663">
      <c r="E1663" s="1"/>
      <c r="F1663" s="1"/>
      <c r="G1663" s="2"/>
      <c r="H1663" s="2"/>
    </row>
    <row r="1664">
      <c r="E1664" s="1"/>
      <c r="F1664" s="1"/>
      <c r="G1664" s="2"/>
      <c r="H1664" s="2"/>
    </row>
    <row r="1665">
      <c r="E1665" s="1"/>
      <c r="F1665" s="1"/>
      <c r="G1665" s="2"/>
      <c r="H1665" s="2"/>
    </row>
    <row r="1666">
      <c r="E1666" s="1"/>
      <c r="F1666" s="1"/>
      <c r="G1666" s="2"/>
      <c r="H1666" s="2"/>
    </row>
    <row r="1667">
      <c r="E1667" s="1"/>
      <c r="F1667" s="1"/>
      <c r="G1667" s="2"/>
      <c r="H1667" s="2"/>
    </row>
    <row r="1668">
      <c r="E1668" s="1"/>
      <c r="F1668" s="1"/>
      <c r="G1668" s="2"/>
      <c r="H1668" s="2"/>
    </row>
    <row r="1669">
      <c r="E1669" s="1"/>
      <c r="F1669" s="1"/>
      <c r="G1669" s="2"/>
      <c r="H1669" s="2"/>
    </row>
    <row r="1670">
      <c r="E1670" s="1"/>
      <c r="F1670" s="1"/>
      <c r="G1670" s="2"/>
      <c r="H1670" s="2"/>
    </row>
    <row r="1671">
      <c r="E1671" s="1"/>
      <c r="F1671" s="1"/>
      <c r="G1671" s="2"/>
      <c r="H1671" s="2"/>
    </row>
    <row r="1672">
      <c r="E1672" s="1"/>
      <c r="F1672" s="1"/>
      <c r="G1672" s="2"/>
      <c r="H1672" s="2"/>
    </row>
    <row r="1673">
      <c r="E1673" s="1"/>
      <c r="F1673" s="1"/>
      <c r="G1673" s="2"/>
      <c r="H1673" s="2"/>
    </row>
    <row r="1674">
      <c r="E1674" s="1"/>
      <c r="F1674" s="1"/>
      <c r="G1674" s="2"/>
      <c r="H1674" s="2"/>
    </row>
    <row r="1675">
      <c r="E1675" s="1"/>
      <c r="F1675" s="1"/>
      <c r="G1675" s="2"/>
      <c r="H1675" s="2"/>
    </row>
    <row r="1676">
      <c r="E1676" s="1"/>
      <c r="F1676" s="1"/>
      <c r="G1676" s="2"/>
      <c r="H1676" s="2"/>
    </row>
    <row r="1677">
      <c r="E1677" s="1"/>
      <c r="F1677" s="1"/>
      <c r="G1677" s="2"/>
      <c r="H1677" s="2"/>
    </row>
    <row r="1678">
      <c r="E1678" s="1"/>
      <c r="F1678" s="1"/>
      <c r="G1678" s="2"/>
      <c r="H1678" s="2"/>
    </row>
    <row r="1679">
      <c r="E1679" s="1"/>
      <c r="F1679" s="1"/>
      <c r="G1679" s="2"/>
      <c r="H1679" s="2"/>
    </row>
    <row r="1680">
      <c r="E1680" s="1"/>
      <c r="F1680" s="1"/>
      <c r="G1680" s="2"/>
      <c r="H1680" s="2"/>
    </row>
    <row r="1681">
      <c r="E1681" s="1"/>
      <c r="F1681" s="1"/>
      <c r="G1681" s="2"/>
      <c r="H1681" s="2"/>
    </row>
    <row r="1682">
      <c r="E1682" s="1"/>
      <c r="F1682" s="1"/>
      <c r="G1682" s="2"/>
      <c r="H1682" s="2"/>
    </row>
    <row r="1683">
      <c r="E1683" s="1"/>
      <c r="F1683" s="1"/>
      <c r="G1683" s="2"/>
      <c r="H1683" s="2"/>
    </row>
    <row r="1684">
      <c r="E1684" s="1"/>
      <c r="F1684" s="1"/>
      <c r="G1684" s="2"/>
      <c r="H1684" s="2"/>
    </row>
    <row r="1685">
      <c r="E1685" s="1"/>
      <c r="F1685" s="1"/>
      <c r="G1685" s="2"/>
      <c r="H1685" s="2"/>
    </row>
    <row r="1686">
      <c r="E1686" s="1"/>
      <c r="F1686" s="1"/>
      <c r="G1686" s="2"/>
      <c r="H1686" s="2"/>
    </row>
    <row r="1687">
      <c r="E1687" s="1"/>
      <c r="F1687" s="1"/>
      <c r="G1687" s="2"/>
      <c r="H1687" s="2"/>
    </row>
    <row r="1688">
      <c r="E1688" s="1"/>
      <c r="F1688" s="1"/>
      <c r="G1688" s="2"/>
      <c r="H1688" s="2"/>
    </row>
    <row r="1689">
      <c r="E1689" s="1"/>
      <c r="F1689" s="1"/>
      <c r="G1689" s="2"/>
      <c r="H1689" s="2"/>
    </row>
    <row r="1690">
      <c r="E1690" s="1"/>
      <c r="F1690" s="1"/>
      <c r="G1690" s="2"/>
      <c r="H1690" s="2"/>
    </row>
    <row r="1691">
      <c r="E1691" s="1"/>
      <c r="F1691" s="1"/>
      <c r="G1691" s="2"/>
      <c r="H1691" s="2"/>
    </row>
    <row r="1692">
      <c r="E1692" s="1"/>
      <c r="F1692" s="1"/>
      <c r="G1692" s="2"/>
      <c r="H1692" s="2"/>
    </row>
    <row r="1693">
      <c r="E1693" s="1"/>
      <c r="F1693" s="1"/>
      <c r="G1693" s="2"/>
      <c r="H1693" s="2"/>
    </row>
    <row r="1694">
      <c r="E1694" s="1"/>
      <c r="F1694" s="1"/>
      <c r="G1694" s="2"/>
      <c r="H1694" s="2"/>
    </row>
    <row r="1695">
      <c r="E1695" s="1"/>
      <c r="F1695" s="1"/>
      <c r="G1695" s="2"/>
      <c r="H1695" s="2"/>
    </row>
    <row r="1696">
      <c r="E1696" s="1"/>
      <c r="F1696" s="1"/>
      <c r="G1696" s="2"/>
      <c r="H1696" s="2"/>
    </row>
    <row r="1697">
      <c r="E1697" s="1"/>
      <c r="F1697" s="1"/>
      <c r="G1697" s="2"/>
      <c r="H1697" s="2"/>
    </row>
    <row r="1698">
      <c r="E1698" s="1"/>
      <c r="F1698" s="1"/>
      <c r="G1698" s="2"/>
      <c r="H1698" s="2"/>
    </row>
    <row r="1699">
      <c r="E1699" s="1"/>
      <c r="F1699" s="1"/>
      <c r="G1699" s="2"/>
      <c r="H1699" s="2"/>
    </row>
    <row r="1700">
      <c r="E1700" s="1"/>
      <c r="F1700" s="1"/>
      <c r="G1700" s="2"/>
      <c r="H1700" s="2"/>
    </row>
    <row r="1701">
      <c r="E1701" s="1"/>
      <c r="F1701" s="1"/>
      <c r="G1701" s="2"/>
      <c r="H1701" s="2"/>
    </row>
    <row r="1702">
      <c r="E1702" s="1"/>
      <c r="F1702" s="1"/>
      <c r="G1702" s="2"/>
      <c r="H1702" s="2"/>
    </row>
    <row r="1703">
      <c r="E1703" s="1"/>
      <c r="F1703" s="1"/>
      <c r="G1703" s="2"/>
      <c r="H1703" s="2"/>
    </row>
    <row r="1704">
      <c r="E1704" s="1"/>
      <c r="F1704" s="1"/>
      <c r="G1704" s="2"/>
      <c r="H1704" s="2"/>
    </row>
    <row r="1705">
      <c r="E1705" s="1"/>
      <c r="F1705" s="1"/>
      <c r="G1705" s="2"/>
      <c r="H1705" s="2"/>
    </row>
    <row r="1706">
      <c r="E1706" s="1"/>
      <c r="F1706" s="1"/>
      <c r="G1706" s="2"/>
      <c r="H1706" s="2"/>
    </row>
    <row r="1707">
      <c r="E1707" s="1"/>
      <c r="F1707" s="1"/>
      <c r="G1707" s="2"/>
      <c r="H1707" s="2"/>
    </row>
    <row r="1708">
      <c r="E1708" s="1"/>
      <c r="F1708" s="1"/>
      <c r="G1708" s="2"/>
      <c r="H1708" s="2"/>
    </row>
    <row r="1709">
      <c r="E1709" s="1"/>
      <c r="F1709" s="1"/>
      <c r="G1709" s="2"/>
      <c r="H1709" s="2"/>
    </row>
    <row r="1710">
      <c r="E1710" s="1"/>
      <c r="F1710" s="1"/>
      <c r="G1710" s="2"/>
      <c r="H1710" s="2"/>
    </row>
    <row r="1711">
      <c r="E1711" s="1"/>
      <c r="F1711" s="1"/>
      <c r="G1711" s="2"/>
      <c r="H1711" s="2"/>
    </row>
    <row r="1712">
      <c r="E1712" s="1"/>
      <c r="F1712" s="1"/>
      <c r="G1712" s="2"/>
      <c r="H1712" s="2"/>
    </row>
    <row r="1713">
      <c r="E1713" s="1"/>
      <c r="F1713" s="1"/>
      <c r="G1713" s="2"/>
      <c r="H1713" s="2"/>
    </row>
    <row r="1714">
      <c r="E1714" s="1"/>
      <c r="F1714" s="1"/>
      <c r="G1714" s="2"/>
      <c r="H1714" s="2"/>
    </row>
    <row r="1715">
      <c r="E1715" s="1"/>
      <c r="F1715" s="1"/>
      <c r="G1715" s="2"/>
      <c r="H1715" s="2"/>
    </row>
    <row r="1716">
      <c r="E1716" s="1"/>
      <c r="F1716" s="1"/>
      <c r="G1716" s="2"/>
      <c r="H1716" s="2"/>
    </row>
    <row r="1717">
      <c r="E1717" s="1"/>
      <c r="F1717" s="1"/>
      <c r="G1717" s="2"/>
      <c r="H1717" s="2"/>
    </row>
    <row r="1718">
      <c r="E1718" s="1"/>
      <c r="F1718" s="1"/>
      <c r="G1718" s="2"/>
      <c r="H1718" s="2"/>
    </row>
    <row r="1719">
      <c r="E1719" s="1"/>
      <c r="F1719" s="1"/>
      <c r="G1719" s="2"/>
      <c r="H1719" s="2"/>
    </row>
    <row r="1720">
      <c r="E1720" s="1"/>
      <c r="F1720" s="1"/>
      <c r="G1720" s="2"/>
      <c r="H1720" s="2"/>
    </row>
    <row r="1721">
      <c r="E1721" s="1"/>
      <c r="F1721" s="1"/>
      <c r="G1721" s="2"/>
      <c r="H1721" s="2"/>
    </row>
    <row r="1722">
      <c r="E1722" s="1"/>
      <c r="F1722" s="1"/>
      <c r="G1722" s="2"/>
      <c r="H1722" s="2"/>
    </row>
    <row r="1723">
      <c r="E1723" s="1"/>
      <c r="F1723" s="1"/>
      <c r="G1723" s="2"/>
      <c r="H1723" s="2"/>
    </row>
    <row r="1724">
      <c r="E1724" s="1"/>
      <c r="F1724" s="1"/>
      <c r="G1724" s="2"/>
      <c r="H1724" s="2"/>
    </row>
    <row r="1725">
      <c r="E1725" s="1"/>
      <c r="F1725" s="1"/>
      <c r="G1725" s="2"/>
      <c r="H1725" s="2"/>
    </row>
    <row r="1726">
      <c r="E1726" s="1"/>
      <c r="F1726" s="1"/>
      <c r="G1726" s="2"/>
      <c r="H1726" s="2"/>
    </row>
    <row r="1727">
      <c r="E1727" s="1"/>
      <c r="F1727" s="1"/>
      <c r="G1727" s="2"/>
      <c r="H1727" s="2"/>
    </row>
    <row r="1728">
      <c r="E1728" s="1"/>
      <c r="F1728" s="1"/>
      <c r="G1728" s="2"/>
      <c r="H1728" s="2"/>
    </row>
    <row r="1729">
      <c r="E1729" s="1"/>
      <c r="F1729" s="1"/>
      <c r="G1729" s="2"/>
      <c r="H1729" s="2"/>
    </row>
    <row r="1730">
      <c r="E1730" s="1"/>
      <c r="F1730" s="1"/>
      <c r="G1730" s="2"/>
      <c r="H1730" s="2"/>
    </row>
    <row r="1731">
      <c r="E1731" s="1"/>
      <c r="F1731" s="1"/>
      <c r="G1731" s="2"/>
      <c r="H1731" s="2"/>
    </row>
    <row r="1732">
      <c r="E1732" s="1"/>
      <c r="F1732" s="1"/>
      <c r="G1732" s="2"/>
      <c r="H1732" s="2"/>
    </row>
    <row r="1733">
      <c r="E1733" s="1"/>
      <c r="F1733" s="1"/>
      <c r="G1733" s="2"/>
      <c r="H1733" s="2"/>
    </row>
    <row r="1734">
      <c r="E1734" s="1"/>
      <c r="F1734" s="1"/>
      <c r="G1734" s="2"/>
      <c r="H1734" s="2"/>
    </row>
    <row r="1735">
      <c r="E1735" s="1"/>
      <c r="F1735" s="1"/>
      <c r="G1735" s="2"/>
      <c r="H1735" s="2"/>
    </row>
    <row r="1736">
      <c r="E1736" s="1"/>
      <c r="F1736" s="1"/>
      <c r="G1736" s="2"/>
      <c r="H1736" s="2"/>
    </row>
    <row r="1737">
      <c r="E1737" s="1"/>
      <c r="F1737" s="1"/>
      <c r="G1737" s="2"/>
      <c r="H1737" s="2"/>
    </row>
    <row r="1738">
      <c r="E1738" s="1"/>
      <c r="F1738" s="1"/>
      <c r="G1738" s="2"/>
      <c r="H1738" s="2"/>
    </row>
    <row r="1739">
      <c r="E1739" s="1"/>
      <c r="F1739" s="1"/>
      <c r="G1739" s="2"/>
      <c r="H1739" s="2"/>
    </row>
    <row r="1740">
      <c r="E1740" s="1"/>
      <c r="F1740" s="1"/>
      <c r="G1740" s="2"/>
      <c r="H1740" s="2"/>
    </row>
    <row r="1741">
      <c r="E1741" s="1"/>
      <c r="F1741" s="1"/>
      <c r="G1741" s="2"/>
      <c r="H1741" s="2"/>
    </row>
    <row r="1742">
      <c r="E1742" s="1"/>
      <c r="F1742" s="1"/>
      <c r="G1742" s="2"/>
      <c r="H1742" s="2"/>
    </row>
    <row r="1743">
      <c r="E1743" s="1"/>
      <c r="F1743" s="1"/>
      <c r="G1743" s="2"/>
      <c r="H1743" s="2"/>
    </row>
    <row r="1744">
      <c r="E1744" s="1"/>
      <c r="F1744" s="1"/>
      <c r="G1744" s="2"/>
      <c r="H1744" s="2"/>
    </row>
    <row r="1745">
      <c r="E1745" s="1"/>
      <c r="F1745" s="1"/>
      <c r="G1745" s="2"/>
      <c r="H1745" s="2"/>
    </row>
    <row r="1746">
      <c r="E1746" s="1"/>
      <c r="F1746" s="1"/>
      <c r="G1746" s="2"/>
      <c r="H1746" s="2"/>
    </row>
    <row r="1747">
      <c r="E1747" s="1"/>
      <c r="F1747" s="1"/>
      <c r="G1747" s="2"/>
      <c r="H1747" s="2"/>
    </row>
    <row r="1748">
      <c r="E1748" s="1"/>
      <c r="F1748" s="1"/>
      <c r="G1748" s="2"/>
      <c r="H1748" s="2"/>
    </row>
    <row r="1749">
      <c r="E1749" s="1"/>
      <c r="F1749" s="1"/>
      <c r="G1749" s="2"/>
      <c r="H1749" s="2"/>
    </row>
    <row r="1750">
      <c r="E1750" s="1"/>
      <c r="F1750" s="1"/>
      <c r="G1750" s="2"/>
      <c r="H1750" s="2"/>
    </row>
    <row r="1751">
      <c r="E1751" s="1"/>
      <c r="F1751" s="1"/>
      <c r="G1751" s="2"/>
      <c r="H1751" s="2"/>
    </row>
    <row r="1752">
      <c r="E1752" s="1"/>
      <c r="F1752" s="1"/>
      <c r="G1752" s="2"/>
      <c r="H1752" s="2"/>
    </row>
    <row r="1753">
      <c r="E1753" s="1"/>
      <c r="F1753" s="1"/>
      <c r="G1753" s="2"/>
      <c r="H1753" s="2"/>
    </row>
    <row r="1754">
      <c r="E1754" s="1"/>
      <c r="F1754" s="1"/>
      <c r="G1754" s="2"/>
      <c r="H1754" s="2"/>
    </row>
    <row r="1755">
      <c r="E1755" s="1"/>
      <c r="F1755" s="1"/>
      <c r="G1755" s="2"/>
      <c r="H1755" s="2"/>
    </row>
    <row r="1756">
      <c r="E1756" s="1"/>
      <c r="F1756" s="1"/>
      <c r="G1756" s="2"/>
      <c r="H1756" s="2"/>
    </row>
    <row r="1757">
      <c r="E1757" s="1"/>
      <c r="F1757" s="1"/>
      <c r="G1757" s="2"/>
      <c r="H1757" s="2"/>
    </row>
    <row r="1758">
      <c r="E1758" s="1"/>
      <c r="F1758" s="1"/>
      <c r="G1758" s="2"/>
      <c r="H1758" s="2"/>
    </row>
    <row r="1759">
      <c r="E1759" s="1"/>
      <c r="F1759" s="1"/>
      <c r="G1759" s="2"/>
      <c r="H1759" s="2"/>
    </row>
    <row r="1760">
      <c r="E1760" s="1"/>
      <c r="F1760" s="1"/>
      <c r="G1760" s="2"/>
      <c r="H1760" s="2"/>
    </row>
    <row r="1761">
      <c r="E1761" s="1"/>
      <c r="F1761" s="1"/>
      <c r="G1761" s="2"/>
      <c r="H1761" s="2"/>
    </row>
    <row r="1762">
      <c r="E1762" s="1"/>
      <c r="F1762" s="1"/>
      <c r="G1762" s="2"/>
      <c r="H1762" s="2"/>
    </row>
    <row r="1763">
      <c r="E1763" s="1"/>
      <c r="F1763" s="1"/>
      <c r="G1763" s="2"/>
      <c r="H1763" s="2"/>
    </row>
    <row r="1764">
      <c r="E1764" s="1"/>
      <c r="F1764" s="1"/>
      <c r="G1764" s="2"/>
      <c r="H1764" s="2"/>
    </row>
    <row r="1765">
      <c r="E1765" s="1"/>
      <c r="F1765" s="1"/>
      <c r="G1765" s="2"/>
      <c r="H1765" s="2"/>
    </row>
    <row r="1766">
      <c r="E1766" s="1"/>
      <c r="F1766" s="1"/>
      <c r="G1766" s="2"/>
      <c r="H1766" s="2"/>
    </row>
    <row r="1767">
      <c r="E1767" s="1"/>
      <c r="F1767" s="1"/>
      <c r="G1767" s="2"/>
      <c r="H1767" s="2"/>
    </row>
    <row r="1768">
      <c r="E1768" s="1"/>
      <c r="F1768" s="1"/>
      <c r="G1768" s="2"/>
      <c r="H1768" s="2"/>
    </row>
    <row r="1769">
      <c r="E1769" s="1"/>
      <c r="F1769" s="1"/>
      <c r="G1769" s="2"/>
      <c r="H1769" s="2"/>
    </row>
    <row r="1770">
      <c r="E1770" s="1"/>
      <c r="F1770" s="1"/>
      <c r="G1770" s="2"/>
      <c r="H1770" s="2"/>
    </row>
    <row r="1771">
      <c r="E1771" s="1"/>
      <c r="F1771" s="1"/>
      <c r="G1771" s="2"/>
      <c r="H1771" s="2"/>
    </row>
    <row r="1772">
      <c r="E1772" s="1"/>
      <c r="F1772" s="1"/>
      <c r="G1772" s="2"/>
      <c r="H1772" s="2"/>
    </row>
    <row r="1773">
      <c r="E1773" s="1"/>
      <c r="F1773" s="1"/>
      <c r="G1773" s="2"/>
      <c r="H1773" s="2"/>
    </row>
    <row r="1774">
      <c r="E1774" s="1"/>
      <c r="F1774" s="1"/>
      <c r="G1774" s="2"/>
      <c r="H1774" s="2"/>
    </row>
    <row r="1775">
      <c r="E1775" s="1"/>
      <c r="F1775" s="1"/>
      <c r="G1775" s="2"/>
      <c r="H1775" s="2"/>
    </row>
    <row r="1776">
      <c r="E1776" s="1"/>
      <c r="F1776" s="1"/>
      <c r="G1776" s="2"/>
      <c r="H1776" s="2"/>
    </row>
    <row r="1777">
      <c r="E1777" s="1"/>
      <c r="F1777" s="1"/>
      <c r="G1777" s="2"/>
      <c r="H1777" s="2"/>
    </row>
    <row r="1778">
      <c r="E1778" s="1"/>
      <c r="F1778" s="1"/>
      <c r="G1778" s="2"/>
      <c r="H1778" s="2"/>
    </row>
    <row r="1779">
      <c r="E1779" s="1"/>
      <c r="F1779" s="1"/>
      <c r="G1779" s="2"/>
      <c r="H1779" s="2"/>
    </row>
    <row r="1780">
      <c r="E1780" s="1"/>
      <c r="F1780" s="1"/>
      <c r="G1780" s="2"/>
      <c r="H1780" s="2"/>
    </row>
    <row r="1781">
      <c r="E1781" s="1"/>
      <c r="F1781" s="1"/>
      <c r="G1781" s="2"/>
      <c r="H1781" s="2"/>
    </row>
    <row r="1782">
      <c r="E1782" s="1"/>
      <c r="F1782" s="1"/>
      <c r="G1782" s="2"/>
      <c r="H1782" s="2"/>
    </row>
    <row r="1783">
      <c r="E1783" s="1"/>
      <c r="F1783" s="1"/>
      <c r="G1783" s="2"/>
      <c r="H1783" s="2"/>
    </row>
    <row r="1784">
      <c r="E1784" s="1"/>
      <c r="F1784" s="1"/>
      <c r="G1784" s="2"/>
      <c r="H1784" s="2"/>
    </row>
    <row r="1785">
      <c r="E1785" s="1"/>
      <c r="F1785" s="1"/>
      <c r="G1785" s="2"/>
      <c r="H1785" s="2"/>
    </row>
    <row r="1786">
      <c r="E1786" s="1"/>
      <c r="F1786" s="1"/>
      <c r="G1786" s="2"/>
      <c r="H1786" s="2"/>
    </row>
    <row r="1787">
      <c r="E1787" s="1"/>
      <c r="F1787" s="1"/>
      <c r="G1787" s="2"/>
      <c r="H1787" s="2"/>
    </row>
    <row r="1788">
      <c r="E1788" s="1"/>
      <c r="F1788" s="1"/>
      <c r="G1788" s="2"/>
      <c r="H1788" s="2"/>
    </row>
    <row r="1789">
      <c r="E1789" s="1"/>
      <c r="F1789" s="1"/>
      <c r="G1789" s="2"/>
      <c r="H1789" s="2"/>
    </row>
    <row r="1790">
      <c r="E1790" s="1"/>
      <c r="F1790" s="1"/>
      <c r="G1790" s="2"/>
      <c r="H1790" s="2"/>
    </row>
    <row r="1791">
      <c r="E1791" s="1"/>
      <c r="F1791" s="1"/>
      <c r="G1791" s="2"/>
      <c r="H1791" s="2"/>
    </row>
    <row r="1792">
      <c r="E1792" s="1"/>
      <c r="F1792" s="1"/>
      <c r="G1792" s="2"/>
      <c r="H1792" s="2"/>
    </row>
    <row r="1793">
      <c r="E1793" s="1"/>
      <c r="F1793" s="1"/>
      <c r="G1793" s="2"/>
      <c r="H1793" s="2"/>
    </row>
    <row r="1794">
      <c r="E1794" s="1"/>
      <c r="F1794" s="1"/>
      <c r="G1794" s="2"/>
      <c r="H1794" s="2"/>
    </row>
    <row r="1795">
      <c r="E1795" s="1"/>
      <c r="F1795" s="1"/>
      <c r="G1795" s="2"/>
      <c r="H1795" s="2"/>
    </row>
    <row r="1796">
      <c r="E1796" s="1"/>
      <c r="F1796" s="1"/>
      <c r="G1796" s="2"/>
      <c r="H1796" s="2"/>
    </row>
    <row r="1797">
      <c r="E1797" s="1"/>
      <c r="F1797" s="1"/>
      <c r="G1797" s="2"/>
      <c r="H1797" s="2"/>
    </row>
    <row r="1798">
      <c r="E1798" s="1"/>
      <c r="F1798" s="1"/>
      <c r="G1798" s="2"/>
      <c r="H1798" s="2"/>
    </row>
    <row r="1799">
      <c r="E1799" s="1"/>
      <c r="F1799" s="1"/>
      <c r="G1799" s="2"/>
      <c r="H1799" s="2"/>
    </row>
    <row r="1800">
      <c r="E1800" s="1"/>
      <c r="F1800" s="1"/>
      <c r="G1800" s="2"/>
      <c r="H1800" s="2"/>
    </row>
    <row r="1801">
      <c r="E1801" s="1"/>
      <c r="F1801" s="1"/>
      <c r="G1801" s="2"/>
      <c r="H1801" s="2"/>
    </row>
    <row r="1802">
      <c r="E1802" s="1"/>
      <c r="F1802" s="1"/>
      <c r="G1802" s="2"/>
      <c r="H1802" s="2"/>
    </row>
    <row r="1803">
      <c r="E1803" s="1"/>
      <c r="F1803" s="1"/>
      <c r="G1803" s="2"/>
      <c r="H1803" s="2"/>
    </row>
    <row r="1804">
      <c r="E1804" s="1"/>
      <c r="F1804" s="1"/>
      <c r="G1804" s="2"/>
      <c r="H1804" s="2"/>
    </row>
    <row r="1805">
      <c r="E1805" s="1"/>
      <c r="F1805" s="1"/>
      <c r="G1805" s="2"/>
      <c r="H1805" s="2"/>
    </row>
    <row r="1806">
      <c r="E1806" s="1"/>
      <c r="F1806" s="1"/>
      <c r="G1806" s="2"/>
      <c r="H1806" s="2"/>
    </row>
    <row r="1807">
      <c r="E1807" s="1"/>
      <c r="F1807" s="1"/>
      <c r="G1807" s="2"/>
      <c r="H1807" s="2"/>
    </row>
    <row r="1808">
      <c r="E1808" s="1"/>
      <c r="F1808" s="1"/>
      <c r="G1808" s="2"/>
      <c r="H1808" s="2"/>
    </row>
    <row r="1809">
      <c r="E1809" s="1"/>
      <c r="F1809" s="1"/>
      <c r="G1809" s="2"/>
      <c r="H1809" s="2"/>
    </row>
    <row r="1810">
      <c r="E1810" s="1"/>
      <c r="F1810" s="1"/>
      <c r="G1810" s="2"/>
      <c r="H1810" s="2"/>
    </row>
    <row r="1811">
      <c r="E1811" s="1"/>
      <c r="F1811" s="1"/>
      <c r="G1811" s="2"/>
      <c r="H1811" s="2"/>
    </row>
    <row r="1812">
      <c r="E1812" s="1"/>
      <c r="F1812" s="1"/>
      <c r="G1812" s="2"/>
      <c r="H1812" s="2"/>
    </row>
    <row r="1813">
      <c r="E1813" s="1"/>
      <c r="F1813" s="1"/>
      <c r="G1813" s="2"/>
      <c r="H1813" s="2"/>
    </row>
    <row r="1814">
      <c r="E1814" s="1"/>
      <c r="F1814" s="1"/>
      <c r="G1814" s="2"/>
      <c r="H1814" s="2"/>
    </row>
    <row r="1815">
      <c r="E1815" s="1"/>
      <c r="F1815" s="1"/>
      <c r="G1815" s="2"/>
      <c r="H1815" s="2"/>
    </row>
    <row r="1816">
      <c r="E1816" s="1"/>
      <c r="F1816" s="1"/>
      <c r="G1816" s="2"/>
      <c r="H1816" s="2"/>
    </row>
    <row r="1817">
      <c r="E1817" s="1"/>
      <c r="F1817" s="1"/>
      <c r="G1817" s="2"/>
      <c r="H1817" s="2"/>
    </row>
    <row r="1818">
      <c r="E1818" s="1"/>
      <c r="F1818" s="1"/>
      <c r="G1818" s="2"/>
      <c r="H1818" s="2"/>
    </row>
    <row r="1819">
      <c r="E1819" s="1"/>
      <c r="F1819" s="1"/>
      <c r="G1819" s="2"/>
      <c r="H1819" s="2"/>
    </row>
    <row r="1820">
      <c r="E1820" s="1"/>
      <c r="F1820" s="1"/>
      <c r="G1820" s="2"/>
      <c r="H1820" s="2"/>
    </row>
    <row r="1821">
      <c r="E1821" s="1"/>
      <c r="F1821" s="1"/>
      <c r="G1821" s="2"/>
      <c r="H1821" s="2"/>
    </row>
    <row r="1822">
      <c r="E1822" s="1"/>
      <c r="F1822" s="1"/>
      <c r="G1822" s="2"/>
      <c r="H1822" s="2"/>
    </row>
    <row r="1823">
      <c r="E1823" s="1"/>
      <c r="F1823" s="1"/>
      <c r="G1823" s="2"/>
      <c r="H1823" s="2"/>
    </row>
    <row r="1824">
      <c r="E1824" s="1"/>
      <c r="F1824" s="1"/>
      <c r="G1824" s="2"/>
      <c r="H1824" s="2"/>
    </row>
    <row r="1825">
      <c r="E1825" s="1"/>
      <c r="F1825" s="1"/>
      <c r="G1825" s="2"/>
      <c r="H1825" s="2"/>
    </row>
    <row r="1826">
      <c r="E1826" s="1"/>
      <c r="F1826" s="1"/>
      <c r="G1826" s="2"/>
      <c r="H1826" s="2"/>
    </row>
    <row r="1827">
      <c r="E1827" s="1"/>
      <c r="F1827" s="1"/>
      <c r="G1827" s="2"/>
      <c r="H1827" s="2"/>
    </row>
    <row r="1828">
      <c r="E1828" s="1"/>
      <c r="F1828" s="1"/>
      <c r="G1828" s="2"/>
      <c r="H1828" s="2"/>
    </row>
    <row r="1829">
      <c r="E1829" s="1"/>
      <c r="F1829" s="1"/>
      <c r="G1829" s="2"/>
      <c r="H1829" s="2"/>
    </row>
    <row r="1830">
      <c r="E1830" s="1"/>
      <c r="F1830" s="1"/>
      <c r="G1830" s="2"/>
      <c r="H1830" s="2"/>
    </row>
    <row r="1831">
      <c r="E1831" s="1"/>
      <c r="F1831" s="1"/>
      <c r="G1831" s="2"/>
      <c r="H1831" s="2"/>
    </row>
    <row r="1832">
      <c r="E1832" s="1"/>
      <c r="F1832" s="1"/>
      <c r="G1832" s="2"/>
      <c r="H1832" s="2"/>
    </row>
    <row r="1833">
      <c r="E1833" s="1"/>
      <c r="F1833" s="1"/>
      <c r="G1833" s="2"/>
      <c r="H1833" s="2"/>
    </row>
    <row r="1834">
      <c r="E1834" s="1"/>
      <c r="F1834" s="1"/>
      <c r="G1834" s="2"/>
      <c r="H1834" s="2"/>
    </row>
    <row r="1835">
      <c r="E1835" s="1"/>
      <c r="F1835" s="1"/>
      <c r="G1835" s="2"/>
      <c r="H1835" s="2"/>
    </row>
    <row r="1836">
      <c r="E1836" s="1"/>
      <c r="F1836" s="1"/>
      <c r="G1836" s="2"/>
      <c r="H1836" s="2"/>
    </row>
    <row r="1837">
      <c r="E1837" s="1"/>
      <c r="F1837" s="1"/>
      <c r="G1837" s="2"/>
      <c r="H1837" s="2"/>
    </row>
    <row r="1838">
      <c r="E1838" s="1"/>
      <c r="F1838" s="1"/>
      <c r="G1838" s="2"/>
      <c r="H1838" s="2"/>
    </row>
    <row r="1839">
      <c r="E1839" s="1"/>
      <c r="F1839" s="1"/>
      <c r="G1839" s="2"/>
      <c r="H1839" s="2"/>
    </row>
    <row r="1840">
      <c r="E1840" s="1"/>
      <c r="F1840" s="1"/>
      <c r="G1840" s="2"/>
      <c r="H1840" s="2"/>
    </row>
    <row r="1841">
      <c r="E1841" s="1"/>
      <c r="F1841" s="1"/>
      <c r="G1841" s="2"/>
      <c r="H1841" s="2"/>
    </row>
    <row r="1842">
      <c r="E1842" s="1"/>
      <c r="F1842" s="1"/>
      <c r="G1842" s="2"/>
      <c r="H1842" s="2"/>
    </row>
    <row r="1843">
      <c r="E1843" s="1"/>
      <c r="F1843" s="1"/>
      <c r="G1843" s="2"/>
      <c r="H1843" s="2"/>
    </row>
    <row r="1844">
      <c r="E1844" s="1"/>
      <c r="F1844" s="1"/>
      <c r="G1844" s="2"/>
      <c r="H1844" s="2"/>
    </row>
    <row r="1845">
      <c r="E1845" s="1"/>
      <c r="F1845" s="1"/>
      <c r="G1845" s="2"/>
      <c r="H1845" s="2"/>
    </row>
    <row r="1846">
      <c r="E1846" s="1"/>
      <c r="F1846" s="1"/>
      <c r="G1846" s="2"/>
      <c r="H1846" s="2"/>
    </row>
    <row r="1847">
      <c r="E1847" s="1"/>
      <c r="F1847" s="1"/>
      <c r="G1847" s="2"/>
      <c r="H1847" s="2"/>
    </row>
    <row r="1848">
      <c r="E1848" s="1"/>
      <c r="F1848" s="1"/>
      <c r="G1848" s="2"/>
      <c r="H1848" s="2"/>
    </row>
    <row r="1849">
      <c r="E1849" s="1"/>
      <c r="F1849" s="1"/>
      <c r="G1849" s="2"/>
      <c r="H1849" s="2"/>
    </row>
    <row r="1850">
      <c r="E1850" s="1"/>
      <c r="F1850" s="1"/>
      <c r="G1850" s="2"/>
      <c r="H1850" s="2"/>
    </row>
    <row r="1851">
      <c r="E1851" s="1"/>
      <c r="F1851" s="1"/>
      <c r="G1851" s="2"/>
      <c r="H1851" s="2"/>
    </row>
    <row r="1852">
      <c r="E1852" s="1"/>
      <c r="F1852" s="1"/>
      <c r="G1852" s="2"/>
      <c r="H1852" s="2"/>
    </row>
    <row r="1853">
      <c r="E1853" s="1"/>
      <c r="F1853" s="1"/>
      <c r="G1853" s="2"/>
      <c r="H1853" s="2"/>
    </row>
    <row r="1854">
      <c r="E1854" s="1"/>
      <c r="F1854" s="1"/>
      <c r="G1854" s="2"/>
      <c r="H1854" s="2"/>
    </row>
    <row r="1855">
      <c r="E1855" s="1"/>
      <c r="F1855" s="1"/>
      <c r="G1855" s="2"/>
      <c r="H1855" s="2"/>
    </row>
    <row r="1856">
      <c r="E1856" s="1"/>
      <c r="F1856" s="1"/>
      <c r="G1856" s="2"/>
      <c r="H1856" s="2"/>
    </row>
    <row r="1857">
      <c r="E1857" s="1"/>
      <c r="F1857" s="1"/>
      <c r="G1857" s="2"/>
      <c r="H1857" s="2"/>
    </row>
    <row r="1858">
      <c r="E1858" s="1"/>
      <c r="F1858" s="1"/>
      <c r="G1858" s="2"/>
      <c r="H1858" s="2"/>
    </row>
    <row r="1859">
      <c r="E1859" s="1"/>
      <c r="F1859" s="1"/>
      <c r="G1859" s="2"/>
      <c r="H1859" s="2"/>
    </row>
    <row r="1860">
      <c r="E1860" s="1"/>
      <c r="F1860" s="1"/>
      <c r="G1860" s="2"/>
      <c r="H1860" s="2"/>
    </row>
    <row r="1861">
      <c r="E1861" s="1"/>
      <c r="F1861" s="1"/>
      <c r="G1861" s="2"/>
      <c r="H1861" s="2"/>
    </row>
    <row r="1862">
      <c r="E1862" s="1"/>
      <c r="F1862" s="1"/>
      <c r="G1862" s="2"/>
      <c r="H1862" s="2"/>
    </row>
    <row r="1863">
      <c r="E1863" s="1"/>
      <c r="F1863" s="1"/>
      <c r="G1863" s="2"/>
      <c r="H1863" s="2"/>
    </row>
    <row r="1864">
      <c r="E1864" s="1"/>
      <c r="F1864" s="1"/>
      <c r="G1864" s="2"/>
      <c r="H1864" s="2"/>
    </row>
    <row r="1865">
      <c r="E1865" s="1"/>
      <c r="F1865" s="1"/>
      <c r="G1865" s="2"/>
      <c r="H1865" s="2"/>
    </row>
    <row r="1866">
      <c r="E1866" s="1"/>
      <c r="F1866" s="1"/>
      <c r="G1866" s="2"/>
      <c r="H1866" s="2"/>
    </row>
    <row r="1867">
      <c r="E1867" s="1"/>
      <c r="F1867" s="1"/>
      <c r="G1867" s="2"/>
      <c r="H1867" s="2"/>
    </row>
    <row r="1868">
      <c r="E1868" s="1"/>
      <c r="F1868" s="1"/>
      <c r="G1868" s="2"/>
      <c r="H1868" s="2"/>
    </row>
    <row r="1869">
      <c r="E1869" s="1"/>
      <c r="F1869" s="1"/>
      <c r="G1869" s="2"/>
      <c r="H1869" s="2"/>
    </row>
    <row r="1870">
      <c r="E1870" s="1"/>
      <c r="F1870" s="1"/>
      <c r="G1870" s="2"/>
      <c r="H1870" s="2"/>
    </row>
    <row r="1871">
      <c r="E1871" s="1"/>
      <c r="F1871" s="1"/>
      <c r="G1871" s="2"/>
      <c r="H1871" s="2"/>
    </row>
    <row r="1872">
      <c r="E1872" s="1"/>
      <c r="F1872" s="1"/>
      <c r="G1872" s="2"/>
      <c r="H1872" s="2"/>
    </row>
    <row r="1873">
      <c r="E1873" s="1"/>
      <c r="F1873" s="1"/>
      <c r="G1873" s="2"/>
      <c r="H1873" s="2"/>
    </row>
    <row r="1874">
      <c r="E1874" s="1"/>
      <c r="F1874" s="1"/>
      <c r="G1874" s="2"/>
      <c r="H1874" s="2"/>
    </row>
    <row r="1875">
      <c r="E1875" s="1"/>
      <c r="F1875" s="1"/>
      <c r="G1875" s="2"/>
      <c r="H1875" s="2"/>
    </row>
    <row r="1876">
      <c r="E1876" s="1"/>
      <c r="F1876" s="1"/>
      <c r="G1876" s="2"/>
      <c r="H1876" s="2"/>
    </row>
    <row r="1877">
      <c r="E1877" s="1"/>
      <c r="F1877" s="1"/>
      <c r="G1877" s="2"/>
      <c r="H1877" s="2"/>
    </row>
    <row r="1878">
      <c r="E1878" s="1"/>
      <c r="F1878" s="1"/>
      <c r="G1878" s="2"/>
      <c r="H1878" s="2"/>
    </row>
    <row r="1879">
      <c r="E1879" s="1"/>
      <c r="F1879" s="1"/>
      <c r="G1879" s="2"/>
      <c r="H1879" s="2"/>
    </row>
    <row r="1880">
      <c r="E1880" s="1"/>
      <c r="F1880" s="1"/>
      <c r="G1880" s="2"/>
      <c r="H1880" s="2"/>
    </row>
    <row r="1881">
      <c r="E1881" s="1"/>
      <c r="F1881" s="1"/>
      <c r="G1881" s="2"/>
      <c r="H1881" s="2"/>
    </row>
    <row r="1882">
      <c r="E1882" s="1"/>
      <c r="F1882" s="1"/>
      <c r="G1882" s="2"/>
      <c r="H1882" s="2"/>
    </row>
    <row r="1883">
      <c r="E1883" s="1"/>
      <c r="F1883" s="1"/>
      <c r="G1883" s="2"/>
      <c r="H1883" s="2"/>
    </row>
    <row r="1884">
      <c r="E1884" s="1"/>
      <c r="F1884" s="1"/>
      <c r="G1884" s="2"/>
      <c r="H1884" s="2"/>
    </row>
    <row r="1885">
      <c r="E1885" s="1"/>
      <c r="F1885" s="1"/>
      <c r="G1885" s="2"/>
      <c r="H1885" s="2"/>
    </row>
    <row r="1886">
      <c r="E1886" s="1"/>
      <c r="F1886" s="1"/>
      <c r="G1886" s="2"/>
      <c r="H1886" s="2"/>
    </row>
    <row r="1887">
      <c r="E1887" s="1"/>
      <c r="F1887" s="1"/>
      <c r="G1887" s="2"/>
      <c r="H1887" s="2"/>
    </row>
    <row r="1888">
      <c r="E1888" s="1"/>
      <c r="F1888" s="1"/>
      <c r="G1888" s="2"/>
      <c r="H1888" s="2"/>
    </row>
    <row r="1889">
      <c r="E1889" s="1"/>
      <c r="F1889" s="1"/>
      <c r="G1889" s="2"/>
      <c r="H1889" s="2"/>
    </row>
    <row r="1890">
      <c r="E1890" s="1"/>
      <c r="F1890" s="1"/>
      <c r="G1890" s="2"/>
      <c r="H1890" s="2"/>
    </row>
    <row r="1891">
      <c r="E1891" s="1"/>
      <c r="F1891" s="1"/>
      <c r="G1891" s="2"/>
      <c r="H1891" s="2"/>
    </row>
    <row r="1892">
      <c r="E1892" s="1"/>
      <c r="F1892" s="1"/>
      <c r="G1892" s="2"/>
      <c r="H1892" s="2"/>
    </row>
    <row r="1893">
      <c r="E1893" s="1"/>
      <c r="F1893" s="1"/>
      <c r="G1893" s="2"/>
      <c r="H1893" s="2"/>
    </row>
    <row r="1894">
      <c r="E1894" s="1"/>
      <c r="F1894" s="1"/>
      <c r="G1894" s="2"/>
      <c r="H1894" s="2"/>
    </row>
    <row r="1895">
      <c r="E1895" s="1"/>
      <c r="F1895" s="1"/>
      <c r="G1895" s="2"/>
      <c r="H1895" s="2"/>
    </row>
    <row r="1896">
      <c r="E1896" s="1"/>
      <c r="F1896" s="1"/>
      <c r="G1896" s="2"/>
      <c r="H1896" s="2"/>
    </row>
    <row r="1897">
      <c r="E1897" s="1"/>
      <c r="F1897" s="1"/>
      <c r="G1897" s="2"/>
      <c r="H1897" s="2"/>
    </row>
    <row r="1898">
      <c r="E1898" s="1"/>
      <c r="F1898" s="1"/>
      <c r="G1898" s="2"/>
      <c r="H1898" s="2"/>
    </row>
    <row r="1899">
      <c r="E1899" s="1"/>
      <c r="F1899" s="1"/>
      <c r="G1899" s="2"/>
      <c r="H1899" s="2"/>
    </row>
    <row r="1900">
      <c r="E1900" s="1"/>
      <c r="F1900" s="1"/>
      <c r="G1900" s="2"/>
      <c r="H1900" s="2"/>
    </row>
    <row r="1901">
      <c r="E1901" s="1"/>
      <c r="F1901" s="1"/>
      <c r="G1901" s="2"/>
      <c r="H1901" s="2"/>
    </row>
    <row r="1902">
      <c r="E1902" s="1"/>
      <c r="F1902" s="1"/>
      <c r="G1902" s="2"/>
      <c r="H1902" s="2"/>
    </row>
    <row r="1903">
      <c r="E1903" s="1"/>
      <c r="F1903" s="1"/>
      <c r="G1903" s="2"/>
      <c r="H1903" s="2"/>
    </row>
    <row r="1904">
      <c r="E1904" s="1"/>
      <c r="F1904" s="1"/>
      <c r="G1904" s="2"/>
      <c r="H1904" s="2"/>
    </row>
    <row r="1905">
      <c r="E1905" s="1"/>
      <c r="F1905" s="1"/>
      <c r="G1905" s="2"/>
      <c r="H1905" s="2"/>
    </row>
    <row r="1906">
      <c r="E1906" s="1"/>
      <c r="F1906" s="1"/>
      <c r="G1906" s="2"/>
      <c r="H1906" s="2"/>
    </row>
    <row r="1907">
      <c r="E1907" s="1"/>
      <c r="F1907" s="1"/>
      <c r="G1907" s="2"/>
      <c r="H1907" s="2"/>
    </row>
    <row r="1908">
      <c r="E1908" s="1"/>
      <c r="F1908" s="1"/>
      <c r="G1908" s="2"/>
      <c r="H1908" s="2"/>
    </row>
    <row r="1909">
      <c r="E1909" s="1"/>
      <c r="F1909" s="1"/>
      <c r="G1909" s="2"/>
      <c r="H1909" s="2"/>
    </row>
    <row r="1910">
      <c r="E1910" s="1"/>
      <c r="F1910" s="1"/>
      <c r="G1910" s="2"/>
      <c r="H1910" s="2"/>
    </row>
    <row r="1911">
      <c r="E1911" s="1"/>
      <c r="F1911" s="1"/>
      <c r="G1911" s="2"/>
      <c r="H1911" s="2"/>
    </row>
    <row r="1912">
      <c r="E1912" s="1"/>
      <c r="F1912" s="1"/>
      <c r="G1912" s="2"/>
      <c r="H1912" s="2"/>
    </row>
    <row r="1913">
      <c r="E1913" s="1"/>
      <c r="F1913" s="1"/>
      <c r="G1913" s="2"/>
      <c r="H1913" s="2"/>
    </row>
    <row r="1914">
      <c r="E1914" s="1"/>
      <c r="F1914" s="1"/>
      <c r="G1914" s="2"/>
      <c r="H1914" s="2"/>
    </row>
    <row r="1915">
      <c r="E1915" s="1"/>
      <c r="F1915" s="1"/>
      <c r="G1915" s="2"/>
      <c r="H1915" s="2"/>
    </row>
    <row r="1916">
      <c r="E1916" s="1"/>
      <c r="F1916" s="1"/>
      <c r="G1916" s="2"/>
      <c r="H1916" s="2"/>
    </row>
    <row r="1917">
      <c r="E1917" s="1"/>
      <c r="F1917" s="1"/>
      <c r="G1917" s="2"/>
      <c r="H1917" s="2"/>
    </row>
    <row r="1918">
      <c r="E1918" s="1"/>
      <c r="F1918" s="1"/>
      <c r="G1918" s="2"/>
      <c r="H1918" s="2"/>
    </row>
    <row r="1919">
      <c r="E1919" s="1"/>
      <c r="F1919" s="1"/>
      <c r="G1919" s="2"/>
      <c r="H1919" s="2"/>
    </row>
    <row r="1920">
      <c r="E1920" s="1"/>
      <c r="F1920" s="1"/>
      <c r="G1920" s="2"/>
      <c r="H1920" s="2"/>
    </row>
    <row r="1921">
      <c r="E1921" s="1"/>
      <c r="F1921" s="1"/>
      <c r="G1921" s="2"/>
      <c r="H1921" s="2"/>
    </row>
    <row r="1922">
      <c r="E1922" s="1"/>
      <c r="F1922" s="1"/>
      <c r="G1922" s="2"/>
      <c r="H1922" s="2"/>
    </row>
    <row r="1923">
      <c r="E1923" s="1"/>
      <c r="F1923" s="1"/>
      <c r="G1923" s="2"/>
      <c r="H1923" s="2"/>
    </row>
    <row r="1924">
      <c r="E1924" s="1"/>
      <c r="F1924" s="1"/>
      <c r="G1924" s="2"/>
      <c r="H1924" s="2"/>
    </row>
    <row r="1925">
      <c r="E1925" s="1"/>
      <c r="F1925" s="1"/>
      <c r="G1925" s="2"/>
      <c r="H1925" s="2"/>
    </row>
    <row r="1926">
      <c r="E1926" s="1"/>
      <c r="F1926" s="1"/>
      <c r="G1926" s="2"/>
      <c r="H1926" s="2"/>
    </row>
    <row r="1927">
      <c r="E1927" s="1"/>
      <c r="F1927" s="1"/>
      <c r="G1927" s="2"/>
      <c r="H1927" s="2"/>
    </row>
    <row r="1928">
      <c r="E1928" s="1"/>
      <c r="F1928" s="1"/>
      <c r="G1928" s="2"/>
      <c r="H1928" s="2"/>
    </row>
    <row r="1929">
      <c r="E1929" s="1"/>
      <c r="F1929" s="1"/>
      <c r="G1929" s="2"/>
      <c r="H1929" s="2"/>
    </row>
    <row r="1930">
      <c r="E1930" s="1"/>
      <c r="F1930" s="1"/>
      <c r="G1930" s="2"/>
      <c r="H1930" s="2"/>
    </row>
    <row r="1931">
      <c r="E1931" s="1"/>
      <c r="F1931" s="1"/>
      <c r="G1931" s="2"/>
      <c r="H1931" s="2"/>
    </row>
    <row r="1932">
      <c r="E1932" s="1"/>
      <c r="F1932" s="1"/>
      <c r="G1932" s="2"/>
      <c r="H1932" s="2"/>
    </row>
    <row r="1933">
      <c r="E1933" s="1"/>
      <c r="F1933" s="1"/>
      <c r="G1933" s="2"/>
      <c r="H1933" s="2"/>
    </row>
    <row r="1934">
      <c r="E1934" s="1"/>
      <c r="F1934" s="1"/>
      <c r="G1934" s="2"/>
      <c r="H1934" s="2"/>
    </row>
    <row r="1935">
      <c r="E1935" s="1"/>
      <c r="F1935" s="1"/>
      <c r="G1935" s="2"/>
      <c r="H1935" s="2"/>
    </row>
    <row r="1936">
      <c r="E1936" s="1"/>
      <c r="F1936" s="1"/>
      <c r="G1936" s="2"/>
      <c r="H1936" s="2"/>
    </row>
    <row r="1937">
      <c r="E1937" s="1"/>
      <c r="F1937" s="1"/>
      <c r="G1937" s="2"/>
      <c r="H1937" s="2"/>
    </row>
    <row r="1938">
      <c r="E1938" s="1"/>
      <c r="F1938" s="1"/>
      <c r="G1938" s="2"/>
      <c r="H1938" s="2"/>
    </row>
    <row r="1939">
      <c r="E1939" s="1"/>
      <c r="F1939" s="1"/>
      <c r="G1939" s="2"/>
      <c r="H1939" s="2"/>
    </row>
    <row r="1940">
      <c r="E1940" s="1"/>
      <c r="F1940" s="1"/>
      <c r="G1940" s="2"/>
      <c r="H1940" s="2"/>
    </row>
    <row r="1941">
      <c r="E1941" s="1"/>
      <c r="F1941" s="1"/>
      <c r="G1941" s="2"/>
      <c r="H1941" s="2"/>
    </row>
    <row r="1942">
      <c r="E1942" s="1"/>
      <c r="F1942" s="1"/>
      <c r="G1942" s="2"/>
      <c r="H1942" s="2"/>
    </row>
    <row r="1943">
      <c r="E1943" s="1"/>
      <c r="F1943" s="1"/>
      <c r="G1943" s="2"/>
      <c r="H1943" s="2"/>
    </row>
    <row r="1944">
      <c r="E1944" s="1"/>
      <c r="F1944" s="1"/>
      <c r="G1944" s="2"/>
      <c r="H1944" s="2"/>
    </row>
    <row r="1945">
      <c r="E1945" s="1"/>
      <c r="F1945" s="1"/>
      <c r="G1945" s="2"/>
      <c r="H1945" s="2"/>
    </row>
    <row r="1946">
      <c r="E1946" s="1"/>
      <c r="F1946" s="1"/>
      <c r="G1946" s="2"/>
      <c r="H1946" s="2"/>
    </row>
    <row r="1947">
      <c r="E1947" s="1"/>
      <c r="F1947" s="1"/>
      <c r="G1947" s="2"/>
      <c r="H1947" s="2"/>
    </row>
    <row r="1948">
      <c r="E1948" s="1"/>
      <c r="F1948" s="1"/>
      <c r="G1948" s="2"/>
      <c r="H1948" s="2"/>
    </row>
    <row r="1949">
      <c r="E1949" s="1"/>
      <c r="F1949" s="1"/>
      <c r="G1949" s="2"/>
      <c r="H1949" s="2"/>
    </row>
    <row r="1950">
      <c r="E1950" s="1"/>
      <c r="F1950" s="1"/>
      <c r="G1950" s="2"/>
      <c r="H1950" s="2"/>
    </row>
    <row r="1951">
      <c r="E1951" s="1"/>
      <c r="F1951" s="1"/>
      <c r="G1951" s="2"/>
      <c r="H1951" s="2"/>
    </row>
    <row r="1952">
      <c r="E1952" s="1"/>
      <c r="F1952" s="1"/>
      <c r="G1952" s="2"/>
      <c r="H1952" s="2"/>
    </row>
    <row r="1953">
      <c r="E1953" s="1"/>
      <c r="F1953" s="1"/>
      <c r="G1953" s="2"/>
      <c r="H1953" s="2"/>
    </row>
    <row r="1954">
      <c r="E1954" s="1"/>
      <c r="F1954" s="1"/>
      <c r="G1954" s="2"/>
      <c r="H1954" s="2"/>
    </row>
    <row r="1955">
      <c r="E1955" s="1"/>
      <c r="F1955" s="1"/>
      <c r="G1955" s="2"/>
      <c r="H1955" s="2"/>
    </row>
    <row r="1956">
      <c r="E1956" s="1"/>
      <c r="F1956" s="1"/>
      <c r="G1956" s="2"/>
      <c r="H1956" s="2"/>
    </row>
    <row r="1957">
      <c r="E1957" s="1"/>
      <c r="F1957" s="1"/>
      <c r="G1957" s="2"/>
      <c r="H1957" s="2"/>
    </row>
    <row r="1958">
      <c r="E1958" s="1"/>
      <c r="F1958" s="1"/>
      <c r="G1958" s="2"/>
      <c r="H1958" s="2"/>
    </row>
    <row r="1959">
      <c r="E1959" s="1"/>
      <c r="F1959" s="1"/>
      <c r="G1959" s="2"/>
      <c r="H1959" s="2"/>
    </row>
    <row r="1960">
      <c r="E1960" s="1"/>
      <c r="F1960" s="1"/>
      <c r="G1960" s="2"/>
      <c r="H1960" s="2"/>
    </row>
    <row r="1961">
      <c r="E1961" s="1"/>
      <c r="F1961" s="1"/>
      <c r="G1961" s="2"/>
      <c r="H1961" s="2"/>
    </row>
    <row r="1962">
      <c r="E1962" s="1"/>
      <c r="F1962" s="1"/>
      <c r="G1962" s="2"/>
      <c r="H1962" s="2"/>
    </row>
    <row r="1963">
      <c r="E1963" s="1"/>
      <c r="F1963" s="1"/>
      <c r="G1963" s="2"/>
      <c r="H1963" s="2"/>
    </row>
    <row r="1964">
      <c r="E1964" s="1"/>
      <c r="F1964" s="1"/>
      <c r="G1964" s="2"/>
      <c r="H1964" s="2"/>
    </row>
    <row r="1965">
      <c r="E1965" s="1"/>
      <c r="F1965" s="1"/>
      <c r="G1965" s="2"/>
      <c r="H1965" s="2"/>
    </row>
    <row r="1966">
      <c r="E1966" s="1"/>
      <c r="F1966" s="1"/>
      <c r="G1966" s="2"/>
      <c r="H1966" s="2"/>
    </row>
    <row r="1967">
      <c r="E1967" s="1"/>
      <c r="F1967" s="1"/>
      <c r="G1967" s="2"/>
      <c r="H1967" s="2"/>
    </row>
    <row r="1968">
      <c r="E1968" s="1"/>
      <c r="F1968" s="1"/>
      <c r="G1968" s="2"/>
      <c r="H1968" s="2"/>
    </row>
    <row r="1969">
      <c r="E1969" s="1"/>
      <c r="F1969" s="1"/>
      <c r="G1969" s="2"/>
      <c r="H1969" s="2"/>
    </row>
    <row r="1970">
      <c r="E1970" s="1"/>
      <c r="F1970" s="1"/>
      <c r="G1970" s="2"/>
      <c r="H1970" s="2"/>
    </row>
    <row r="1971">
      <c r="E1971" s="1"/>
      <c r="F1971" s="1"/>
      <c r="G1971" s="2"/>
      <c r="H1971" s="2"/>
    </row>
    <row r="1972">
      <c r="E1972" s="1"/>
      <c r="F1972" s="1"/>
      <c r="G1972" s="2"/>
      <c r="H1972" s="2"/>
    </row>
    <row r="1973">
      <c r="E1973" s="1"/>
      <c r="F1973" s="1"/>
      <c r="G1973" s="2"/>
      <c r="H1973" s="2"/>
    </row>
    <row r="1974">
      <c r="E1974" s="1"/>
      <c r="F1974" s="1"/>
      <c r="G1974" s="2"/>
      <c r="H1974" s="2"/>
    </row>
    <row r="1975">
      <c r="E1975" s="1"/>
      <c r="F1975" s="1"/>
      <c r="G1975" s="2"/>
      <c r="H1975" s="2"/>
    </row>
    <row r="1976">
      <c r="E1976" s="1"/>
      <c r="F1976" s="1"/>
      <c r="G1976" s="2"/>
      <c r="H1976" s="2"/>
    </row>
    <row r="1977">
      <c r="E1977" s="1"/>
      <c r="F1977" s="1"/>
      <c r="G1977" s="2"/>
      <c r="H1977" s="2"/>
    </row>
    <row r="1978">
      <c r="E1978" s="1"/>
      <c r="F1978" s="1"/>
      <c r="G1978" s="2"/>
      <c r="H1978" s="2"/>
    </row>
    <row r="1979">
      <c r="E1979" s="1"/>
      <c r="F1979" s="1"/>
      <c r="G1979" s="2"/>
      <c r="H1979" s="2"/>
    </row>
    <row r="1980">
      <c r="E1980" s="1"/>
      <c r="F1980" s="1"/>
      <c r="G1980" s="2"/>
      <c r="H1980" s="2"/>
    </row>
    <row r="1981">
      <c r="E1981" s="1"/>
      <c r="F1981" s="1"/>
      <c r="G1981" s="2"/>
      <c r="H1981" s="2"/>
    </row>
    <row r="1982">
      <c r="E1982" s="1"/>
      <c r="F1982" s="1"/>
      <c r="G1982" s="2"/>
      <c r="H1982" s="2"/>
    </row>
    <row r="1983">
      <c r="E1983" s="1"/>
      <c r="F1983" s="1"/>
      <c r="G1983" s="2"/>
      <c r="H1983" s="2"/>
    </row>
    <row r="1984">
      <c r="E1984" s="1"/>
      <c r="F1984" s="1"/>
      <c r="G1984" s="2"/>
      <c r="H1984" s="2"/>
    </row>
    <row r="1985">
      <c r="E1985" s="1"/>
      <c r="F1985" s="1"/>
      <c r="G1985" s="2"/>
      <c r="H1985" s="2"/>
    </row>
    <row r="1986">
      <c r="E1986" s="1"/>
      <c r="F1986" s="1"/>
      <c r="G1986" s="2"/>
      <c r="H1986" s="2"/>
    </row>
    <row r="1987">
      <c r="E1987" s="1"/>
      <c r="F1987" s="1"/>
      <c r="G1987" s="2"/>
      <c r="H1987" s="2"/>
    </row>
    <row r="1988">
      <c r="E1988" s="1"/>
      <c r="F1988" s="1"/>
      <c r="G1988" s="2"/>
      <c r="H1988" s="2"/>
    </row>
    <row r="1989">
      <c r="E1989" s="1"/>
      <c r="F1989" s="1"/>
      <c r="G1989" s="2"/>
      <c r="H1989" s="2"/>
    </row>
    <row r="1990">
      <c r="E1990" s="1"/>
      <c r="F1990" s="1"/>
      <c r="G1990" s="2"/>
      <c r="H1990" s="2"/>
    </row>
    <row r="1991">
      <c r="E1991" s="1"/>
      <c r="F1991" s="1"/>
      <c r="G1991" s="2"/>
      <c r="H1991" s="2"/>
    </row>
    <row r="1992">
      <c r="E1992" s="1"/>
      <c r="F1992" s="1"/>
      <c r="G1992" s="2"/>
      <c r="H1992" s="2"/>
    </row>
    <row r="1993">
      <c r="E1993" s="1"/>
      <c r="F1993" s="1"/>
      <c r="G1993" s="2"/>
      <c r="H1993" s="2"/>
    </row>
    <row r="1994">
      <c r="E1994" s="1"/>
      <c r="F1994" s="1"/>
      <c r="G1994" s="2"/>
      <c r="H1994" s="2"/>
    </row>
    <row r="1995">
      <c r="E1995" s="1"/>
      <c r="F1995" s="1"/>
      <c r="G1995" s="2"/>
      <c r="H1995" s="2"/>
    </row>
    <row r="1996">
      <c r="E1996" s="1"/>
      <c r="F1996" s="1"/>
      <c r="G1996" s="2"/>
      <c r="H1996" s="2"/>
    </row>
    <row r="1997">
      <c r="E1997" s="1"/>
      <c r="F1997" s="1"/>
      <c r="G1997" s="2"/>
      <c r="H1997" s="2"/>
    </row>
    <row r="1998">
      <c r="E1998" s="1"/>
      <c r="F1998" s="1"/>
      <c r="G1998" s="2"/>
      <c r="H1998" s="2"/>
    </row>
    <row r="1999">
      <c r="E1999" s="1"/>
      <c r="F1999" s="1"/>
      <c r="G1999" s="2"/>
      <c r="H1999" s="2"/>
    </row>
    <row r="2000">
      <c r="E2000" s="1"/>
      <c r="F2000" s="1"/>
      <c r="G2000" s="2"/>
      <c r="H2000" s="2"/>
    </row>
    <row r="2001">
      <c r="E2001" s="1"/>
      <c r="F2001" s="1"/>
      <c r="G2001" s="2"/>
      <c r="H2001" s="2"/>
    </row>
    <row r="2002">
      <c r="E2002" s="1"/>
      <c r="F2002" s="1"/>
      <c r="G2002" s="2"/>
      <c r="H2002" s="2"/>
    </row>
    <row r="2003">
      <c r="E2003" s="1"/>
      <c r="F2003" s="1"/>
      <c r="G2003" s="2"/>
      <c r="H2003" s="2"/>
    </row>
    <row r="2004">
      <c r="E2004" s="1"/>
      <c r="F2004" s="1"/>
      <c r="G2004" s="2"/>
      <c r="H2004" s="2"/>
    </row>
    <row r="2005">
      <c r="E2005" s="1"/>
      <c r="F2005" s="1"/>
      <c r="G2005" s="2"/>
      <c r="H2005" s="2"/>
    </row>
    <row r="2006">
      <c r="E2006" s="1"/>
      <c r="F2006" s="1"/>
      <c r="G2006" s="2"/>
      <c r="H2006" s="2"/>
    </row>
    <row r="2007">
      <c r="E2007" s="1"/>
      <c r="F2007" s="1"/>
      <c r="G2007" s="2"/>
      <c r="H2007" s="2"/>
    </row>
    <row r="2008">
      <c r="E2008" s="1"/>
      <c r="F2008" s="1"/>
      <c r="G2008" s="2"/>
      <c r="H2008" s="2"/>
    </row>
    <row r="2009">
      <c r="E2009" s="1"/>
      <c r="F2009" s="1"/>
      <c r="G2009" s="2"/>
      <c r="H2009" s="2"/>
    </row>
    <row r="2010">
      <c r="E2010" s="1"/>
      <c r="F2010" s="1"/>
      <c r="G2010" s="2"/>
      <c r="H2010" s="2"/>
    </row>
    <row r="2011">
      <c r="E2011" s="1"/>
      <c r="F2011" s="1"/>
      <c r="G2011" s="2"/>
      <c r="H2011" s="2"/>
    </row>
    <row r="2012">
      <c r="E2012" s="1"/>
      <c r="F2012" s="1"/>
      <c r="G2012" s="2"/>
      <c r="H2012" s="2"/>
    </row>
    <row r="2013">
      <c r="E2013" s="1"/>
      <c r="F2013" s="1"/>
      <c r="G2013" s="2"/>
      <c r="H2013" s="2"/>
    </row>
  </sheetData>
  <autoFilter ref="$H$1:$H$1014">
    <filterColumn colId="0">
      <filters>
        <filter val="Filamentqualität (1-10)"/>
        <filter val="8-9"/>
        <filter val="7"/>
        <filter val="8"/>
        <filter val="9"/>
        <filter val="9-10"/>
      </filters>
    </filterColumn>
  </autoFilter>
  <conditionalFormatting sqref="A19:B21 H19:Z19 C20:D21 E20:Z21">
    <cfRule type="notContainsBlanks" dxfId="0" priority="1">
      <formula>LEN(TRIM(A19))&gt;0</formula>
    </cfRule>
  </conditionalFormatting>
  <hyperlinks>
    <hyperlink r:id="rId1" ref="B31"/>
    <hyperlink r:id="rId2" ref="I31"/>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6.0" topLeftCell="A7" activePane="bottomLeft" state="frozen"/>
      <selection activeCell="B8" sqref="B8" pane="bottomLeft"/>
    </sheetView>
  </sheetViews>
  <sheetFormatPr customHeight="1" defaultColWidth="14.43" defaultRowHeight="15.75"/>
  <cols>
    <col customWidth="1" min="2" max="2" width="38.29"/>
    <col customWidth="1" min="4" max="4" width="21.71"/>
    <col customWidth="1" min="5" max="5" width="19.71"/>
  </cols>
  <sheetData>
    <row r="2">
      <c r="B2" s="196" t="s">
        <v>233</v>
      </c>
    </row>
    <row r="4" ht="51.0" customHeight="1">
      <c r="B4" s="198" t="s">
        <v>235</v>
      </c>
    </row>
    <row r="6">
      <c r="B6" s="98" t="s">
        <v>6</v>
      </c>
      <c r="C6" s="98" t="s">
        <v>26</v>
      </c>
      <c r="D6" s="199"/>
      <c r="E6" s="98" t="s">
        <v>236</v>
      </c>
      <c r="F6" s="98" t="s">
        <v>31</v>
      </c>
      <c r="G6" s="98" t="s">
        <v>13</v>
      </c>
    </row>
    <row r="7">
      <c r="B7" s="201" t="s">
        <v>237</v>
      </c>
      <c r="C7" s="203" t="s">
        <v>240</v>
      </c>
      <c r="D7" s="199"/>
      <c r="E7" s="98" t="s">
        <v>241</v>
      </c>
      <c r="F7" s="199"/>
      <c r="G7" s="205" t="str">
        <f>HYPERLINK("https://rover.ebay.com/rover/1/707-53477-19255-0/1?icep_id=114&amp;ipn=icep&amp;toolid=20004&amp;campid=5338035981&amp;mpre=http%3A%2F%2Fwww.ebay.de%2Fitm%2F19-Wandgehaeuse-Netzwerkschrank-Serverschrank-9HE-BxHxT-600x480x53380282100-grau-%2F25261728295338028210","ebay")</f>
        <v>ebay</v>
      </c>
    </row>
    <row r="8" ht="15.75" customHeight="1">
      <c r="B8" s="201" t="s">
        <v>242</v>
      </c>
      <c r="C8" s="203" t="s">
        <v>243</v>
      </c>
      <c r="D8" s="98" t="s">
        <v>244</v>
      </c>
      <c r="E8" s="98" t="s">
        <v>245</v>
      </c>
      <c r="F8" s="98" t="s">
        <v>246</v>
      </c>
      <c r="G8" s="208" t="str">
        <f>HYPERLINK("https://rover.ebay.com/rover/1/707-53477-19255-0/1?icep_id=114&amp;ipn=icep&amp;toolid=20004&amp;campid=5338035981&amp;mpre=http%3A%2F%2Fwww.ebay.de%2Fsch%2Fi.html%3F_from%3DR40%26_sacat%3D0%26_nkw%3DMT%2BVision%2BHE9-500%26_sop%3D12","ebay")</f>
        <v>ebay</v>
      </c>
      <c r="H8" s="11" t="s">
        <v>247</v>
      </c>
    </row>
    <row r="21">
      <c r="F21" s="11"/>
    </row>
  </sheetData>
  <mergeCells count="2">
    <mergeCell ref="B2:G3"/>
    <mergeCell ref="B4:G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2">
      <c r="A2" s="11" t="s">
        <v>251</v>
      </c>
    </row>
    <row r="5">
      <c r="A5" s="11" t="s">
        <v>253</v>
      </c>
      <c r="D5" s="29" t="str">
        <f>HYPERLINK("http://www.ikea.com/de/de/catalog/products/20011413/","IKEA")</f>
        <v>IKEA</v>
      </c>
    </row>
    <row r="6">
      <c r="A6" s="11" t="s">
        <v>255</v>
      </c>
      <c r="D6" s="212" t="str">
        <f>HYPERLINK("http://www.thingiverse.com/thing:1843235","http://www.thingiverse.com/thing:1843235")</f>
        <v>http://www.thingiverse.com/thing:1843235</v>
      </c>
    </row>
    <row r="8">
      <c r="A8" s="11" t="s">
        <v>256</v>
      </c>
    </row>
    <row r="13">
      <c r="A13" s="11" t="s">
        <v>257</v>
      </c>
    </row>
    <row r="14">
      <c r="A14" s="11" t="s">
        <v>258</v>
      </c>
      <c r="D14" s="36" t="s">
        <v>259</v>
      </c>
    </row>
    <row r="15">
      <c r="A15" s="11" t="s">
        <v>261</v>
      </c>
      <c r="D15" s="36" t="s">
        <v>262</v>
      </c>
    </row>
    <row r="16">
      <c r="D16" s="36" t="s">
        <v>263</v>
      </c>
    </row>
    <row r="19">
      <c r="A19" s="11" t="s">
        <v>264</v>
      </c>
    </row>
  </sheetData>
  <hyperlinks>
    <hyperlink r:id="rId1" ref="D14"/>
    <hyperlink r:id="rId2" ref="D15"/>
    <hyperlink r:id="rId3" ref="D16"/>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18.71"/>
    <col customWidth="1" min="4" max="4" width="71.71"/>
    <col customWidth="1" min="5" max="5" width="19.43"/>
    <col customWidth="1" min="6" max="6" width="43.14"/>
  </cols>
  <sheetData>
    <row r="1">
      <c r="A1" s="220"/>
      <c r="B1" s="220" t="s">
        <v>269</v>
      </c>
    </row>
    <row r="2">
      <c r="A2" s="220"/>
    </row>
    <row r="5">
      <c r="A5" s="221"/>
      <c r="B5" s="222" t="s">
        <v>270</v>
      </c>
      <c r="C5" s="224"/>
      <c r="D5" s="224"/>
      <c r="E5" s="224"/>
      <c r="F5" s="225"/>
    </row>
    <row r="6">
      <c r="A6" s="25"/>
      <c r="B6" s="227" t="s">
        <v>272</v>
      </c>
      <c r="C6" s="228"/>
      <c r="D6" s="228"/>
      <c r="E6" s="228"/>
      <c r="F6" s="229"/>
    </row>
    <row r="7" ht="9.75" customHeight="1">
      <c r="A7" s="11"/>
      <c r="B7" s="230"/>
      <c r="C7" s="11"/>
      <c r="D7" s="11"/>
      <c r="E7" s="11"/>
      <c r="F7" s="187"/>
    </row>
    <row r="8">
      <c r="A8" s="11"/>
      <c r="B8" s="231" t="s">
        <v>6</v>
      </c>
      <c r="C8" s="233" t="s">
        <v>26</v>
      </c>
      <c r="D8" s="233" t="s">
        <v>275</v>
      </c>
      <c r="E8" s="233" t="s">
        <v>13</v>
      </c>
      <c r="F8" s="235" t="s">
        <v>276</v>
      </c>
    </row>
    <row r="9">
      <c r="B9" s="236" t="s">
        <v>278</v>
      </c>
      <c r="C9" s="237">
        <v>6.49</v>
      </c>
      <c r="D9" s="237" t="s">
        <v>279</v>
      </c>
      <c r="E9" s="238" t="str">
        <f>HYPERLINK("http://amzn.to/2klX580","amazon")</f>
        <v>amazon</v>
      </c>
      <c r="F9" s="239"/>
    </row>
    <row r="10">
      <c r="B10" s="240" t="s">
        <v>283</v>
      </c>
      <c r="C10" s="237">
        <v>3.76</v>
      </c>
      <c r="D10" s="237" t="s">
        <v>284</v>
      </c>
      <c r="E10" s="242" t="str">
        <f>HYPERLINK("http://amzn.to/2nnUf35","amazon")</f>
        <v>amazon</v>
      </c>
      <c r="F10" s="111"/>
    </row>
    <row r="11">
      <c r="B11" s="236"/>
      <c r="C11" s="244"/>
      <c r="D11" s="244"/>
      <c r="E11" s="244"/>
      <c r="F11" s="111"/>
    </row>
    <row r="12">
      <c r="B12" s="245"/>
      <c r="C12" s="246"/>
      <c r="D12" s="246"/>
      <c r="E12" s="246"/>
      <c r="F12" s="248"/>
    </row>
    <row r="15">
      <c r="A15" s="221"/>
      <c r="B15" s="222" t="s">
        <v>288</v>
      </c>
      <c r="C15" s="224"/>
      <c r="D15" s="224"/>
      <c r="E15" s="224"/>
      <c r="F15" s="225"/>
    </row>
    <row r="16">
      <c r="A16" s="25"/>
      <c r="B16" s="227" t="s">
        <v>289</v>
      </c>
      <c r="C16" s="228"/>
      <c r="D16" s="228"/>
      <c r="E16" s="228"/>
      <c r="F16" s="229"/>
    </row>
    <row r="17" ht="9.75" customHeight="1">
      <c r="A17" s="11"/>
      <c r="B17" s="230"/>
      <c r="C17" s="11"/>
      <c r="D17" s="11"/>
      <c r="E17" s="11"/>
      <c r="F17" s="187"/>
    </row>
    <row r="18">
      <c r="A18" s="11"/>
      <c r="B18" s="231" t="s">
        <v>6</v>
      </c>
      <c r="C18" s="233" t="s">
        <v>26</v>
      </c>
      <c r="D18" s="233" t="s">
        <v>275</v>
      </c>
      <c r="E18" s="233" t="s">
        <v>13</v>
      </c>
      <c r="F18" s="235" t="s">
        <v>276</v>
      </c>
    </row>
    <row r="19">
      <c r="B19" s="240" t="s">
        <v>292</v>
      </c>
      <c r="C19" s="237">
        <v>31.99</v>
      </c>
      <c r="D19" s="237" t="s">
        <v>293</v>
      </c>
      <c r="E19" s="238" t="str">
        <f>HYPERLINK("http://amzn.to/2n3wdsV","amazon")</f>
        <v>amazon</v>
      </c>
      <c r="F19" s="239"/>
    </row>
    <row r="20">
      <c r="B20" s="236"/>
      <c r="C20" s="244"/>
      <c r="D20" s="244"/>
      <c r="E20" s="244"/>
      <c r="F20" s="111"/>
    </row>
    <row r="21">
      <c r="B21" s="236"/>
      <c r="C21" s="244"/>
      <c r="D21" s="244"/>
      <c r="E21" s="244"/>
      <c r="F21" s="111"/>
    </row>
    <row r="22">
      <c r="B22" s="245"/>
      <c r="C22" s="246"/>
      <c r="D22" s="246"/>
      <c r="E22" s="246"/>
      <c r="F22" s="248"/>
    </row>
    <row r="25">
      <c r="A25" s="221"/>
      <c r="B25" s="222" t="s">
        <v>295</v>
      </c>
      <c r="C25" s="224"/>
      <c r="D25" s="224"/>
      <c r="E25" s="224"/>
      <c r="F25" s="225"/>
    </row>
    <row r="26">
      <c r="A26" s="25"/>
      <c r="B26" s="227" t="s">
        <v>289</v>
      </c>
      <c r="C26" s="228"/>
      <c r="D26" s="228"/>
      <c r="E26" s="228"/>
      <c r="F26" s="229"/>
    </row>
    <row r="27" ht="9.75" customHeight="1">
      <c r="A27" s="11"/>
      <c r="B27" s="230"/>
      <c r="C27" s="11"/>
      <c r="D27" s="11"/>
      <c r="E27" s="11"/>
      <c r="F27" s="187"/>
    </row>
    <row r="28">
      <c r="A28" s="11"/>
      <c r="B28" s="231" t="s">
        <v>6</v>
      </c>
      <c r="C28" s="233" t="s">
        <v>26</v>
      </c>
      <c r="D28" s="233" t="s">
        <v>275</v>
      </c>
      <c r="E28" s="233" t="s">
        <v>13</v>
      </c>
      <c r="F28" s="235" t="s">
        <v>276</v>
      </c>
    </row>
    <row r="29">
      <c r="B29" s="240" t="s">
        <v>297</v>
      </c>
      <c r="C29" s="237">
        <v>7.66</v>
      </c>
      <c r="D29" s="237" t="s">
        <v>298</v>
      </c>
      <c r="E29" s="238" t="str">
        <f>HYPERLINK("http://amzn.to/2napbmM","amazon")</f>
        <v>amazon</v>
      </c>
      <c r="F29" s="239" t="s">
        <v>300</v>
      </c>
    </row>
    <row r="30">
      <c r="B30" s="240" t="s">
        <v>301</v>
      </c>
      <c r="C30" s="237">
        <v>5.95</v>
      </c>
      <c r="D30" s="237" t="s">
        <v>302</v>
      </c>
      <c r="E30" s="238" t="str">
        <f>HYPERLINK("http://amzn.to/2mISZ6Z","amazon")</f>
        <v>amazon</v>
      </c>
      <c r="F30" s="187" t="s">
        <v>303</v>
      </c>
    </row>
    <row r="31">
      <c r="B31" s="236"/>
      <c r="C31" s="244"/>
      <c r="D31" s="244"/>
      <c r="E31" s="244"/>
      <c r="F31" s="111"/>
    </row>
    <row r="32">
      <c r="B32" s="245"/>
      <c r="C32" s="246"/>
      <c r="D32" s="246"/>
      <c r="E32" s="246"/>
      <c r="F32" s="248"/>
    </row>
    <row r="35">
      <c r="A35" s="253"/>
      <c r="B35" s="255" t="s">
        <v>304</v>
      </c>
      <c r="C35" s="224"/>
      <c r="D35" s="224"/>
      <c r="E35" s="224"/>
      <c r="F35" s="225"/>
      <c r="G35" s="5"/>
      <c r="H35" s="5"/>
      <c r="I35" s="5"/>
      <c r="J35" s="5"/>
      <c r="K35" s="5"/>
      <c r="L35" s="5"/>
      <c r="M35" s="5"/>
      <c r="N35" s="5"/>
      <c r="O35" s="5"/>
      <c r="P35" s="5"/>
      <c r="Q35" s="5"/>
      <c r="R35" s="5"/>
      <c r="S35" s="5"/>
      <c r="T35" s="5"/>
      <c r="U35" s="5"/>
    </row>
    <row r="36">
      <c r="A36" s="253"/>
      <c r="B36" s="257" t="s">
        <v>289</v>
      </c>
      <c r="C36" s="228"/>
      <c r="D36" s="228"/>
      <c r="E36" s="228"/>
      <c r="F36" s="229"/>
      <c r="G36" s="5"/>
      <c r="H36" s="5"/>
      <c r="I36" s="5"/>
      <c r="J36" s="5"/>
      <c r="K36" s="5"/>
      <c r="L36" s="5"/>
      <c r="M36" s="5"/>
      <c r="N36" s="5"/>
      <c r="O36" s="5"/>
      <c r="P36" s="5"/>
      <c r="Q36" s="5"/>
      <c r="R36" s="5"/>
      <c r="S36" s="5"/>
      <c r="T36" s="5"/>
      <c r="U36" s="5"/>
    </row>
    <row r="37" ht="10.5" customHeight="1">
      <c r="A37" s="253"/>
      <c r="B37" s="5"/>
      <c r="C37" s="5"/>
      <c r="D37" s="5"/>
      <c r="E37" s="5"/>
      <c r="F37" s="253"/>
      <c r="G37" s="5"/>
      <c r="H37" s="5"/>
      <c r="I37" s="5"/>
      <c r="J37" s="5"/>
      <c r="K37" s="5"/>
      <c r="L37" s="5"/>
      <c r="M37" s="5"/>
      <c r="N37" s="5"/>
      <c r="O37" s="5"/>
      <c r="P37" s="5"/>
      <c r="Q37" s="5"/>
      <c r="R37" s="5"/>
      <c r="S37" s="5"/>
      <c r="T37" s="5"/>
      <c r="U37" s="5"/>
    </row>
    <row r="38">
      <c r="A38" s="253"/>
      <c r="B38" s="231" t="s">
        <v>6</v>
      </c>
      <c r="C38" s="233" t="s">
        <v>26</v>
      </c>
      <c r="D38" s="233" t="s">
        <v>275</v>
      </c>
      <c r="E38" s="233" t="s">
        <v>13</v>
      </c>
      <c r="F38" s="235" t="s">
        <v>276</v>
      </c>
      <c r="G38" s="5"/>
      <c r="H38" s="5"/>
      <c r="I38" s="5"/>
      <c r="J38" s="5"/>
      <c r="K38" s="5"/>
      <c r="L38" s="5"/>
      <c r="M38" s="5"/>
      <c r="N38" s="5"/>
      <c r="O38" s="5"/>
      <c r="P38" s="5"/>
      <c r="Q38" s="5"/>
      <c r="R38" s="5"/>
      <c r="S38" s="5"/>
      <c r="T38" s="5"/>
      <c r="U38" s="5"/>
    </row>
    <row r="39">
      <c r="A39" s="253"/>
      <c r="B39" s="240" t="s">
        <v>308</v>
      </c>
      <c r="C39" s="237">
        <v>9.95</v>
      </c>
      <c r="D39" s="237" t="s">
        <v>309</v>
      </c>
      <c r="E39" s="238" t="str">
        <f>HYPERLINK("http://amzn.to/2nalEEZ","Amazon")</f>
        <v>Amazon</v>
      </c>
      <c r="F39" s="239" t="s">
        <v>300</v>
      </c>
      <c r="G39" s="259" t="str">
        <f>HYPERLINK("http://www.ebay.de/itm/10-tlg-Set-Diamant-Feilen-Schlusselfeile-140-mm-Raspel-Feile-Nadelfeile-Schaber-/262756171901?hash=item3d2d7d007d:g:f6QAAOSw9GhYfeXT","Ebay 4,45€ [China]")</f>
        <v>Ebay 4,45€ [China]</v>
      </c>
      <c r="H39" s="5"/>
      <c r="I39" s="5"/>
      <c r="J39" s="5"/>
      <c r="K39" s="5"/>
      <c r="L39" s="5"/>
      <c r="M39" s="5"/>
      <c r="N39" s="5"/>
      <c r="O39" s="5"/>
      <c r="P39" s="5"/>
      <c r="Q39" s="5"/>
      <c r="R39" s="5"/>
      <c r="S39" s="5"/>
      <c r="T39" s="5"/>
      <c r="U39" s="5"/>
    </row>
    <row r="40">
      <c r="A40" s="253"/>
      <c r="B40" s="240" t="s">
        <v>315</v>
      </c>
      <c r="C40" s="237">
        <v>7.25</v>
      </c>
      <c r="D40" s="237" t="s">
        <v>316</v>
      </c>
      <c r="E40" s="238" t="str">
        <f>HYPERLINK("http://amzn.to/2nAdNBw","Amazon")</f>
        <v>Amazon</v>
      </c>
      <c r="F40" s="111"/>
      <c r="G40" s="5"/>
      <c r="H40" s="5"/>
      <c r="I40" s="5"/>
      <c r="J40" s="5"/>
      <c r="K40" s="5"/>
      <c r="L40" s="5"/>
      <c r="M40" s="5"/>
      <c r="N40" s="5"/>
      <c r="O40" s="5"/>
      <c r="P40" s="5"/>
      <c r="Q40" s="5"/>
      <c r="R40" s="5"/>
      <c r="S40" s="5"/>
      <c r="T40" s="5"/>
      <c r="U40" s="5"/>
    </row>
    <row r="41">
      <c r="A41" s="253"/>
      <c r="B41" s="236"/>
      <c r="C41" s="244"/>
      <c r="D41" s="244"/>
      <c r="E41" s="244"/>
      <c r="F41" s="111"/>
      <c r="G41" s="5"/>
      <c r="H41" s="5"/>
      <c r="I41" s="5"/>
      <c r="J41" s="5"/>
      <c r="K41" s="5"/>
      <c r="L41" s="5"/>
      <c r="M41" s="5"/>
      <c r="N41" s="5"/>
      <c r="O41" s="5"/>
      <c r="P41" s="5"/>
      <c r="Q41" s="5"/>
      <c r="R41" s="5"/>
      <c r="S41" s="5"/>
      <c r="T41" s="5"/>
      <c r="U41" s="5"/>
    </row>
    <row r="42">
      <c r="A42" s="253"/>
      <c r="B42" s="245"/>
      <c r="C42" s="246"/>
      <c r="D42" s="246"/>
      <c r="E42" s="246"/>
      <c r="F42" s="248"/>
      <c r="G42" s="5"/>
      <c r="H42" s="5"/>
      <c r="I42" s="5"/>
      <c r="J42" s="5"/>
      <c r="K42" s="5"/>
      <c r="L42" s="5"/>
      <c r="M42" s="5"/>
      <c r="N42" s="5"/>
      <c r="O42" s="5"/>
      <c r="P42" s="5"/>
      <c r="Q42" s="5"/>
      <c r="R42" s="5"/>
      <c r="S42" s="5"/>
      <c r="T42" s="5"/>
      <c r="U42" s="5"/>
    </row>
    <row r="43">
      <c r="A43" s="5"/>
      <c r="B43" s="5"/>
      <c r="C43" s="5"/>
      <c r="D43" s="5"/>
      <c r="E43" s="5"/>
      <c r="F43" s="5"/>
      <c r="G43" s="5"/>
      <c r="H43" s="5"/>
      <c r="I43" s="5"/>
      <c r="J43" s="5"/>
      <c r="K43" s="5"/>
      <c r="L43" s="5"/>
      <c r="M43" s="5"/>
      <c r="N43" s="5"/>
      <c r="O43" s="5"/>
      <c r="P43" s="5"/>
      <c r="Q43" s="5"/>
      <c r="R43" s="5"/>
      <c r="S43" s="5"/>
      <c r="T43" s="5"/>
      <c r="U43" s="5"/>
    </row>
    <row r="44">
      <c r="A44" s="5"/>
      <c r="B44" s="263"/>
      <c r="C44" s="263"/>
      <c r="D44" s="263"/>
      <c r="E44" s="263"/>
      <c r="F44" s="263"/>
      <c r="G44" s="5"/>
      <c r="H44" s="5"/>
      <c r="I44" s="5"/>
      <c r="J44" s="5"/>
      <c r="K44" s="5"/>
      <c r="L44" s="5"/>
      <c r="M44" s="5"/>
      <c r="N44" s="5"/>
      <c r="O44" s="5"/>
      <c r="P44" s="5"/>
      <c r="Q44" s="5"/>
      <c r="R44" s="5"/>
      <c r="S44" s="5"/>
      <c r="T44" s="5"/>
      <c r="U44" s="5"/>
    </row>
    <row r="45">
      <c r="A45" s="253"/>
      <c r="B45" s="264" t="s">
        <v>321</v>
      </c>
      <c r="C45" s="224"/>
      <c r="D45" s="224"/>
      <c r="E45" s="224"/>
      <c r="F45" s="225"/>
      <c r="G45" s="5"/>
      <c r="H45" s="5"/>
      <c r="I45" s="5"/>
      <c r="J45" s="5"/>
      <c r="K45" s="5"/>
      <c r="L45" s="5"/>
      <c r="M45" s="5"/>
      <c r="N45" s="5"/>
      <c r="O45" s="5"/>
      <c r="P45" s="5"/>
      <c r="Q45" s="5"/>
      <c r="R45" s="5"/>
      <c r="S45" s="5"/>
      <c r="T45" s="5"/>
      <c r="U45" s="5"/>
    </row>
    <row r="46">
      <c r="A46" s="253"/>
      <c r="B46" s="257" t="s">
        <v>289</v>
      </c>
      <c r="C46" s="228"/>
      <c r="D46" s="228"/>
      <c r="E46" s="228"/>
      <c r="F46" s="229"/>
      <c r="G46" s="5"/>
      <c r="H46" s="5"/>
      <c r="I46" s="5"/>
      <c r="J46" s="5"/>
      <c r="K46" s="5"/>
      <c r="L46" s="5"/>
      <c r="M46" s="5"/>
      <c r="N46" s="5"/>
      <c r="O46" s="5"/>
      <c r="P46" s="5"/>
      <c r="Q46" s="5"/>
      <c r="R46" s="5"/>
      <c r="S46" s="5"/>
      <c r="T46" s="5"/>
      <c r="U46" s="5"/>
    </row>
    <row r="47">
      <c r="A47" s="253"/>
      <c r="B47" s="5"/>
      <c r="C47" s="5"/>
      <c r="D47" s="5"/>
      <c r="E47" s="5"/>
      <c r="F47" s="253"/>
      <c r="G47" s="5"/>
      <c r="H47" s="5"/>
      <c r="I47" s="5"/>
      <c r="J47" s="5"/>
      <c r="K47" s="5"/>
      <c r="L47" s="5"/>
      <c r="M47" s="5"/>
      <c r="N47" s="5"/>
      <c r="O47" s="5"/>
      <c r="P47" s="5"/>
      <c r="Q47" s="5"/>
      <c r="R47" s="5"/>
      <c r="S47" s="5"/>
      <c r="T47" s="5"/>
      <c r="U47" s="5"/>
    </row>
    <row r="48">
      <c r="A48" s="253"/>
      <c r="B48" s="231" t="s">
        <v>6</v>
      </c>
      <c r="C48" s="233" t="s">
        <v>26</v>
      </c>
      <c r="D48" s="233" t="s">
        <v>275</v>
      </c>
      <c r="E48" s="233" t="s">
        <v>13</v>
      </c>
      <c r="F48" s="235" t="s">
        <v>276</v>
      </c>
      <c r="G48" s="5"/>
      <c r="H48" s="5"/>
      <c r="I48" s="5"/>
      <c r="J48" s="5"/>
      <c r="K48" s="5"/>
      <c r="L48" s="5"/>
      <c r="M48" s="5"/>
      <c r="N48" s="5"/>
      <c r="O48" s="5"/>
      <c r="P48" s="5"/>
      <c r="Q48" s="5"/>
      <c r="R48" s="5"/>
      <c r="S48" s="5"/>
      <c r="T48" s="5"/>
      <c r="U48" s="5"/>
    </row>
    <row r="49">
      <c r="A49" s="253"/>
      <c r="B49" s="240" t="s">
        <v>326</v>
      </c>
      <c r="C49" s="237">
        <v>9.22</v>
      </c>
      <c r="D49" s="237" t="s">
        <v>327</v>
      </c>
      <c r="E49" s="238" t="str">
        <f>HYPERLINK("http://www.ebay.de/itm/351602063026?_trksid=p2057872.m2749.l2649&amp;ssPageName=STRK%3AMEBIDX%3AIT","Ebay")</f>
        <v>Ebay</v>
      </c>
      <c r="F49" s="239"/>
      <c r="G49" s="5"/>
      <c r="H49" s="5"/>
      <c r="I49" s="5"/>
      <c r="J49" s="5"/>
      <c r="K49" s="5"/>
      <c r="L49" s="5"/>
      <c r="M49" s="5"/>
      <c r="N49" s="5"/>
      <c r="O49" s="5"/>
      <c r="P49" s="5"/>
      <c r="Q49" s="5"/>
      <c r="R49" s="5"/>
      <c r="S49" s="5"/>
      <c r="T49" s="5"/>
      <c r="U49" s="5"/>
    </row>
    <row r="50">
      <c r="A50" s="253"/>
      <c r="B50" s="236"/>
      <c r="C50" s="244"/>
      <c r="D50" s="244"/>
      <c r="E50" s="244"/>
      <c r="F50" s="111"/>
      <c r="G50" s="5"/>
      <c r="H50" s="5"/>
      <c r="I50" s="5"/>
      <c r="J50" s="5"/>
      <c r="K50" s="5"/>
      <c r="L50" s="5"/>
      <c r="M50" s="5"/>
      <c r="N50" s="5"/>
      <c r="O50" s="5"/>
      <c r="P50" s="5"/>
      <c r="Q50" s="5"/>
      <c r="R50" s="5"/>
      <c r="S50" s="5"/>
      <c r="T50" s="5"/>
      <c r="U50" s="5"/>
    </row>
    <row r="51">
      <c r="A51" s="253"/>
      <c r="B51" s="236"/>
      <c r="C51" s="244"/>
      <c r="D51" s="244"/>
      <c r="E51" s="244"/>
      <c r="F51" s="111"/>
      <c r="G51" s="5"/>
      <c r="H51" s="5"/>
      <c r="I51" s="5"/>
      <c r="J51" s="5"/>
      <c r="K51" s="5"/>
      <c r="L51" s="5"/>
      <c r="M51" s="5"/>
      <c r="N51" s="5"/>
      <c r="O51" s="5"/>
      <c r="P51" s="5"/>
      <c r="Q51" s="5"/>
      <c r="R51" s="5"/>
      <c r="S51" s="5"/>
      <c r="T51" s="5"/>
      <c r="U51" s="5"/>
    </row>
    <row r="52">
      <c r="A52" s="253"/>
      <c r="B52" s="245"/>
      <c r="C52" s="246"/>
      <c r="D52" s="246"/>
      <c r="E52" s="246"/>
      <c r="F52" s="248"/>
      <c r="G52" s="5"/>
      <c r="H52" s="5"/>
      <c r="I52" s="5"/>
      <c r="J52" s="5"/>
      <c r="K52" s="5"/>
      <c r="L52" s="5"/>
      <c r="M52" s="5"/>
      <c r="N52" s="5"/>
      <c r="O52" s="5"/>
      <c r="P52" s="5"/>
      <c r="Q52" s="5"/>
      <c r="R52" s="5"/>
      <c r="S52" s="5"/>
      <c r="T52" s="5"/>
      <c r="U52" s="5"/>
    </row>
    <row r="53">
      <c r="A53" s="5"/>
      <c r="B53" s="5"/>
      <c r="C53" s="5"/>
      <c r="D53" s="5"/>
      <c r="E53" s="5"/>
      <c r="F53" s="5"/>
      <c r="G53" s="5"/>
      <c r="H53" s="5"/>
      <c r="I53" s="5"/>
      <c r="J53" s="5"/>
      <c r="K53" s="5"/>
      <c r="L53" s="5"/>
      <c r="M53" s="5"/>
      <c r="N53" s="5"/>
      <c r="O53" s="5"/>
      <c r="P53" s="5"/>
      <c r="Q53" s="5"/>
      <c r="R53" s="5"/>
      <c r="S53" s="5"/>
      <c r="T53" s="5"/>
      <c r="U53" s="5"/>
    </row>
    <row r="54">
      <c r="A54" s="5"/>
      <c r="B54" s="263"/>
      <c r="C54" s="263"/>
      <c r="D54" s="263"/>
      <c r="E54" s="263"/>
      <c r="F54" s="263"/>
      <c r="G54" s="5"/>
      <c r="H54" s="5"/>
      <c r="I54" s="5"/>
      <c r="J54" s="5"/>
      <c r="K54" s="5"/>
      <c r="L54" s="5"/>
      <c r="M54" s="5"/>
      <c r="N54" s="5"/>
      <c r="O54" s="5"/>
      <c r="P54" s="5"/>
      <c r="Q54" s="5"/>
      <c r="R54" s="5"/>
      <c r="S54" s="5"/>
      <c r="T54" s="5"/>
      <c r="U54" s="5"/>
    </row>
    <row r="55">
      <c r="A55" s="253"/>
      <c r="B55" s="264" t="s">
        <v>321</v>
      </c>
      <c r="C55" s="224"/>
      <c r="D55" s="224"/>
      <c r="E55" s="224"/>
      <c r="F55" s="225"/>
      <c r="G55" s="5"/>
      <c r="H55" s="5"/>
      <c r="I55" s="5"/>
      <c r="J55" s="5"/>
      <c r="K55" s="5"/>
      <c r="L55" s="5"/>
      <c r="M55" s="5"/>
      <c r="N55" s="5"/>
      <c r="O55" s="5"/>
      <c r="P55" s="5"/>
      <c r="Q55" s="5"/>
      <c r="R55" s="5"/>
      <c r="S55" s="5"/>
      <c r="T55" s="5"/>
      <c r="U55" s="5"/>
    </row>
    <row r="56">
      <c r="A56" s="253"/>
      <c r="B56" s="257" t="s">
        <v>289</v>
      </c>
      <c r="C56" s="228"/>
      <c r="D56" s="228"/>
      <c r="E56" s="228"/>
      <c r="F56" s="229"/>
      <c r="G56" s="5"/>
      <c r="H56" s="5"/>
      <c r="I56" s="5"/>
      <c r="J56" s="5"/>
      <c r="K56" s="5"/>
      <c r="L56" s="5"/>
      <c r="M56" s="5"/>
      <c r="N56" s="5"/>
      <c r="O56" s="5"/>
      <c r="P56" s="5"/>
      <c r="Q56" s="5"/>
      <c r="R56" s="5"/>
      <c r="S56" s="5"/>
      <c r="T56" s="5"/>
      <c r="U56" s="5"/>
    </row>
    <row r="57">
      <c r="A57" s="253"/>
      <c r="B57" s="5"/>
      <c r="C57" s="5"/>
      <c r="D57" s="5"/>
      <c r="E57" s="5"/>
      <c r="F57" s="253"/>
      <c r="G57" s="5"/>
      <c r="H57" s="5"/>
      <c r="I57" s="5"/>
      <c r="J57" s="5"/>
      <c r="K57" s="5"/>
      <c r="L57" s="5"/>
      <c r="M57" s="5"/>
      <c r="N57" s="5"/>
      <c r="O57" s="5"/>
      <c r="P57" s="5"/>
      <c r="Q57" s="5"/>
      <c r="R57" s="5"/>
      <c r="S57" s="5"/>
      <c r="T57" s="5"/>
      <c r="U57" s="5"/>
    </row>
    <row r="58">
      <c r="A58" s="253"/>
      <c r="B58" s="231" t="s">
        <v>6</v>
      </c>
      <c r="C58" s="233" t="s">
        <v>26</v>
      </c>
      <c r="D58" s="233" t="s">
        <v>275</v>
      </c>
      <c r="E58" s="233" t="s">
        <v>13</v>
      </c>
      <c r="F58" s="235" t="s">
        <v>276</v>
      </c>
      <c r="G58" s="5"/>
      <c r="H58" s="5"/>
      <c r="I58" s="5"/>
      <c r="J58" s="5"/>
      <c r="K58" s="5"/>
      <c r="L58" s="5"/>
      <c r="M58" s="5"/>
      <c r="N58" s="5"/>
      <c r="O58" s="5"/>
      <c r="P58" s="5"/>
      <c r="Q58" s="5"/>
      <c r="R58" s="5"/>
      <c r="S58" s="5"/>
      <c r="T58" s="5"/>
      <c r="U58" s="5"/>
    </row>
    <row r="59">
      <c r="A59" s="253"/>
      <c r="B59" s="236"/>
      <c r="C59" s="237"/>
      <c r="D59" s="237"/>
      <c r="E59" s="269"/>
      <c r="F59" s="239"/>
      <c r="G59" s="5"/>
      <c r="H59" s="5"/>
      <c r="I59" s="5"/>
      <c r="J59" s="5"/>
      <c r="K59" s="5"/>
      <c r="L59" s="5"/>
      <c r="M59" s="5"/>
      <c r="N59" s="5"/>
      <c r="O59" s="5"/>
      <c r="P59" s="5"/>
      <c r="Q59" s="5"/>
      <c r="R59" s="5"/>
      <c r="S59" s="5"/>
      <c r="T59" s="5"/>
      <c r="U59" s="5"/>
    </row>
    <row r="60">
      <c r="A60" s="253"/>
      <c r="B60" s="236"/>
      <c r="C60" s="244"/>
      <c r="D60" s="244"/>
      <c r="E60" s="244"/>
      <c r="F60" s="111"/>
      <c r="G60" s="5"/>
      <c r="H60" s="5"/>
      <c r="I60" s="5"/>
      <c r="J60" s="5"/>
      <c r="K60" s="5"/>
      <c r="L60" s="5"/>
      <c r="M60" s="5"/>
      <c r="N60" s="5"/>
      <c r="O60" s="5"/>
      <c r="P60" s="5"/>
      <c r="Q60" s="5"/>
      <c r="R60" s="5"/>
      <c r="S60" s="5"/>
      <c r="T60" s="5"/>
      <c r="U60" s="5"/>
    </row>
    <row r="61">
      <c r="A61" s="253"/>
      <c r="B61" s="236"/>
      <c r="C61" s="244"/>
      <c r="D61" s="244"/>
      <c r="E61" s="244"/>
      <c r="F61" s="111"/>
      <c r="G61" s="5"/>
      <c r="H61" s="5"/>
      <c r="I61" s="5"/>
      <c r="J61" s="5"/>
      <c r="K61" s="5"/>
      <c r="L61" s="5"/>
      <c r="M61" s="5"/>
      <c r="N61" s="5"/>
      <c r="O61" s="5"/>
      <c r="P61" s="5"/>
      <c r="Q61" s="5"/>
      <c r="R61" s="5"/>
      <c r="S61" s="5"/>
      <c r="T61" s="5"/>
      <c r="U61" s="5"/>
    </row>
    <row r="62">
      <c r="A62" s="253"/>
      <c r="B62" s="245"/>
      <c r="C62" s="246"/>
      <c r="D62" s="246"/>
      <c r="E62" s="246"/>
      <c r="F62" s="248"/>
      <c r="G62" s="5"/>
      <c r="H62" s="5"/>
      <c r="I62" s="5"/>
      <c r="J62" s="5"/>
      <c r="K62" s="5"/>
      <c r="L62" s="5"/>
      <c r="M62" s="5"/>
      <c r="N62" s="5"/>
      <c r="O62" s="5"/>
      <c r="P62" s="5"/>
      <c r="Q62" s="5"/>
      <c r="R62" s="5"/>
      <c r="S62" s="5"/>
      <c r="T62" s="5"/>
      <c r="U62" s="5"/>
    </row>
    <row r="63">
      <c r="A63" s="5"/>
      <c r="B63" s="5"/>
      <c r="C63" s="5"/>
      <c r="D63" s="5"/>
      <c r="E63" s="5"/>
      <c r="F63" s="5"/>
      <c r="G63" s="5"/>
      <c r="H63" s="5"/>
      <c r="I63" s="5"/>
      <c r="J63" s="5"/>
      <c r="K63" s="5"/>
      <c r="L63" s="5"/>
      <c r="M63" s="5"/>
      <c r="N63" s="5"/>
      <c r="O63" s="5"/>
      <c r="P63" s="5"/>
      <c r="Q63" s="5"/>
      <c r="R63" s="5"/>
      <c r="S63" s="5"/>
      <c r="T63" s="5"/>
      <c r="U63" s="5"/>
    </row>
    <row r="64">
      <c r="A64" s="5"/>
      <c r="B64" s="263"/>
      <c r="C64" s="263"/>
      <c r="D64" s="263"/>
      <c r="E64" s="263"/>
      <c r="F64" s="263"/>
      <c r="G64" s="5"/>
      <c r="H64" s="5"/>
      <c r="I64" s="5"/>
      <c r="J64" s="5"/>
      <c r="K64" s="5"/>
      <c r="L64" s="5"/>
      <c r="M64" s="5"/>
      <c r="N64" s="5"/>
      <c r="O64" s="5"/>
      <c r="P64" s="5"/>
      <c r="Q64" s="5"/>
      <c r="R64" s="5"/>
      <c r="S64" s="5"/>
      <c r="T64" s="5"/>
      <c r="U64" s="5"/>
    </row>
    <row r="65">
      <c r="A65" s="253"/>
      <c r="B65" s="264" t="s">
        <v>321</v>
      </c>
      <c r="C65" s="224"/>
      <c r="D65" s="224"/>
      <c r="E65" s="224"/>
      <c r="F65" s="225"/>
      <c r="G65" s="5"/>
      <c r="H65" s="5"/>
      <c r="I65" s="5"/>
      <c r="J65" s="5"/>
      <c r="K65" s="5"/>
      <c r="L65" s="5"/>
      <c r="M65" s="5"/>
      <c r="N65" s="5"/>
      <c r="O65" s="5"/>
      <c r="P65" s="5"/>
      <c r="Q65" s="5"/>
      <c r="R65" s="5"/>
      <c r="S65" s="5"/>
      <c r="T65" s="5"/>
      <c r="U65" s="5"/>
    </row>
    <row r="66">
      <c r="A66" s="253"/>
      <c r="B66" s="257" t="s">
        <v>289</v>
      </c>
      <c r="C66" s="228"/>
      <c r="D66" s="228"/>
      <c r="E66" s="228"/>
      <c r="F66" s="229"/>
      <c r="G66" s="5"/>
      <c r="H66" s="5"/>
      <c r="I66" s="5"/>
      <c r="J66" s="5"/>
      <c r="K66" s="5"/>
      <c r="L66" s="5"/>
      <c r="M66" s="5"/>
      <c r="N66" s="5"/>
      <c r="O66" s="5"/>
      <c r="P66" s="5"/>
      <c r="Q66" s="5"/>
      <c r="R66" s="5"/>
      <c r="S66" s="5"/>
      <c r="T66" s="5"/>
      <c r="U66" s="5"/>
    </row>
    <row r="67">
      <c r="A67" s="253"/>
      <c r="B67" s="5"/>
      <c r="C67" s="5"/>
      <c r="D67" s="5"/>
      <c r="E67" s="5"/>
      <c r="F67" s="253"/>
      <c r="G67" s="5"/>
      <c r="H67" s="5"/>
      <c r="I67" s="5"/>
      <c r="J67" s="5"/>
      <c r="K67" s="5"/>
      <c r="L67" s="5"/>
      <c r="M67" s="5"/>
      <c r="N67" s="5"/>
      <c r="O67" s="5"/>
      <c r="P67" s="5"/>
      <c r="Q67" s="5"/>
      <c r="R67" s="5"/>
      <c r="S67" s="5"/>
      <c r="T67" s="5"/>
      <c r="U67" s="5"/>
    </row>
    <row r="68">
      <c r="A68" s="253"/>
      <c r="B68" s="231" t="s">
        <v>6</v>
      </c>
      <c r="C68" s="233" t="s">
        <v>26</v>
      </c>
      <c r="D68" s="233" t="s">
        <v>275</v>
      </c>
      <c r="E68" s="233" t="s">
        <v>13</v>
      </c>
      <c r="F68" s="235" t="s">
        <v>276</v>
      </c>
      <c r="G68" s="5"/>
      <c r="H68" s="5"/>
      <c r="I68" s="5"/>
      <c r="J68" s="5"/>
      <c r="K68" s="5"/>
      <c r="L68" s="5"/>
      <c r="M68" s="5"/>
      <c r="N68" s="5"/>
      <c r="O68" s="5"/>
      <c r="P68" s="5"/>
      <c r="Q68" s="5"/>
      <c r="R68" s="5"/>
      <c r="S68" s="5"/>
      <c r="T68" s="5"/>
      <c r="U68" s="5"/>
    </row>
    <row r="69">
      <c r="A69" s="253"/>
      <c r="B69" s="236"/>
      <c r="C69" s="237"/>
      <c r="D69" s="237"/>
      <c r="E69" s="269"/>
      <c r="F69" s="239"/>
      <c r="G69" s="5"/>
      <c r="H69" s="5"/>
      <c r="I69" s="5"/>
      <c r="J69" s="5"/>
      <c r="K69" s="5"/>
      <c r="L69" s="5"/>
      <c r="M69" s="5"/>
      <c r="N69" s="5"/>
      <c r="O69" s="5"/>
      <c r="P69" s="5"/>
      <c r="Q69" s="5"/>
      <c r="R69" s="5"/>
      <c r="S69" s="5"/>
      <c r="T69" s="5"/>
      <c r="U69" s="5"/>
    </row>
    <row r="70">
      <c r="A70" s="253"/>
      <c r="B70" s="236"/>
      <c r="C70" s="244"/>
      <c r="D70" s="244"/>
      <c r="E70" s="244"/>
      <c r="F70" s="111"/>
      <c r="G70" s="5"/>
      <c r="H70" s="5"/>
      <c r="I70" s="5"/>
      <c r="J70" s="5"/>
      <c r="K70" s="5"/>
      <c r="L70" s="5"/>
      <c r="M70" s="5"/>
      <c r="N70" s="5"/>
      <c r="O70" s="5"/>
      <c r="P70" s="5"/>
      <c r="Q70" s="5"/>
      <c r="R70" s="5"/>
      <c r="S70" s="5"/>
      <c r="T70" s="5"/>
      <c r="U70" s="5"/>
    </row>
    <row r="71">
      <c r="A71" s="253"/>
      <c r="B71" s="236"/>
      <c r="C71" s="244"/>
      <c r="D71" s="244"/>
      <c r="E71" s="244"/>
      <c r="F71" s="111"/>
      <c r="G71" s="5"/>
      <c r="H71" s="5"/>
      <c r="I71" s="5"/>
      <c r="J71" s="5"/>
      <c r="K71" s="5"/>
      <c r="L71" s="5"/>
      <c r="M71" s="5"/>
      <c r="N71" s="5"/>
      <c r="O71" s="5"/>
      <c r="P71" s="5"/>
      <c r="Q71" s="5"/>
      <c r="R71" s="5"/>
      <c r="S71" s="5"/>
      <c r="T71" s="5"/>
      <c r="U71" s="5"/>
    </row>
    <row r="72">
      <c r="A72" s="253"/>
      <c r="B72" s="245"/>
      <c r="C72" s="246"/>
      <c r="D72" s="246"/>
      <c r="E72" s="246"/>
      <c r="F72" s="248"/>
      <c r="G72" s="5"/>
      <c r="H72" s="5"/>
      <c r="I72" s="5"/>
      <c r="J72" s="5"/>
      <c r="K72" s="5"/>
      <c r="L72" s="5"/>
      <c r="M72" s="5"/>
      <c r="N72" s="5"/>
      <c r="O72" s="5"/>
      <c r="P72" s="5"/>
      <c r="Q72" s="5"/>
      <c r="R72" s="5"/>
      <c r="S72" s="5"/>
      <c r="T72" s="5"/>
      <c r="U72" s="5"/>
    </row>
    <row r="73">
      <c r="A73" s="5"/>
      <c r="B73" s="5"/>
      <c r="C73" s="5"/>
      <c r="D73" s="5"/>
      <c r="E73" s="5"/>
      <c r="F73" s="5"/>
      <c r="G73" s="5"/>
      <c r="H73" s="5"/>
      <c r="I73" s="5"/>
      <c r="J73" s="5"/>
      <c r="K73" s="5"/>
      <c r="L73" s="5"/>
      <c r="M73" s="5"/>
      <c r="N73" s="5"/>
      <c r="O73" s="5"/>
      <c r="P73" s="5"/>
      <c r="Q73" s="5"/>
      <c r="R73" s="5"/>
      <c r="S73" s="5"/>
      <c r="T73" s="5"/>
      <c r="U73" s="5"/>
    </row>
    <row r="74">
      <c r="A74" s="5"/>
      <c r="B74" s="263"/>
      <c r="C74" s="263"/>
      <c r="D74" s="263"/>
      <c r="E74" s="263"/>
      <c r="F74" s="263"/>
      <c r="G74" s="5"/>
      <c r="H74" s="5"/>
      <c r="I74" s="5"/>
      <c r="J74" s="5"/>
      <c r="K74" s="5"/>
      <c r="L74" s="5"/>
      <c r="M74" s="5"/>
      <c r="N74" s="5"/>
      <c r="O74" s="5"/>
      <c r="P74" s="5"/>
      <c r="Q74" s="5"/>
      <c r="R74" s="5"/>
      <c r="S74" s="5"/>
      <c r="T74" s="5"/>
      <c r="U74" s="5"/>
    </row>
  </sheetData>
  <mergeCells count="15">
    <mergeCell ref="B35:F35"/>
    <mergeCell ref="B36:F36"/>
    <mergeCell ref="B45:F45"/>
    <mergeCell ref="B46:F46"/>
    <mergeCell ref="B55:F55"/>
    <mergeCell ref="B56:F56"/>
    <mergeCell ref="B65:F65"/>
    <mergeCell ref="B66:F66"/>
    <mergeCell ref="B1:F2"/>
    <mergeCell ref="B5:F5"/>
    <mergeCell ref="B6:F6"/>
    <mergeCell ref="B16:F16"/>
    <mergeCell ref="B25:F25"/>
    <mergeCell ref="B26:F26"/>
    <mergeCell ref="B15:F1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4.0" topLeftCell="A5" activePane="bottomLeft" state="frozen"/>
      <selection activeCell="B6" sqref="B6" pane="bottomLeft"/>
    </sheetView>
  </sheetViews>
  <sheetFormatPr customHeight="1" defaultColWidth="14.43" defaultRowHeight="15.75"/>
  <cols>
    <col customWidth="1" min="1" max="1" width="24.14"/>
    <col customWidth="1" min="2" max="2" width="104.86"/>
    <col customWidth="1" min="3" max="3" width="30.86"/>
    <col customWidth="1" min="4" max="4" width="8.29"/>
    <col customWidth="1" min="5" max="5" width="17.71"/>
    <col customWidth="1" min="6" max="6" width="17.14"/>
    <col customWidth="1" min="7" max="7" width="36.57"/>
    <col customWidth="1" min="8" max="26" width="10.0"/>
  </cols>
  <sheetData>
    <row r="1" ht="15.75" customHeight="1">
      <c r="A1" s="283" t="s">
        <v>402</v>
      </c>
      <c r="B1" s="285"/>
      <c r="C1" s="285"/>
      <c r="D1" s="285"/>
      <c r="E1" s="285"/>
      <c r="F1" s="286"/>
    </row>
    <row r="2">
      <c r="A2" s="287"/>
      <c r="B2" s="288"/>
      <c r="C2" s="288"/>
      <c r="D2" s="288"/>
      <c r="E2" s="288"/>
      <c r="F2" s="289"/>
    </row>
    <row r="3">
      <c r="A3" s="290"/>
      <c r="B3" s="291"/>
      <c r="C3" s="291"/>
      <c r="D3" s="291"/>
      <c r="E3" s="291"/>
      <c r="F3" s="293"/>
    </row>
    <row r="4" ht="19.5" customHeight="1">
      <c r="A4" s="294" t="s">
        <v>410</v>
      </c>
      <c r="B4" s="296" t="s">
        <v>411</v>
      </c>
      <c r="C4" s="296" t="s">
        <v>412</v>
      </c>
      <c r="D4" s="297" t="s">
        <v>413</v>
      </c>
      <c r="E4" s="299" t="s">
        <v>414</v>
      </c>
      <c r="F4" s="301" t="s">
        <v>415</v>
      </c>
    </row>
    <row r="5" ht="19.5" customHeight="1">
      <c r="A5" s="302" t="s">
        <v>416</v>
      </c>
      <c r="B5" s="303" t="s">
        <v>417</v>
      </c>
      <c r="C5" s="304" t="str">
        <f>HYPERLINK("https://rover.ebay.com/rover/1/707-53477-19255-0/1?icep_id=114&amp;ipn=icep&amp;toolid=20004&amp;campid=5338035544&amp;mpre=http%3A%2F%2Fwww.ebay.de%2Fitm%2F262637440058%3F_trksid%3Dp2057872.m2749.l2649%26var%3D561540478372%26ssPageName%3DSTRK%253AMEBIDX%253AIT","Ebay")</f>
        <v>Ebay</v>
      </c>
      <c r="D5" s="305">
        <v>8.0</v>
      </c>
      <c r="E5" s="306">
        <v>5.12</v>
      </c>
      <c r="F5" s="307">
        <f t="shared" ref="F5:F11" si="1">SUM(D5*E5)</f>
        <v>40.96</v>
      </c>
    </row>
    <row r="6" ht="19.5" customHeight="1">
      <c r="A6" s="308" t="s">
        <v>418</v>
      </c>
      <c r="B6" s="309" t="s">
        <v>419</v>
      </c>
      <c r="C6" s="309" t="s">
        <v>420</v>
      </c>
      <c r="D6" s="310">
        <v>1.0</v>
      </c>
      <c r="E6" s="311">
        <v>23.0</v>
      </c>
      <c r="F6" s="312">
        <f t="shared" si="1"/>
        <v>23</v>
      </c>
    </row>
    <row r="7" ht="19.5" customHeight="1">
      <c r="A7" s="302" t="s">
        <v>421</v>
      </c>
      <c r="B7" s="313" t="s">
        <v>422</v>
      </c>
      <c r="C7" s="304" t="str">
        <f>HYPERLINK("https://rover.ebay.com/rover/1/707-53477-19255-0/1?icep_id=114&amp;ipn=icep&amp;toolid=20004&amp;campid=5338037346&amp;mpre=http%3A%2F%2Fwww.ebay.de%2Fitm%2F191981321043%3F_trksid%3Dp2057872.m2749.l2649%26var%3D491530827328%26ssPageName%3DSTRK%253AMEBIDX%253AIT","Ebay")</f>
        <v>Ebay</v>
      </c>
      <c r="D7" s="305">
        <v>1.0</v>
      </c>
      <c r="E7" s="306">
        <v>27.89</v>
      </c>
      <c r="F7" s="307">
        <f t="shared" si="1"/>
        <v>27.89</v>
      </c>
    </row>
    <row r="8" ht="19.5" customHeight="1">
      <c r="A8" s="308" t="s">
        <v>423</v>
      </c>
      <c r="B8" s="309" t="s">
        <v>424</v>
      </c>
      <c r="C8" s="314" t="str">
        <f>HYPERLINK("https://rover.ebay.com/rover/1/707-53477-19255-0/1?icep_id=114&amp;ipn=icep&amp;toolid=20004&amp;campid=5338037100&amp;mpre=http%3A%2F%2Fwww.ebay.de%2Fitm%2F262246768443%3F_trksid%3Dp2057872.m2749.l2649%26var%3D560995463071%26ssPageName%3DSTRK%253AMEBIDX%253AIT","Ebay")</f>
        <v>Ebay</v>
      </c>
      <c r="D8" s="310">
        <v>4.0</v>
      </c>
      <c r="E8" s="315">
        <v>23.2</v>
      </c>
      <c r="F8" s="312">
        <f t="shared" si="1"/>
        <v>92.8</v>
      </c>
    </row>
    <row r="9" ht="19.5" customHeight="1">
      <c r="A9" s="302" t="s">
        <v>425</v>
      </c>
      <c r="B9" s="313" t="s">
        <v>426</v>
      </c>
      <c r="C9" s="304" t="str">
        <f>HYPERLINK("http://amzn.to/2kDWTza","Amazon")</f>
        <v>Amazon</v>
      </c>
      <c r="D9" s="305">
        <v>1.0</v>
      </c>
      <c r="E9" s="306">
        <v>7.4</v>
      </c>
      <c r="F9" s="307">
        <f t="shared" si="1"/>
        <v>7.4</v>
      </c>
    </row>
    <row r="10" ht="19.5" customHeight="1">
      <c r="A10" s="308" t="s">
        <v>427</v>
      </c>
      <c r="B10" s="309" t="s">
        <v>428</v>
      </c>
      <c r="C10" s="309" t="s">
        <v>429</v>
      </c>
      <c r="D10" s="310">
        <v>1.0</v>
      </c>
      <c r="E10" s="315">
        <v>3.5</v>
      </c>
      <c r="F10" s="312">
        <f t="shared" si="1"/>
        <v>3.5</v>
      </c>
    </row>
    <row r="11" ht="19.5" customHeight="1">
      <c r="A11" s="302" t="s">
        <v>430</v>
      </c>
      <c r="B11" s="313" t="s">
        <v>431</v>
      </c>
      <c r="C11" s="304" t="str">
        <f>HYPERLINK("http://amzn.to/2ketQ6Y","Amazon")</f>
        <v>Amazon</v>
      </c>
      <c r="D11" s="316">
        <v>1.0</v>
      </c>
      <c r="E11" s="306">
        <v>21.99</v>
      </c>
      <c r="F11" s="307">
        <f t="shared" si="1"/>
        <v>21.99</v>
      </c>
    </row>
    <row r="12" ht="19.5" customHeight="1">
      <c r="A12" s="308" t="s">
        <v>432</v>
      </c>
      <c r="B12" s="309" t="s">
        <v>433</v>
      </c>
      <c r="C12" s="309" t="s">
        <v>434</v>
      </c>
      <c r="D12" s="310">
        <v>4.0</v>
      </c>
      <c r="E12" s="317" t="s">
        <v>434</v>
      </c>
      <c r="F12" s="312" t="s">
        <v>434</v>
      </c>
    </row>
    <row r="13" ht="19.5" customHeight="1">
      <c r="A13" s="302" t="s">
        <v>435</v>
      </c>
      <c r="B13" s="313" t="s">
        <v>433</v>
      </c>
      <c r="C13" s="313" t="s">
        <v>434</v>
      </c>
      <c r="D13" s="305">
        <v>8.0</v>
      </c>
      <c r="E13" s="318" t="s">
        <v>434</v>
      </c>
      <c r="F13" s="307" t="s">
        <v>434</v>
      </c>
    </row>
    <row r="14" ht="19.5" customHeight="1">
      <c r="A14" s="308" t="s">
        <v>436</v>
      </c>
      <c r="B14" s="309" t="s">
        <v>433</v>
      </c>
      <c r="C14" s="309" t="s">
        <v>434</v>
      </c>
      <c r="D14" s="310" t="s">
        <v>138</v>
      </c>
      <c r="E14" s="317" t="s">
        <v>434</v>
      </c>
      <c r="F14" s="312" t="s">
        <v>434</v>
      </c>
      <c r="G14" s="319" t="str">
        <f>HYPERLINK("https://rover.ebay.com/rover/1/707-53477-19255-0/1?ff3=4&amp;toolid=11800&amp;pub=5575269169&amp;campid=5338035669&amp;mpre=http%3A%2F%2Fwww.ebay.de%2Fsch%2Fi.html%3F_from%3DR40%26_sacat%3D0%26_nkw%3Dnutenstein%2B5%26_sop%3D12","stabile Metal-Alternative ebay")</f>
        <v>stabile Metal-Alternative ebay</v>
      </c>
    </row>
    <row r="15" ht="20.25" customHeight="1">
      <c r="A15" s="320" t="s">
        <v>437</v>
      </c>
      <c r="B15" s="321" t="s">
        <v>433</v>
      </c>
      <c r="C15" s="321" t="s">
        <v>434</v>
      </c>
      <c r="D15" s="322">
        <v>4.0</v>
      </c>
      <c r="E15" s="318" t="s">
        <v>434</v>
      </c>
      <c r="F15" s="307" t="s">
        <v>434</v>
      </c>
    </row>
    <row r="16" ht="21.0" customHeight="1">
      <c r="A16" s="323"/>
      <c r="B16" s="323"/>
      <c r="C16" s="323"/>
      <c r="D16" s="324"/>
      <c r="E16" s="325" t="s">
        <v>438</v>
      </c>
      <c r="F16" s="326">
        <f>SUM(F5+F6+F7+F8+F9+F10+F11)</f>
        <v>217.54</v>
      </c>
    </row>
    <row r="17" ht="15.75" customHeight="1">
      <c r="A17" s="327" t="s">
        <v>439</v>
      </c>
      <c r="D17" s="328"/>
      <c r="E17" s="327"/>
      <c r="F17" s="327"/>
    </row>
    <row r="18">
      <c r="D18" s="328"/>
      <c r="E18" s="327"/>
      <c r="F18" s="327"/>
    </row>
    <row r="19">
      <c r="A19" s="329"/>
      <c r="B19" s="329"/>
      <c r="C19" s="329"/>
      <c r="D19" s="328"/>
      <c r="E19" s="327"/>
      <c r="F19" s="327"/>
    </row>
    <row r="20">
      <c r="A20" s="329"/>
      <c r="B20" s="329"/>
      <c r="C20" s="329"/>
      <c r="D20" s="328"/>
      <c r="E20" s="327"/>
      <c r="F20" s="327"/>
    </row>
    <row r="21">
      <c r="A21" s="329"/>
      <c r="B21" s="329"/>
      <c r="C21" s="329"/>
      <c r="D21" s="328"/>
      <c r="E21" s="327"/>
      <c r="F21" s="327"/>
    </row>
    <row r="22">
      <c r="A22" s="329"/>
      <c r="B22" s="329"/>
      <c r="C22" s="329"/>
      <c r="D22" s="328"/>
      <c r="E22" s="327"/>
      <c r="F22" s="327"/>
    </row>
    <row r="23">
      <c r="A23" s="329"/>
      <c r="B23" s="329"/>
      <c r="C23" s="329"/>
      <c r="D23" s="328"/>
      <c r="E23" s="327"/>
      <c r="F23" s="327"/>
    </row>
    <row r="24">
      <c r="A24" s="329"/>
      <c r="B24" s="329"/>
      <c r="C24" s="329"/>
      <c r="D24" s="328"/>
      <c r="E24" s="327"/>
      <c r="F24" s="327"/>
    </row>
    <row r="25">
      <c r="A25" s="329"/>
      <c r="B25" s="329"/>
      <c r="C25" s="329"/>
      <c r="D25" s="328"/>
      <c r="E25" s="327"/>
      <c r="F25" s="327"/>
    </row>
    <row r="26">
      <c r="A26" s="329"/>
      <c r="B26" s="329"/>
      <c r="C26" s="329"/>
      <c r="D26" s="328"/>
      <c r="E26" s="327"/>
      <c r="F26" s="327"/>
    </row>
    <row r="27">
      <c r="A27" s="329"/>
      <c r="B27" s="329"/>
      <c r="C27" s="329"/>
      <c r="D27" s="328"/>
      <c r="E27" s="327"/>
      <c r="F27" s="327"/>
    </row>
    <row r="28">
      <c r="A28" s="329"/>
      <c r="B28" s="329"/>
      <c r="C28" s="329"/>
      <c r="D28" s="328"/>
      <c r="E28" s="327"/>
      <c r="F28" s="327"/>
      <c r="G28" s="219"/>
    </row>
    <row r="29">
      <c r="A29" s="329"/>
      <c r="B29" s="329"/>
      <c r="C29" s="329"/>
      <c r="D29" s="328"/>
      <c r="E29" s="327"/>
      <c r="F29" s="327"/>
    </row>
    <row r="30">
      <c r="A30" s="329"/>
      <c r="B30" s="329"/>
      <c r="C30" s="329"/>
      <c r="D30" s="328"/>
      <c r="E30" s="327"/>
      <c r="F30" s="327"/>
    </row>
    <row r="31">
      <c r="A31" s="329"/>
      <c r="B31" s="329"/>
      <c r="C31" s="329"/>
      <c r="D31" s="328"/>
      <c r="E31" s="327"/>
      <c r="F31" s="327"/>
    </row>
    <row r="32">
      <c r="A32" s="329"/>
      <c r="B32" s="329"/>
      <c r="C32" s="329"/>
      <c r="D32" s="328"/>
      <c r="E32" s="327"/>
      <c r="F32" s="327"/>
    </row>
    <row r="33">
      <c r="A33" s="329"/>
      <c r="B33" s="329"/>
      <c r="C33" s="329"/>
      <c r="D33" s="328"/>
      <c r="E33" s="327"/>
      <c r="F33" s="327"/>
    </row>
    <row r="34">
      <c r="A34" s="329"/>
      <c r="B34" s="329"/>
      <c r="C34" s="329"/>
      <c r="D34" s="328"/>
      <c r="E34" s="327"/>
      <c r="F34" s="327"/>
    </row>
    <row r="35">
      <c r="A35" s="329"/>
      <c r="B35" s="329"/>
      <c r="C35" s="329"/>
      <c r="D35" s="328"/>
      <c r="E35" s="327"/>
      <c r="F35" s="327"/>
    </row>
    <row r="36">
      <c r="A36" s="329"/>
      <c r="B36" s="329"/>
      <c r="C36" s="329"/>
      <c r="D36" s="328"/>
      <c r="E36" s="327"/>
      <c r="F36" s="327"/>
    </row>
    <row r="37">
      <c r="A37" s="329"/>
      <c r="B37" s="329"/>
      <c r="C37" s="329"/>
      <c r="D37" s="328"/>
      <c r="E37" s="327"/>
      <c r="F37" s="327"/>
    </row>
    <row r="38">
      <c r="A38" s="329"/>
      <c r="B38" s="329"/>
      <c r="C38" s="329"/>
      <c r="D38" s="328"/>
      <c r="E38" s="327"/>
      <c r="F38" s="327"/>
    </row>
    <row r="39">
      <c r="A39" s="329"/>
      <c r="B39" s="329"/>
      <c r="C39" s="329"/>
      <c r="D39" s="328"/>
      <c r="E39" s="327"/>
      <c r="F39" s="327"/>
    </row>
    <row r="40">
      <c r="A40" s="329"/>
      <c r="B40" s="329"/>
      <c r="C40" s="329"/>
      <c r="D40" s="328"/>
      <c r="E40" s="327"/>
      <c r="F40" s="327"/>
    </row>
    <row r="41">
      <c r="A41" s="329"/>
      <c r="B41" s="329"/>
      <c r="C41" s="329"/>
      <c r="D41" s="328"/>
      <c r="E41" s="327"/>
      <c r="F41" s="327"/>
    </row>
    <row r="42">
      <c r="A42" s="329"/>
      <c r="B42" s="329"/>
      <c r="C42" s="329"/>
      <c r="D42" s="328"/>
      <c r="E42" s="327"/>
      <c r="F42" s="327"/>
    </row>
    <row r="43">
      <c r="A43" s="329"/>
      <c r="B43" s="329"/>
      <c r="C43" s="329"/>
      <c r="D43" s="328"/>
      <c r="E43" s="327"/>
      <c r="F43" s="327"/>
    </row>
    <row r="44">
      <c r="A44" s="329"/>
      <c r="B44" s="329"/>
      <c r="C44" s="329"/>
      <c r="D44" s="328"/>
      <c r="E44" s="327"/>
      <c r="F44" s="327"/>
    </row>
    <row r="45">
      <c r="A45" s="329"/>
      <c r="B45" s="329"/>
      <c r="C45" s="329"/>
      <c r="D45" s="328"/>
      <c r="E45" s="327"/>
      <c r="F45" s="327"/>
    </row>
    <row r="46">
      <c r="A46" s="329"/>
      <c r="B46" s="329"/>
      <c r="C46" s="329"/>
      <c r="D46" s="328"/>
      <c r="E46" s="327"/>
      <c r="F46" s="327"/>
    </row>
    <row r="47">
      <c r="A47" s="329"/>
      <c r="B47" s="329"/>
      <c r="C47" s="329"/>
      <c r="D47" s="328"/>
      <c r="E47" s="327"/>
      <c r="F47" s="327"/>
    </row>
    <row r="48">
      <c r="A48" s="329"/>
      <c r="B48" s="329"/>
      <c r="C48" s="329"/>
      <c r="D48" s="328"/>
      <c r="E48" s="327"/>
      <c r="F48" s="327"/>
    </row>
    <row r="49">
      <c r="A49" s="329"/>
      <c r="B49" s="329"/>
      <c r="C49" s="329"/>
      <c r="D49" s="328"/>
      <c r="E49" s="327"/>
      <c r="F49" s="327"/>
    </row>
    <row r="50">
      <c r="A50" s="329"/>
      <c r="B50" s="329"/>
      <c r="C50" s="329"/>
      <c r="D50" s="328"/>
      <c r="E50" s="327"/>
      <c r="F50" s="327"/>
    </row>
    <row r="51">
      <c r="A51" s="329"/>
      <c r="B51" s="329"/>
      <c r="C51" s="329"/>
      <c r="D51" s="328"/>
      <c r="E51" s="327"/>
      <c r="F51" s="327"/>
    </row>
    <row r="52">
      <c r="A52" s="329"/>
      <c r="B52" s="329"/>
      <c r="C52" s="329"/>
      <c r="D52" s="328"/>
      <c r="E52" s="327"/>
      <c r="F52" s="327"/>
    </row>
    <row r="53">
      <c r="A53" s="329"/>
      <c r="B53" s="329"/>
      <c r="C53" s="329"/>
      <c r="D53" s="328"/>
      <c r="E53" s="327"/>
      <c r="F53" s="327"/>
    </row>
    <row r="54">
      <c r="A54" s="329"/>
      <c r="B54" s="329"/>
      <c r="C54" s="329"/>
      <c r="D54" s="328"/>
      <c r="E54" s="327"/>
      <c r="F54" s="327"/>
    </row>
    <row r="55">
      <c r="A55" s="329"/>
      <c r="B55" s="329"/>
      <c r="C55" s="329"/>
      <c r="D55" s="328"/>
      <c r="E55" s="327"/>
      <c r="F55" s="327"/>
    </row>
    <row r="56">
      <c r="A56" s="329"/>
      <c r="B56" s="329"/>
      <c r="C56" s="329"/>
      <c r="D56" s="328"/>
      <c r="E56" s="327"/>
      <c r="F56" s="327"/>
    </row>
    <row r="57">
      <c r="A57" s="329"/>
      <c r="B57" s="329"/>
      <c r="C57" s="329"/>
      <c r="D57" s="328"/>
      <c r="E57" s="327"/>
      <c r="F57" s="327"/>
    </row>
    <row r="58">
      <c r="A58" s="329"/>
      <c r="B58" s="329"/>
      <c r="C58" s="329"/>
      <c r="D58" s="328"/>
      <c r="E58" s="327"/>
      <c r="F58" s="327"/>
    </row>
    <row r="59">
      <c r="A59" s="329"/>
      <c r="B59" s="329"/>
      <c r="C59" s="329"/>
      <c r="D59" s="328"/>
      <c r="E59" s="327"/>
      <c r="F59" s="327"/>
    </row>
    <row r="60">
      <c r="A60" s="329"/>
      <c r="B60" s="329"/>
      <c r="C60" s="329"/>
      <c r="D60" s="328"/>
      <c r="E60" s="327"/>
      <c r="F60" s="327"/>
    </row>
    <row r="61">
      <c r="A61" s="329"/>
      <c r="B61" s="329"/>
      <c r="C61" s="329"/>
      <c r="D61" s="328"/>
      <c r="E61" s="327"/>
      <c r="F61" s="327"/>
    </row>
    <row r="62">
      <c r="A62" s="329"/>
      <c r="B62" s="329"/>
      <c r="C62" s="329"/>
      <c r="D62" s="328"/>
      <c r="E62" s="327"/>
      <c r="F62" s="327"/>
    </row>
    <row r="63">
      <c r="A63" s="329"/>
      <c r="B63" s="329"/>
      <c r="C63" s="329"/>
      <c r="D63" s="328"/>
      <c r="E63" s="327"/>
      <c r="F63" s="327"/>
    </row>
    <row r="64">
      <c r="A64" s="329"/>
      <c r="B64" s="329"/>
      <c r="C64" s="329"/>
      <c r="D64" s="328"/>
      <c r="E64" s="327"/>
      <c r="F64" s="327"/>
    </row>
    <row r="65">
      <c r="A65" s="329"/>
      <c r="B65" s="329"/>
      <c r="C65" s="329"/>
      <c r="D65" s="328"/>
      <c r="E65" s="327"/>
      <c r="F65" s="327"/>
    </row>
    <row r="66">
      <c r="A66" s="329"/>
      <c r="B66" s="329"/>
      <c r="C66" s="329"/>
      <c r="D66" s="328"/>
      <c r="E66" s="327"/>
      <c r="F66" s="327"/>
    </row>
    <row r="67">
      <c r="A67" s="329"/>
      <c r="B67" s="329"/>
      <c r="C67" s="329"/>
      <c r="D67" s="328"/>
      <c r="E67" s="327"/>
      <c r="F67" s="327"/>
    </row>
    <row r="68">
      <c r="A68" s="329"/>
      <c r="B68" s="329"/>
      <c r="C68" s="329"/>
      <c r="D68" s="328"/>
      <c r="E68" s="327"/>
      <c r="F68" s="327"/>
    </row>
    <row r="69">
      <c r="A69" s="329"/>
      <c r="B69" s="329"/>
      <c r="C69" s="329"/>
      <c r="D69" s="328"/>
      <c r="E69" s="327"/>
      <c r="F69" s="327"/>
    </row>
    <row r="70">
      <c r="A70" s="329"/>
      <c r="B70" s="329"/>
      <c r="C70" s="329"/>
      <c r="D70" s="328"/>
      <c r="E70" s="327"/>
      <c r="F70" s="327"/>
    </row>
    <row r="71">
      <c r="A71" s="329"/>
      <c r="B71" s="329"/>
      <c r="C71" s="329"/>
      <c r="D71" s="328"/>
      <c r="E71" s="327"/>
      <c r="F71" s="327"/>
    </row>
    <row r="72">
      <c r="A72" s="329"/>
      <c r="B72" s="329"/>
      <c r="C72" s="329"/>
      <c r="D72" s="328"/>
      <c r="E72" s="327"/>
      <c r="F72" s="327"/>
      <c r="U72" s="284" t="str">
        <f>HYPERLINK("https://rover.ebay.com/rover/1/707-53477-19255-0/1?icep_id=114&amp;ipn=icep&amp;toolid=20004&amp;campid=5338037100&amp;mpre=http%3A%2F%2Fwww.ebay.de%2Fitm%2F262246768443%3F_trksid%3Dp2057872.m2749.l2649%26var%3D560995463071%26ssPageName%3DSTRK%253AMEBIDX%253AIT","Ebay")</f>
        <v>Ebay</v>
      </c>
    </row>
    <row r="73">
      <c r="A73" s="329"/>
      <c r="B73" s="329"/>
      <c r="C73" s="329"/>
      <c r="D73" s="328"/>
      <c r="E73" s="327"/>
      <c r="F73" s="327"/>
    </row>
    <row r="74">
      <c r="A74" s="329"/>
      <c r="B74" s="329"/>
      <c r="C74" s="329"/>
      <c r="D74" s="328"/>
      <c r="E74" s="327"/>
      <c r="F74" s="327"/>
    </row>
    <row r="75">
      <c r="A75" s="329"/>
      <c r="B75" s="329"/>
      <c r="C75" s="329"/>
      <c r="D75" s="328"/>
      <c r="E75" s="327"/>
      <c r="F75" s="327"/>
    </row>
    <row r="76">
      <c r="A76" s="329"/>
      <c r="B76" s="329"/>
      <c r="C76" s="329"/>
      <c r="D76" s="328"/>
      <c r="E76" s="327"/>
      <c r="F76" s="327"/>
    </row>
    <row r="77">
      <c r="A77" s="329"/>
      <c r="B77" s="329"/>
      <c r="C77" s="329"/>
      <c r="D77" s="328"/>
      <c r="E77" s="327"/>
      <c r="F77" s="327"/>
    </row>
    <row r="78">
      <c r="A78" s="329"/>
      <c r="B78" s="329"/>
      <c r="C78" s="329"/>
      <c r="D78" s="328"/>
      <c r="E78" s="327"/>
      <c r="F78" s="327"/>
    </row>
    <row r="79">
      <c r="A79" s="329"/>
      <c r="B79" s="329"/>
      <c r="C79" s="329"/>
      <c r="D79" s="328"/>
      <c r="E79" s="327"/>
      <c r="F79" s="327"/>
    </row>
    <row r="80">
      <c r="A80" s="329"/>
      <c r="B80" s="329"/>
      <c r="C80" s="329"/>
      <c r="D80" s="328"/>
      <c r="E80" s="327"/>
      <c r="F80" s="327"/>
    </row>
    <row r="81">
      <c r="A81" s="329"/>
      <c r="B81" s="329"/>
      <c r="C81" s="329"/>
      <c r="D81" s="328"/>
      <c r="E81" s="327"/>
      <c r="F81" s="327"/>
    </row>
    <row r="82">
      <c r="A82" s="329"/>
      <c r="B82" s="329"/>
      <c r="C82" s="329"/>
      <c r="D82" s="328"/>
      <c r="E82" s="327"/>
      <c r="F82" s="327"/>
    </row>
    <row r="83">
      <c r="A83" s="329"/>
      <c r="B83" s="329"/>
      <c r="C83" s="329"/>
      <c r="D83" s="328"/>
      <c r="E83" s="327"/>
      <c r="F83" s="327"/>
    </row>
    <row r="84">
      <c r="A84" s="329"/>
      <c r="B84" s="329"/>
      <c r="C84" s="329"/>
      <c r="D84" s="328"/>
      <c r="E84" s="327"/>
      <c r="F84" s="327"/>
    </row>
    <row r="85">
      <c r="A85" s="329"/>
      <c r="B85" s="329"/>
      <c r="C85" s="329"/>
      <c r="D85" s="328"/>
      <c r="E85" s="327"/>
      <c r="F85" s="327"/>
    </row>
    <row r="86">
      <c r="A86" s="329"/>
      <c r="B86" s="329"/>
      <c r="C86" s="329"/>
      <c r="D86" s="328"/>
      <c r="E86" s="327"/>
      <c r="F86" s="327"/>
    </row>
    <row r="87">
      <c r="A87" s="329"/>
      <c r="B87" s="329"/>
      <c r="C87" s="329"/>
      <c r="D87" s="328"/>
      <c r="E87" s="327"/>
      <c r="F87" s="327"/>
    </row>
    <row r="88">
      <c r="A88" s="329"/>
      <c r="B88" s="329"/>
      <c r="C88" s="329"/>
      <c r="D88" s="328"/>
      <c r="E88" s="327"/>
      <c r="F88" s="327"/>
    </row>
    <row r="89">
      <c r="A89" s="329"/>
      <c r="B89" s="329"/>
      <c r="C89" s="329"/>
      <c r="D89" s="328"/>
      <c r="E89" s="327"/>
      <c r="F89" s="327"/>
    </row>
    <row r="90">
      <c r="A90" s="329"/>
      <c r="B90" s="329"/>
      <c r="C90" s="329"/>
      <c r="D90" s="328"/>
      <c r="E90" s="327"/>
      <c r="F90" s="327"/>
    </row>
    <row r="91">
      <c r="A91" s="329"/>
      <c r="B91" s="329"/>
      <c r="C91" s="329"/>
      <c r="D91" s="328"/>
      <c r="E91" s="327"/>
      <c r="F91" s="327"/>
    </row>
    <row r="92">
      <c r="A92" s="329"/>
      <c r="B92" s="329"/>
      <c r="C92" s="329"/>
      <c r="D92" s="328"/>
      <c r="E92" s="327"/>
      <c r="F92" s="327"/>
    </row>
    <row r="93">
      <c r="A93" s="329"/>
      <c r="B93" s="329"/>
      <c r="C93" s="329"/>
      <c r="D93" s="328"/>
      <c r="E93" s="327"/>
      <c r="F93" s="327"/>
    </row>
    <row r="94">
      <c r="A94" s="329"/>
      <c r="B94" s="329"/>
      <c r="C94" s="329"/>
      <c r="D94" s="328"/>
      <c r="E94" s="327"/>
      <c r="F94" s="327"/>
    </row>
    <row r="95">
      <c r="A95" s="329"/>
      <c r="B95" s="329"/>
      <c r="C95" s="329"/>
      <c r="D95" s="328"/>
      <c r="E95" s="327"/>
      <c r="F95" s="327"/>
    </row>
    <row r="96">
      <c r="A96" s="329"/>
      <c r="B96" s="329"/>
      <c r="C96" s="329"/>
      <c r="D96" s="328"/>
      <c r="E96" s="327"/>
      <c r="F96" s="327"/>
    </row>
    <row r="97">
      <c r="A97" s="329"/>
      <c r="B97" s="329"/>
      <c r="C97" s="329"/>
      <c r="D97" s="328"/>
      <c r="E97" s="327"/>
      <c r="F97" s="327"/>
    </row>
    <row r="98">
      <c r="A98" s="329"/>
      <c r="B98" s="329"/>
      <c r="C98" s="329"/>
      <c r="D98" s="328"/>
      <c r="E98" s="327"/>
      <c r="F98" s="327"/>
    </row>
    <row r="99">
      <c r="A99" s="329"/>
      <c r="B99" s="329"/>
      <c r="C99" s="329"/>
      <c r="D99" s="328"/>
      <c r="E99" s="327"/>
      <c r="F99" s="327"/>
    </row>
    <row r="100">
      <c r="A100" s="329"/>
      <c r="B100" s="329"/>
      <c r="C100" s="329"/>
      <c r="D100" s="328"/>
      <c r="E100" s="327"/>
      <c r="F100" s="327"/>
    </row>
    <row r="101">
      <c r="A101" s="329"/>
      <c r="B101" s="329"/>
      <c r="C101" s="329"/>
      <c r="D101" s="328"/>
      <c r="E101" s="327"/>
      <c r="F101" s="327"/>
    </row>
    <row r="102">
      <c r="A102" s="329"/>
      <c r="B102" s="329"/>
      <c r="C102" s="329"/>
      <c r="D102" s="328"/>
      <c r="E102" s="327"/>
      <c r="F102" s="327"/>
    </row>
    <row r="103">
      <c r="A103" s="329"/>
      <c r="B103" s="329"/>
      <c r="C103" s="329"/>
      <c r="D103" s="328"/>
      <c r="E103" s="327"/>
      <c r="F103" s="327"/>
    </row>
    <row r="104">
      <c r="A104" s="329"/>
      <c r="B104" s="329"/>
      <c r="C104" s="329"/>
      <c r="D104" s="328"/>
      <c r="E104" s="327"/>
      <c r="F104" s="327"/>
    </row>
    <row r="105">
      <c r="A105" s="329"/>
      <c r="B105" s="329"/>
      <c r="C105" s="329"/>
      <c r="D105" s="328"/>
      <c r="E105" s="327"/>
      <c r="F105" s="327"/>
    </row>
    <row r="106">
      <c r="A106" s="329"/>
      <c r="B106" s="329"/>
      <c r="C106" s="329"/>
      <c r="D106" s="328"/>
      <c r="E106" s="327"/>
      <c r="F106" s="327"/>
    </row>
    <row r="107">
      <c r="A107" s="329"/>
      <c r="B107" s="329"/>
      <c r="C107" s="329"/>
      <c r="D107" s="328"/>
      <c r="E107" s="327"/>
      <c r="F107" s="327"/>
    </row>
    <row r="108">
      <c r="A108" s="329"/>
      <c r="B108" s="329"/>
      <c r="C108" s="329"/>
      <c r="D108" s="328"/>
      <c r="E108" s="327"/>
      <c r="F108" s="327"/>
    </row>
    <row r="109">
      <c r="A109" s="329"/>
      <c r="B109" s="329"/>
      <c r="C109" s="329"/>
      <c r="D109" s="328"/>
      <c r="E109" s="327"/>
      <c r="F109" s="327"/>
    </row>
    <row r="110">
      <c r="A110" s="329"/>
      <c r="B110" s="329"/>
      <c r="C110" s="329"/>
      <c r="D110" s="328"/>
      <c r="E110" s="327"/>
      <c r="F110" s="327"/>
    </row>
    <row r="111">
      <c r="A111" s="329"/>
      <c r="B111" s="329"/>
      <c r="C111" s="329"/>
      <c r="D111" s="328"/>
      <c r="E111" s="327"/>
      <c r="F111" s="327"/>
    </row>
    <row r="112">
      <c r="A112" s="329"/>
      <c r="B112" s="329"/>
      <c r="C112" s="329"/>
      <c r="D112" s="328"/>
      <c r="E112" s="327"/>
      <c r="F112" s="327"/>
    </row>
    <row r="113">
      <c r="A113" s="329"/>
      <c r="B113" s="329"/>
      <c r="C113" s="329"/>
      <c r="D113" s="328"/>
      <c r="E113" s="327"/>
      <c r="F113" s="327"/>
    </row>
    <row r="114">
      <c r="A114" s="329"/>
      <c r="B114" s="329"/>
      <c r="C114" s="329"/>
      <c r="D114" s="328"/>
      <c r="E114" s="327"/>
      <c r="F114" s="327"/>
    </row>
    <row r="115">
      <c r="A115" s="329"/>
      <c r="B115" s="329"/>
      <c r="C115" s="329"/>
      <c r="D115" s="328"/>
      <c r="E115" s="327"/>
      <c r="F115" s="327"/>
    </row>
    <row r="116">
      <c r="A116" s="329"/>
      <c r="B116" s="329"/>
      <c r="C116" s="329"/>
      <c r="D116" s="328"/>
      <c r="E116" s="327"/>
      <c r="F116" s="327"/>
    </row>
    <row r="117">
      <c r="A117" s="329"/>
      <c r="B117" s="329"/>
      <c r="C117" s="329"/>
      <c r="D117" s="328"/>
      <c r="E117" s="327"/>
      <c r="F117" s="327"/>
    </row>
    <row r="118">
      <c r="A118" s="329"/>
      <c r="B118" s="329"/>
      <c r="C118" s="329"/>
      <c r="D118" s="328"/>
      <c r="E118" s="327"/>
      <c r="F118" s="327"/>
    </row>
    <row r="119">
      <c r="A119" s="329"/>
      <c r="B119" s="329"/>
      <c r="C119" s="329"/>
      <c r="D119" s="328"/>
      <c r="E119" s="327"/>
      <c r="F119" s="327"/>
    </row>
    <row r="120">
      <c r="A120" s="329"/>
      <c r="B120" s="329"/>
      <c r="C120" s="329"/>
      <c r="D120" s="328"/>
      <c r="E120" s="327"/>
      <c r="F120" s="327"/>
    </row>
    <row r="121">
      <c r="A121" s="329"/>
      <c r="B121" s="329"/>
      <c r="C121" s="329"/>
      <c r="D121" s="328"/>
      <c r="E121" s="327"/>
      <c r="F121" s="327"/>
    </row>
    <row r="122">
      <c r="A122" s="329"/>
      <c r="B122" s="329"/>
      <c r="C122" s="329"/>
      <c r="D122" s="328"/>
      <c r="E122" s="327"/>
      <c r="F122" s="327"/>
    </row>
    <row r="123">
      <c r="A123" s="329"/>
      <c r="B123" s="329"/>
      <c r="C123" s="329"/>
      <c r="D123" s="328"/>
      <c r="E123" s="327"/>
      <c r="F123" s="327"/>
    </row>
    <row r="124">
      <c r="A124" s="329"/>
      <c r="B124" s="329"/>
      <c r="C124" s="329"/>
      <c r="D124" s="328"/>
      <c r="E124" s="327"/>
      <c r="F124" s="327"/>
    </row>
    <row r="125">
      <c r="A125" s="329"/>
      <c r="B125" s="329"/>
      <c r="C125" s="329"/>
      <c r="D125" s="328"/>
      <c r="E125" s="327"/>
      <c r="F125" s="327"/>
    </row>
    <row r="126">
      <c r="A126" s="329"/>
      <c r="B126" s="329"/>
      <c r="C126" s="329"/>
      <c r="D126" s="328"/>
      <c r="E126" s="327"/>
      <c r="F126" s="327"/>
    </row>
    <row r="127">
      <c r="A127" s="329"/>
      <c r="B127" s="329"/>
      <c r="C127" s="329"/>
      <c r="D127" s="328"/>
      <c r="E127" s="327"/>
      <c r="F127" s="327"/>
    </row>
    <row r="128">
      <c r="A128" s="329"/>
      <c r="B128" s="329"/>
      <c r="C128" s="329"/>
      <c r="D128" s="328"/>
      <c r="E128" s="327"/>
      <c r="F128" s="327"/>
    </row>
    <row r="129">
      <c r="A129" s="329"/>
      <c r="B129" s="329"/>
      <c r="C129" s="329"/>
      <c r="D129" s="328"/>
      <c r="E129" s="327"/>
      <c r="F129" s="327"/>
    </row>
    <row r="130">
      <c r="A130" s="329"/>
      <c r="B130" s="329"/>
      <c r="C130" s="329"/>
      <c r="D130" s="328"/>
      <c r="E130" s="327"/>
      <c r="F130" s="327"/>
    </row>
    <row r="131">
      <c r="A131" s="329"/>
      <c r="B131" s="329"/>
      <c r="C131" s="329"/>
      <c r="D131" s="328"/>
      <c r="E131" s="327"/>
      <c r="F131" s="327"/>
    </row>
    <row r="132">
      <c r="A132" s="329"/>
      <c r="B132" s="329"/>
      <c r="C132" s="329"/>
      <c r="D132" s="328"/>
      <c r="E132" s="327"/>
      <c r="F132" s="327"/>
    </row>
    <row r="133">
      <c r="A133" s="329"/>
      <c r="B133" s="329"/>
      <c r="C133" s="329"/>
      <c r="D133" s="328"/>
      <c r="E133" s="327"/>
      <c r="F133" s="327"/>
    </row>
    <row r="134">
      <c r="A134" s="329"/>
      <c r="B134" s="329"/>
      <c r="C134" s="329"/>
      <c r="D134" s="328"/>
      <c r="E134" s="327"/>
      <c r="F134" s="327"/>
    </row>
    <row r="135">
      <c r="A135" s="329"/>
      <c r="B135" s="329"/>
      <c r="C135" s="329"/>
      <c r="D135" s="328"/>
      <c r="E135" s="327"/>
      <c r="F135" s="327"/>
    </row>
    <row r="136">
      <c r="A136" s="329"/>
      <c r="B136" s="329"/>
      <c r="C136" s="329"/>
      <c r="D136" s="328"/>
      <c r="E136" s="327"/>
      <c r="F136" s="327"/>
    </row>
    <row r="137">
      <c r="A137" s="329"/>
      <c r="B137" s="329"/>
      <c r="C137" s="329"/>
      <c r="D137" s="328"/>
      <c r="E137" s="327"/>
      <c r="F137" s="327"/>
    </row>
    <row r="138">
      <c r="A138" s="329"/>
      <c r="B138" s="329"/>
      <c r="C138" s="329"/>
      <c r="D138" s="328"/>
      <c r="E138" s="327"/>
      <c r="F138" s="327"/>
    </row>
    <row r="139">
      <c r="A139" s="329"/>
      <c r="B139" s="329"/>
      <c r="C139" s="329"/>
      <c r="D139" s="328"/>
      <c r="E139" s="327"/>
      <c r="F139" s="327"/>
    </row>
    <row r="140">
      <c r="A140" s="329"/>
      <c r="B140" s="329"/>
      <c r="C140" s="329"/>
      <c r="D140" s="328"/>
      <c r="E140" s="327"/>
      <c r="F140" s="327"/>
    </row>
    <row r="141">
      <c r="A141" s="329"/>
      <c r="B141" s="329"/>
      <c r="C141" s="329"/>
      <c r="D141" s="328"/>
      <c r="E141" s="327"/>
      <c r="F141" s="327"/>
    </row>
    <row r="142">
      <c r="A142" s="329"/>
      <c r="B142" s="329"/>
      <c r="C142" s="329"/>
      <c r="D142" s="328"/>
      <c r="E142" s="327"/>
      <c r="F142" s="327"/>
    </row>
    <row r="143">
      <c r="A143" s="329"/>
      <c r="B143" s="329"/>
      <c r="C143" s="329"/>
      <c r="D143" s="328"/>
      <c r="E143" s="327"/>
      <c r="F143" s="327"/>
    </row>
    <row r="144">
      <c r="A144" s="329"/>
      <c r="B144" s="329"/>
      <c r="C144" s="329"/>
      <c r="D144" s="328"/>
      <c r="E144" s="327"/>
      <c r="F144" s="327"/>
    </row>
    <row r="145">
      <c r="A145" s="329"/>
      <c r="B145" s="329"/>
      <c r="C145" s="329"/>
      <c r="D145" s="328"/>
      <c r="E145" s="327"/>
      <c r="F145" s="327"/>
    </row>
    <row r="146">
      <c r="A146" s="329"/>
      <c r="B146" s="329"/>
      <c r="C146" s="329"/>
      <c r="D146" s="328"/>
      <c r="E146" s="327"/>
      <c r="F146" s="327"/>
    </row>
    <row r="147">
      <c r="A147" s="329"/>
      <c r="B147" s="329"/>
      <c r="C147" s="329"/>
      <c r="D147" s="328"/>
      <c r="E147" s="327"/>
      <c r="F147" s="327"/>
    </row>
    <row r="148">
      <c r="A148" s="329"/>
      <c r="B148" s="329"/>
      <c r="C148" s="329"/>
      <c r="D148" s="328"/>
      <c r="E148" s="327"/>
      <c r="F148" s="327"/>
    </row>
    <row r="149">
      <c r="A149" s="329"/>
      <c r="B149" s="329"/>
      <c r="C149" s="329"/>
      <c r="D149" s="328"/>
      <c r="E149" s="327"/>
      <c r="F149" s="327"/>
    </row>
    <row r="150">
      <c r="A150" s="329"/>
      <c r="B150" s="329"/>
      <c r="C150" s="329"/>
      <c r="D150" s="328"/>
      <c r="E150" s="327"/>
      <c r="F150" s="327"/>
    </row>
    <row r="151">
      <c r="A151" s="329"/>
      <c r="B151" s="329"/>
      <c r="C151" s="329"/>
      <c r="D151" s="328"/>
      <c r="E151" s="327"/>
      <c r="F151" s="327"/>
    </row>
    <row r="152">
      <c r="A152" s="329"/>
      <c r="B152" s="329"/>
      <c r="C152" s="329"/>
      <c r="D152" s="328"/>
      <c r="E152" s="327"/>
      <c r="F152" s="327"/>
    </row>
    <row r="153">
      <c r="A153" s="329"/>
      <c r="B153" s="329"/>
      <c r="C153" s="329"/>
      <c r="D153" s="328"/>
      <c r="E153" s="327"/>
      <c r="F153" s="327"/>
    </row>
    <row r="154">
      <c r="A154" s="329"/>
      <c r="B154" s="329"/>
      <c r="C154" s="329"/>
      <c r="D154" s="328"/>
      <c r="E154" s="327"/>
      <c r="F154" s="327"/>
    </row>
    <row r="155">
      <c r="A155" s="329"/>
      <c r="B155" s="329"/>
      <c r="C155" s="329"/>
      <c r="D155" s="328"/>
      <c r="E155" s="327"/>
      <c r="F155" s="327"/>
    </row>
    <row r="156">
      <c r="A156" s="329"/>
      <c r="B156" s="329"/>
      <c r="C156" s="329"/>
      <c r="D156" s="328"/>
      <c r="E156" s="327"/>
      <c r="F156" s="327"/>
    </row>
    <row r="157">
      <c r="A157" s="329"/>
      <c r="B157" s="329"/>
      <c r="C157" s="329"/>
      <c r="D157" s="328"/>
      <c r="E157" s="327"/>
      <c r="F157" s="327"/>
    </row>
    <row r="158">
      <c r="A158" s="329"/>
      <c r="B158" s="329"/>
      <c r="C158" s="329"/>
      <c r="D158" s="328"/>
      <c r="E158" s="327"/>
      <c r="F158" s="327"/>
    </row>
    <row r="159">
      <c r="A159" s="329"/>
      <c r="B159" s="329"/>
      <c r="C159" s="329"/>
      <c r="D159" s="328"/>
      <c r="E159" s="327"/>
      <c r="F159" s="327"/>
    </row>
    <row r="160">
      <c r="A160" s="329"/>
      <c r="B160" s="329"/>
      <c r="C160" s="329"/>
      <c r="D160" s="328"/>
      <c r="E160" s="327"/>
      <c r="F160" s="327"/>
    </row>
    <row r="161">
      <c r="A161" s="329"/>
      <c r="B161" s="329"/>
      <c r="C161" s="329"/>
      <c r="D161" s="328"/>
      <c r="E161" s="327"/>
      <c r="F161" s="327"/>
    </row>
    <row r="162">
      <c r="A162" s="329"/>
      <c r="B162" s="329"/>
      <c r="C162" s="329"/>
      <c r="D162" s="328"/>
      <c r="E162" s="327"/>
      <c r="F162" s="327"/>
    </row>
    <row r="163">
      <c r="A163" s="329"/>
      <c r="B163" s="329"/>
      <c r="C163" s="329"/>
      <c r="D163" s="328"/>
      <c r="E163" s="327"/>
      <c r="F163" s="327"/>
    </row>
    <row r="164">
      <c r="A164" s="329"/>
      <c r="B164" s="329"/>
      <c r="C164" s="329"/>
      <c r="D164" s="328"/>
      <c r="E164" s="327"/>
      <c r="F164" s="327"/>
    </row>
    <row r="165">
      <c r="A165" s="329"/>
      <c r="B165" s="329"/>
      <c r="C165" s="329"/>
      <c r="D165" s="328"/>
      <c r="E165" s="327"/>
      <c r="F165" s="327"/>
    </row>
    <row r="166">
      <c r="A166" s="329"/>
      <c r="B166" s="329"/>
      <c r="C166" s="329"/>
      <c r="D166" s="328"/>
      <c r="E166" s="327"/>
      <c r="F166" s="327"/>
    </row>
    <row r="167">
      <c r="A167" s="329"/>
      <c r="B167" s="329"/>
      <c r="C167" s="329"/>
      <c r="D167" s="328"/>
      <c r="E167" s="327"/>
      <c r="F167" s="327"/>
    </row>
    <row r="168">
      <c r="A168" s="329"/>
      <c r="B168" s="329"/>
      <c r="C168" s="329"/>
      <c r="D168" s="328"/>
      <c r="E168" s="327"/>
      <c r="F168" s="327"/>
    </row>
    <row r="169">
      <c r="A169" s="329"/>
      <c r="B169" s="329"/>
      <c r="C169" s="329"/>
      <c r="D169" s="328"/>
      <c r="E169" s="327"/>
      <c r="F169" s="327"/>
    </row>
    <row r="170">
      <c r="A170" s="329"/>
      <c r="B170" s="329"/>
      <c r="C170" s="329"/>
      <c r="D170" s="328"/>
      <c r="E170" s="327"/>
      <c r="F170" s="327"/>
    </row>
    <row r="171">
      <c r="A171" s="329"/>
      <c r="B171" s="329"/>
      <c r="C171" s="329"/>
      <c r="D171" s="328"/>
      <c r="E171" s="327"/>
      <c r="F171" s="327"/>
    </row>
    <row r="172">
      <c r="A172" s="329"/>
      <c r="B172" s="329"/>
      <c r="C172" s="329"/>
      <c r="D172" s="328"/>
      <c r="E172" s="327"/>
      <c r="F172" s="327"/>
    </row>
    <row r="173">
      <c r="A173" s="329"/>
      <c r="B173" s="329"/>
      <c r="C173" s="329"/>
      <c r="D173" s="328"/>
      <c r="E173" s="327"/>
      <c r="F173" s="327"/>
    </row>
    <row r="174">
      <c r="A174" s="329"/>
      <c r="B174" s="329"/>
      <c r="C174" s="329"/>
      <c r="D174" s="328"/>
      <c r="E174" s="327"/>
      <c r="F174" s="327"/>
    </row>
    <row r="175">
      <c r="A175" s="329"/>
      <c r="B175" s="329"/>
      <c r="C175" s="329"/>
      <c r="D175" s="328"/>
      <c r="E175" s="327"/>
      <c r="F175" s="327"/>
    </row>
    <row r="176">
      <c r="A176" s="329"/>
      <c r="B176" s="329"/>
      <c r="C176" s="329"/>
      <c r="D176" s="328"/>
      <c r="E176" s="327"/>
      <c r="F176" s="327"/>
    </row>
    <row r="177">
      <c r="A177" s="329"/>
      <c r="B177" s="329"/>
      <c r="C177" s="329"/>
      <c r="D177" s="328"/>
      <c r="E177" s="327"/>
      <c r="F177" s="327"/>
    </row>
    <row r="178">
      <c r="A178" s="329"/>
      <c r="B178" s="329"/>
      <c r="C178" s="329"/>
      <c r="D178" s="328"/>
      <c r="E178" s="327"/>
      <c r="F178" s="327"/>
    </row>
    <row r="179">
      <c r="A179" s="329"/>
      <c r="B179" s="329"/>
      <c r="C179" s="329"/>
      <c r="D179" s="328"/>
      <c r="E179" s="327"/>
      <c r="F179" s="327"/>
    </row>
    <row r="180">
      <c r="A180" s="329"/>
      <c r="B180" s="329"/>
      <c r="C180" s="329"/>
      <c r="D180" s="328"/>
      <c r="E180" s="327"/>
      <c r="F180" s="327"/>
    </row>
    <row r="181">
      <c r="A181" s="329"/>
      <c r="B181" s="329"/>
      <c r="C181" s="329"/>
      <c r="D181" s="328"/>
      <c r="E181" s="327"/>
      <c r="F181" s="327"/>
    </row>
    <row r="182">
      <c r="A182" s="329"/>
      <c r="B182" s="329"/>
      <c r="C182" s="329"/>
      <c r="D182" s="328"/>
      <c r="E182" s="327"/>
      <c r="F182" s="327"/>
    </row>
    <row r="183">
      <c r="A183" s="329"/>
      <c r="B183" s="329"/>
      <c r="C183" s="329"/>
      <c r="D183" s="328"/>
      <c r="E183" s="327"/>
      <c r="F183" s="327"/>
    </row>
    <row r="184">
      <c r="A184" s="329"/>
      <c r="B184" s="329"/>
      <c r="C184" s="329"/>
      <c r="D184" s="328"/>
      <c r="E184" s="327"/>
      <c r="F184" s="327"/>
    </row>
    <row r="185">
      <c r="A185" s="329"/>
      <c r="B185" s="329"/>
      <c r="C185" s="329"/>
      <c r="D185" s="328"/>
      <c r="E185" s="327"/>
      <c r="F185" s="327"/>
    </row>
    <row r="186">
      <c r="A186" s="329"/>
      <c r="B186" s="329"/>
      <c r="C186" s="329"/>
      <c r="D186" s="328"/>
      <c r="E186" s="327"/>
      <c r="F186" s="327"/>
    </row>
    <row r="187">
      <c r="A187" s="329"/>
      <c r="B187" s="329"/>
      <c r="C187" s="329"/>
      <c r="D187" s="328"/>
      <c r="E187" s="327"/>
      <c r="F187" s="327"/>
    </row>
    <row r="188">
      <c r="A188" s="329"/>
      <c r="B188" s="329"/>
      <c r="C188" s="329"/>
      <c r="D188" s="328"/>
      <c r="E188" s="327"/>
      <c r="F188" s="327"/>
    </row>
    <row r="189">
      <c r="A189" s="329"/>
      <c r="B189" s="329"/>
      <c r="C189" s="329"/>
      <c r="D189" s="328"/>
      <c r="E189" s="327"/>
      <c r="F189" s="327"/>
    </row>
    <row r="190">
      <c r="A190" s="329"/>
      <c r="B190" s="329"/>
      <c r="C190" s="329"/>
      <c r="D190" s="328"/>
      <c r="E190" s="327"/>
      <c r="F190" s="327"/>
    </row>
    <row r="191">
      <c r="A191" s="329"/>
      <c r="B191" s="329"/>
      <c r="C191" s="329"/>
      <c r="D191" s="328"/>
      <c r="E191" s="327"/>
      <c r="F191" s="327"/>
    </row>
    <row r="192">
      <c r="A192" s="329"/>
      <c r="B192" s="329"/>
      <c r="C192" s="329"/>
      <c r="D192" s="328"/>
      <c r="E192" s="327"/>
      <c r="F192" s="327"/>
    </row>
    <row r="193">
      <c r="A193" s="329"/>
      <c r="B193" s="329"/>
      <c r="C193" s="329"/>
      <c r="D193" s="328"/>
      <c r="E193" s="327"/>
      <c r="F193" s="327"/>
    </row>
    <row r="194">
      <c r="A194" s="329"/>
      <c r="B194" s="329"/>
      <c r="C194" s="329"/>
      <c r="D194" s="328"/>
      <c r="E194" s="327"/>
      <c r="F194" s="327"/>
    </row>
    <row r="195">
      <c r="A195" s="329"/>
      <c r="B195" s="329"/>
      <c r="C195" s="329"/>
      <c r="D195" s="328"/>
      <c r="E195" s="327"/>
      <c r="F195" s="327"/>
    </row>
    <row r="196">
      <c r="A196" s="329"/>
      <c r="B196" s="329"/>
      <c r="C196" s="329"/>
      <c r="D196" s="328"/>
      <c r="E196" s="327"/>
      <c r="F196" s="327"/>
    </row>
    <row r="197">
      <c r="A197" s="329"/>
      <c r="B197" s="329"/>
      <c r="C197" s="329"/>
      <c r="D197" s="328"/>
      <c r="E197" s="327"/>
      <c r="F197" s="327"/>
    </row>
    <row r="198">
      <c r="A198" s="329"/>
      <c r="B198" s="329"/>
      <c r="C198" s="329"/>
      <c r="D198" s="328"/>
      <c r="E198" s="327"/>
      <c r="F198" s="327"/>
    </row>
    <row r="199">
      <c r="A199" s="329"/>
      <c r="B199" s="329"/>
      <c r="C199" s="329"/>
      <c r="D199" s="328"/>
      <c r="E199" s="327"/>
      <c r="F199" s="327"/>
    </row>
    <row r="200">
      <c r="A200" s="329"/>
      <c r="B200" s="329"/>
      <c r="C200" s="329"/>
      <c r="D200" s="328"/>
      <c r="E200" s="327"/>
      <c r="F200" s="327"/>
    </row>
    <row r="201">
      <c r="A201" s="329"/>
      <c r="B201" s="329"/>
      <c r="C201" s="329"/>
      <c r="D201" s="328"/>
      <c r="E201" s="327"/>
      <c r="F201" s="327"/>
    </row>
    <row r="202">
      <c r="A202" s="329"/>
      <c r="B202" s="329"/>
      <c r="C202" s="329"/>
      <c r="D202" s="328"/>
      <c r="E202" s="327"/>
      <c r="F202" s="327"/>
    </row>
    <row r="203">
      <c r="A203" s="329"/>
      <c r="B203" s="329"/>
      <c r="C203" s="329"/>
      <c r="D203" s="328"/>
      <c r="E203" s="327"/>
      <c r="F203" s="327"/>
    </row>
    <row r="204">
      <c r="A204" s="329"/>
      <c r="B204" s="329"/>
      <c r="C204" s="329"/>
      <c r="D204" s="328"/>
      <c r="E204" s="327"/>
      <c r="F204" s="327"/>
    </row>
    <row r="205">
      <c r="A205" s="329"/>
      <c r="B205" s="329"/>
      <c r="C205" s="329"/>
      <c r="D205" s="328"/>
      <c r="E205" s="327"/>
      <c r="F205" s="327"/>
    </row>
    <row r="206">
      <c r="A206" s="329"/>
      <c r="B206" s="329"/>
      <c r="C206" s="329"/>
      <c r="D206" s="328"/>
      <c r="E206" s="327"/>
      <c r="F206" s="327"/>
    </row>
    <row r="207">
      <c r="A207" s="329"/>
      <c r="B207" s="329"/>
      <c r="C207" s="329"/>
      <c r="D207" s="328"/>
      <c r="E207" s="327"/>
      <c r="F207" s="327"/>
    </row>
    <row r="208">
      <c r="A208" s="329"/>
      <c r="B208" s="329"/>
      <c r="C208" s="329"/>
      <c r="D208" s="328"/>
      <c r="E208" s="327"/>
      <c r="F208" s="327"/>
    </row>
    <row r="209">
      <c r="A209" s="329"/>
      <c r="B209" s="329"/>
      <c r="C209" s="329"/>
      <c r="D209" s="328"/>
      <c r="E209" s="327"/>
      <c r="F209" s="327"/>
    </row>
    <row r="210">
      <c r="A210" s="329"/>
      <c r="B210" s="329"/>
      <c r="C210" s="329"/>
      <c r="D210" s="328"/>
      <c r="E210" s="327"/>
      <c r="F210" s="327"/>
    </row>
    <row r="211">
      <c r="A211" s="329"/>
      <c r="B211" s="329"/>
      <c r="C211" s="329"/>
      <c r="D211" s="328"/>
      <c r="E211" s="327"/>
      <c r="F211" s="327"/>
    </row>
    <row r="212">
      <c r="A212" s="329"/>
      <c r="B212" s="329"/>
      <c r="C212" s="329"/>
      <c r="D212" s="328"/>
      <c r="E212" s="327"/>
      <c r="F212" s="327"/>
    </row>
    <row r="213">
      <c r="A213" s="329"/>
      <c r="B213" s="329"/>
      <c r="C213" s="329"/>
      <c r="D213" s="328"/>
      <c r="E213" s="327"/>
      <c r="F213" s="327"/>
    </row>
    <row r="214">
      <c r="A214" s="329"/>
      <c r="B214" s="329"/>
      <c r="C214" s="329"/>
      <c r="D214" s="328"/>
      <c r="E214" s="327"/>
      <c r="F214" s="327"/>
    </row>
    <row r="215">
      <c r="A215" s="329"/>
      <c r="B215" s="329"/>
      <c r="C215" s="329"/>
      <c r="D215" s="328"/>
      <c r="E215" s="327"/>
      <c r="F215" s="327"/>
    </row>
    <row r="216">
      <c r="A216" s="329"/>
      <c r="B216" s="329"/>
      <c r="C216" s="329"/>
      <c r="D216" s="328"/>
      <c r="E216" s="327"/>
      <c r="F216" s="327"/>
    </row>
    <row r="217">
      <c r="A217" s="329"/>
      <c r="B217" s="329"/>
      <c r="C217" s="329"/>
      <c r="D217" s="328"/>
      <c r="E217" s="327"/>
      <c r="F217" s="327"/>
    </row>
    <row r="218">
      <c r="A218" s="329"/>
      <c r="B218" s="329"/>
      <c r="C218" s="329"/>
      <c r="D218" s="328"/>
      <c r="E218" s="327"/>
      <c r="F218" s="327"/>
    </row>
    <row r="219">
      <c r="A219" s="329"/>
      <c r="B219" s="329"/>
      <c r="C219" s="329"/>
      <c r="D219" s="328"/>
      <c r="E219" s="327"/>
      <c r="F219" s="327"/>
    </row>
    <row r="220">
      <c r="A220" s="329"/>
      <c r="B220" s="329"/>
      <c r="C220" s="329"/>
      <c r="D220" s="328"/>
      <c r="E220" s="327"/>
      <c r="F220" s="327"/>
    </row>
    <row r="221">
      <c r="A221" s="329"/>
      <c r="B221" s="329"/>
      <c r="C221" s="329"/>
      <c r="D221" s="328"/>
      <c r="E221" s="327"/>
      <c r="F221" s="327"/>
    </row>
    <row r="222">
      <c r="A222" s="329"/>
      <c r="B222" s="329"/>
      <c r="C222" s="329"/>
      <c r="D222" s="328"/>
      <c r="E222" s="327"/>
      <c r="F222" s="327"/>
    </row>
    <row r="223">
      <c r="A223" s="329"/>
      <c r="B223" s="329"/>
      <c r="C223" s="329"/>
      <c r="D223" s="328"/>
      <c r="E223" s="327"/>
      <c r="F223" s="327"/>
    </row>
    <row r="224">
      <c r="A224" s="329"/>
      <c r="B224" s="329"/>
      <c r="C224" s="329"/>
      <c r="D224" s="328"/>
      <c r="E224" s="327"/>
      <c r="F224" s="327"/>
    </row>
    <row r="225">
      <c r="A225" s="329"/>
      <c r="B225" s="329"/>
      <c r="C225" s="329"/>
      <c r="D225" s="328"/>
      <c r="E225" s="327"/>
      <c r="F225" s="327"/>
    </row>
    <row r="226">
      <c r="A226" s="329"/>
      <c r="B226" s="329"/>
      <c r="C226" s="329"/>
      <c r="D226" s="328"/>
      <c r="E226" s="327"/>
      <c r="F226" s="327"/>
    </row>
    <row r="227">
      <c r="A227" s="329"/>
      <c r="B227" s="329"/>
      <c r="C227" s="329"/>
      <c r="D227" s="328"/>
      <c r="E227" s="327"/>
      <c r="F227" s="327"/>
    </row>
    <row r="228">
      <c r="A228" s="329"/>
      <c r="B228" s="329"/>
      <c r="C228" s="329"/>
      <c r="D228" s="328"/>
      <c r="E228" s="327"/>
      <c r="F228" s="327"/>
    </row>
    <row r="229">
      <c r="A229" s="329"/>
      <c r="B229" s="329"/>
      <c r="C229" s="329"/>
      <c r="D229" s="328"/>
      <c r="E229" s="327"/>
      <c r="F229" s="327"/>
    </row>
    <row r="230">
      <c r="A230" s="329"/>
      <c r="B230" s="329"/>
      <c r="C230" s="329"/>
      <c r="D230" s="328"/>
      <c r="E230" s="327"/>
      <c r="F230" s="327"/>
    </row>
    <row r="231">
      <c r="A231" s="329"/>
      <c r="B231" s="329"/>
      <c r="C231" s="329"/>
      <c r="D231" s="328"/>
      <c r="E231" s="327"/>
      <c r="F231" s="327"/>
    </row>
    <row r="232">
      <c r="A232" s="329"/>
      <c r="B232" s="329"/>
      <c r="C232" s="329"/>
      <c r="D232" s="328"/>
      <c r="E232" s="327"/>
      <c r="F232" s="327"/>
    </row>
    <row r="233">
      <c r="A233" s="329"/>
      <c r="B233" s="329"/>
      <c r="C233" s="329"/>
      <c r="D233" s="328"/>
      <c r="E233" s="327"/>
      <c r="F233" s="327"/>
    </row>
    <row r="234">
      <c r="A234" s="329"/>
      <c r="B234" s="329"/>
      <c r="C234" s="329"/>
      <c r="D234" s="328"/>
      <c r="E234" s="327"/>
      <c r="F234" s="327"/>
    </row>
    <row r="235">
      <c r="A235" s="329"/>
      <c r="B235" s="329"/>
      <c r="C235" s="329"/>
      <c r="D235" s="328"/>
      <c r="E235" s="327"/>
      <c r="F235" s="327"/>
    </row>
    <row r="236">
      <c r="A236" s="329"/>
      <c r="B236" s="329"/>
      <c r="C236" s="329"/>
      <c r="D236" s="328"/>
      <c r="E236" s="327"/>
      <c r="F236" s="327"/>
    </row>
    <row r="237">
      <c r="A237" s="329"/>
      <c r="B237" s="329"/>
      <c r="C237" s="329"/>
      <c r="D237" s="328"/>
      <c r="E237" s="327"/>
      <c r="F237" s="327"/>
    </row>
    <row r="238">
      <c r="A238" s="329"/>
      <c r="B238" s="329"/>
      <c r="C238" s="329"/>
      <c r="D238" s="328"/>
      <c r="E238" s="327"/>
      <c r="F238" s="327"/>
    </row>
    <row r="239">
      <c r="A239" s="329"/>
      <c r="B239" s="329"/>
      <c r="C239" s="329"/>
      <c r="D239" s="328"/>
      <c r="E239" s="327"/>
      <c r="F239" s="327"/>
    </row>
    <row r="240">
      <c r="A240" s="329"/>
      <c r="B240" s="329"/>
      <c r="C240" s="329"/>
      <c r="D240" s="328"/>
      <c r="E240" s="327"/>
      <c r="F240" s="327"/>
    </row>
    <row r="241">
      <c r="A241" s="329"/>
      <c r="B241" s="329"/>
      <c r="C241" s="329"/>
      <c r="D241" s="328"/>
      <c r="E241" s="327"/>
      <c r="F241" s="327"/>
    </row>
    <row r="242">
      <c r="A242" s="329"/>
      <c r="B242" s="329"/>
      <c r="C242" s="329"/>
      <c r="D242" s="328"/>
      <c r="E242" s="327"/>
      <c r="F242" s="327"/>
    </row>
    <row r="243">
      <c r="A243" s="329"/>
      <c r="B243" s="329"/>
      <c r="C243" s="329"/>
      <c r="D243" s="328"/>
      <c r="E243" s="327"/>
      <c r="F243" s="327"/>
    </row>
    <row r="244">
      <c r="A244" s="329"/>
      <c r="B244" s="329"/>
      <c r="C244" s="329"/>
      <c r="D244" s="328"/>
      <c r="E244" s="327"/>
      <c r="F244" s="327"/>
    </row>
    <row r="245">
      <c r="A245" s="329"/>
      <c r="B245" s="329"/>
      <c r="C245" s="329"/>
      <c r="D245" s="328"/>
      <c r="E245" s="327"/>
      <c r="F245" s="327"/>
    </row>
    <row r="246">
      <c r="A246" s="329"/>
      <c r="B246" s="329"/>
      <c r="C246" s="329"/>
      <c r="D246" s="328"/>
      <c r="E246" s="327"/>
      <c r="F246" s="327"/>
    </row>
    <row r="247">
      <c r="A247" s="329"/>
      <c r="B247" s="329"/>
      <c r="C247" s="329"/>
      <c r="D247" s="328"/>
      <c r="E247" s="327"/>
      <c r="F247" s="327"/>
    </row>
    <row r="248">
      <c r="A248" s="329"/>
      <c r="B248" s="329"/>
      <c r="C248" s="329"/>
      <c r="D248" s="328"/>
      <c r="E248" s="327"/>
      <c r="F248" s="327"/>
    </row>
    <row r="249">
      <c r="A249" s="329"/>
      <c r="B249" s="329"/>
      <c r="C249" s="329"/>
      <c r="D249" s="328"/>
      <c r="E249" s="327"/>
      <c r="F249" s="327"/>
    </row>
    <row r="250">
      <c r="A250" s="329"/>
      <c r="B250" s="329"/>
      <c r="C250" s="329"/>
      <c r="D250" s="328"/>
      <c r="E250" s="327"/>
      <c r="F250" s="327"/>
    </row>
    <row r="251">
      <c r="A251" s="329"/>
      <c r="B251" s="329"/>
      <c r="C251" s="329"/>
      <c r="D251" s="328"/>
      <c r="E251" s="327"/>
      <c r="F251" s="327"/>
    </row>
    <row r="252">
      <c r="A252" s="329"/>
      <c r="B252" s="329"/>
      <c r="C252" s="329"/>
      <c r="D252" s="328"/>
      <c r="E252" s="327"/>
      <c r="F252" s="327"/>
    </row>
    <row r="253">
      <c r="A253" s="329"/>
      <c r="B253" s="329"/>
      <c r="C253" s="329"/>
      <c r="D253" s="328"/>
      <c r="E253" s="327"/>
      <c r="F253" s="327"/>
    </row>
    <row r="254">
      <c r="A254" s="329"/>
      <c r="B254" s="329"/>
      <c r="C254" s="329"/>
      <c r="D254" s="328"/>
      <c r="E254" s="327"/>
      <c r="F254" s="327"/>
    </row>
    <row r="255">
      <c r="A255" s="329"/>
      <c r="B255" s="329"/>
      <c r="C255" s="329"/>
      <c r="D255" s="328"/>
      <c r="E255" s="327"/>
      <c r="F255" s="327"/>
    </row>
    <row r="256">
      <c r="A256" s="329"/>
      <c r="B256" s="329"/>
      <c r="C256" s="329"/>
      <c r="D256" s="328"/>
      <c r="E256" s="327"/>
      <c r="F256" s="327"/>
    </row>
    <row r="257">
      <c r="A257" s="329"/>
      <c r="B257" s="329"/>
      <c r="C257" s="329"/>
      <c r="D257" s="328"/>
      <c r="E257" s="327"/>
      <c r="F257" s="327"/>
    </row>
    <row r="258">
      <c r="A258" s="329"/>
      <c r="B258" s="329"/>
      <c r="C258" s="329"/>
      <c r="D258" s="328"/>
      <c r="E258" s="327"/>
      <c r="F258" s="327"/>
    </row>
    <row r="259">
      <c r="A259" s="329"/>
      <c r="B259" s="329"/>
      <c r="C259" s="329"/>
      <c r="D259" s="328"/>
      <c r="E259" s="327"/>
      <c r="F259" s="327"/>
    </row>
    <row r="260">
      <c r="A260" s="329"/>
      <c r="B260" s="329"/>
      <c r="C260" s="329"/>
      <c r="D260" s="328"/>
      <c r="E260" s="327"/>
      <c r="F260" s="327"/>
    </row>
    <row r="261">
      <c r="A261" s="329"/>
      <c r="B261" s="329"/>
      <c r="C261" s="329"/>
      <c r="D261" s="328"/>
      <c r="E261" s="327"/>
      <c r="F261" s="327"/>
    </row>
    <row r="262">
      <c r="A262" s="329"/>
      <c r="B262" s="329"/>
      <c r="C262" s="329"/>
      <c r="D262" s="328"/>
      <c r="E262" s="327"/>
      <c r="F262" s="327"/>
    </row>
    <row r="263">
      <c r="A263" s="329"/>
      <c r="B263" s="329"/>
      <c r="C263" s="329"/>
      <c r="D263" s="328"/>
      <c r="E263" s="327"/>
      <c r="F263" s="327"/>
    </row>
    <row r="264">
      <c r="A264" s="329"/>
      <c r="B264" s="329"/>
      <c r="C264" s="329"/>
      <c r="D264" s="328"/>
      <c r="E264" s="327"/>
      <c r="F264" s="327"/>
    </row>
    <row r="265">
      <c r="A265" s="329"/>
      <c r="B265" s="329"/>
      <c r="C265" s="329"/>
      <c r="D265" s="328"/>
      <c r="E265" s="327"/>
      <c r="F265" s="327"/>
    </row>
    <row r="266">
      <c r="A266" s="329"/>
      <c r="B266" s="329"/>
      <c r="C266" s="329"/>
      <c r="D266" s="328"/>
      <c r="E266" s="327"/>
      <c r="F266" s="327"/>
    </row>
    <row r="267">
      <c r="A267" s="329"/>
      <c r="B267" s="329"/>
      <c r="C267" s="329"/>
      <c r="D267" s="328"/>
      <c r="E267" s="327"/>
      <c r="F267" s="327"/>
    </row>
    <row r="268">
      <c r="A268" s="329"/>
      <c r="B268" s="329"/>
      <c r="C268" s="329"/>
      <c r="D268" s="328"/>
      <c r="E268" s="327"/>
      <c r="F268" s="327"/>
    </row>
    <row r="269">
      <c r="A269" s="329"/>
      <c r="B269" s="329"/>
      <c r="C269" s="329"/>
      <c r="D269" s="328"/>
      <c r="E269" s="327"/>
      <c r="F269" s="327"/>
    </row>
    <row r="270">
      <c r="A270" s="329"/>
      <c r="B270" s="329"/>
      <c r="C270" s="329"/>
      <c r="D270" s="328"/>
      <c r="E270" s="327"/>
      <c r="F270" s="327"/>
    </row>
    <row r="271">
      <c r="A271" s="329"/>
      <c r="B271" s="329"/>
      <c r="C271" s="329"/>
      <c r="D271" s="328"/>
      <c r="E271" s="327"/>
      <c r="F271" s="327"/>
    </row>
    <row r="272">
      <c r="A272" s="329"/>
      <c r="B272" s="329"/>
      <c r="C272" s="329"/>
      <c r="D272" s="328"/>
      <c r="E272" s="327"/>
      <c r="F272" s="327"/>
    </row>
    <row r="273">
      <c r="A273" s="329"/>
      <c r="B273" s="329"/>
      <c r="C273" s="329"/>
      <c r="D273" s="328"/>
      <c r="E273" s="327"/>
      <c r="F273" s="327"/>
    </row>
    <row r="274">
      <c r="A274" s="329"/>
      <c r="B274" s="329"/>
      <c r="C274" s="329"/>
      <c r="D274" s="328"/>
      <c r="E274" s="327"/>
      <c r="F274" s="327"/>
    </row>
    <row r="275">
      <c r="A275" s="329"/>
      <c r="B275" s="329"/>
      <c r="C275" s="329"/>
      <c r="D275" s="328"/>
      <c r="E275" s="327"/>
      <c r="F275" s="327"/>
    </row>
    <row r="276">
      <c r="A276" s="329"/>
      <c r="B276" s="329"/>
      <c r="C276" s="329"/>
      <c r="D276" s="328"/>
      <c r="E276" s="327"/>
      <c r="F276" s="327"/>
    </row>
    <row r="277">
      <c r="A277" s="329"/>
      <c r="B277" s="329"/>
      <c r="C277" s="329"/>
      <c r="D277" s="328"/>
      <c r="E277" s="327"/>
      <c r="F277" s="327"/>
    </row>
    <row r="278">
      <c r="A278" s="329"/>
      <c r="B278" s="329"/>
      <c r="C278" s="329"/>
      <c r="D278" s="328"/>
      <c r="E278" s="327"/>
      <c r="F278" s="327"/>
    </row>
    <row r="279">
      <c r="A279" s="329"/>
      <c r="B279" s="329"/>
      <c r="C279" s="329"/>
      <c r="D279" s="328"/>
      <c r="E279" s="327"/>
      <c r="F279" s="327"/>
    </row>
    <row r="280">
      <c r="A280" s="329"/>
      <c r="B280" s="329"/>
      <c r="C280" s="329"/>
      <c r="D280" s="328"/>
      <c r="E280" s="327"/>
      <c r="F280" s="327"/>
    </row>
    <row r="281">
      <c r="A281" s="329"/>
      <c r="B281" s="329"/>
      <c r="C281" s="329"/>
      <c r="D281" s="328"/>
      <c r="E281" s="327"/>
      <c r="F281" s="327"/>
    </row>
    <row r="282">
      <c r="A282" s="329"/>
      <c r="B282" s="329"/>
      <c r="C282" s="329"/>
      <c r="D282" s="328"/>
      <c r="E282" s="327"/>
      <c r="F282" s="327"/>
    </row>
    <row r="283">
      <c r="A283" s="329"/>
      <c r="B283" s="329"/>
      <c r="C283" s="329"/>
      <c r="D283" s="328"/>
      <c r="E283" s="327"/>
      <c r="F283" s="327"/>
    </row>
    <row r="284">
      <c r="A284" s="329"/>
      <c r="B284" s="329"/>
      <c r="C284" s="329"/>
      <c r="D284" s="328"/>
      <c r="E284" s="327"/>
      <c r="F284" s="327"/>
    </row>
    <row r="285">
      <c r="A285" s="329"/>
      <c r="B285" s="329"/>
      <c r="C285" s="329"/>
      <c r="D285" s="328"/>
      <c r="E285" s="327"/>
      <c r="F285" s="327"/>
    </row>
    <row r="286">
      <c r="A286" s="329"/>
      <c r="B286" s="329"/>
      <c r="C286" s="329"/>
      <c r="D286" s="328"/>
      <c r="E286" s="327"/>
      <c r="F286" s="327"/>
    </row>
    <row r="287">
      <c r="A287" s="329"/>
      <c r="B287" s="329"/>
      <c r="C287" s="329"/>
      <c r="D287" s="328"/>
      <c r="E287" s="327"/>
      <c r="F287" s="327"/>
    </row>
    <row r="288">
      <c r="A288" s="329"/>
      <c r="B288" s="329"/>
      <c r="C288" s="329"/>
      <c r="D288" s="328"/>
      <c r="E288" s="327"/>
      <c r="F288" s="327"/>
    </row>
    <row r="289">
      <c r="A289" s="329"/>
      <c r="B289" s="329"/>
      <c r="C289" s="329"/>
      <c r="D289" s="328"/>
      <c r="E289" s="327"/>
      <c r="F289" s="327"/>
    </row>
    <row r="290">
      <c r="A290" s="329"/>
      <c r="B290" s="329"/>
      <c r="C290" s="329"/>
      <c r="D290" s="328"/>
      <c r="E290" s="327"/>
      <c r="F290" s="327"/>
    </row>
    <row r="291">
      <c r="A291" s="329"/>
      <c r="B291" s="329"/>
      <c r="C291" s="329"/>
      <c r="D291" s="328"/>
      <c r="E291" s="327"/>
      <c r="F291" s="327"/>
    </row>
    <row r="292">
      <c r="A292" s="329"/>
      <c r="B292" s="329"/>
      <c r="C292" s="329"/>
      <c r="D292" s="328"/>
      <c r="E292" s="327"/>
      <c r="F292" s="327"/>
    </row>
    <row r="293">
      <c r="A293" s="329"/>
      <c r="B293" s="329"/>
      <c r="C293" s="329"/>
      <c r="D293" s="328"/>
      <c r="E293" s="327"/>
      <c r="F293" s="327"/>
    </row>
    <row r="294">
      <c r="A294" s="329"/>
      <c r="B294" s="329"/>
      <c r="C294" s="329"/>
      <c r="D294" s="328"/>
      <c r="E294" s="327"/>
      <c r="F294" s="327"/>
    </row>
    <row r="295">
      <c r="A295" s="329"/>
      <c r="B295" s="329"/>
      <c r="C295" s="329"/>
      <c r="D295" s="328"/>
      <c r="E295" s="327"/>
      <c r="F295" s="327"/>
    </row>
    <row r="296">
      <c r="A296" s="329"/>
      <c r="B296" s="329"/>
      <c r="C296" s="329"/>
      <c r="D296" s="328"/>
      <c r="E296" s="327"/>
      <c r="F296" s="327"/>
    </row>
    <row r="297">
      <c r="A297" s="329"/>
      <c r="B297" s="329"/>
      <c r="C297" s="329"/>
      <c r="D297" s="328"/>
      <c r="E297" s="327"/>
      <c r="F297" s="327"/>
    </row>
    <row r="298">
      <c r="A298" s="329"/>
      <c r="B298" s="329"/>
      <c r="C298" s="329"/>
      <c r="D298" s="328"/>
      <c r="E298" s="327"/>
      <c r="F298" s="327"/>
    </row>
    <row r="299">
      <c r="A299" s="329"/>
      <c r="B299" s="329"/>
      <c r="C299" s="329"/>
      <c r="D299" s="328"/>
      <c r="E299" s="327"/>
      <c r="F299" s="327"/>
    </row>
    <row r="300">
      <c r="A300" s="329"/>
      <c r="B300" s="329"/>
      <c r="C300" s="329"/>
      <c r="D300" s="328"/>
      <c r="E300" s="327"/>
      <c r="F300" s="327"/>
    </row>
    <row r="301">
      <c r="A301" s="329"/>
      <c r="B301" s="329"/>
      <c r="C301" s="329"/>
      <c r="D301" s="328"/>
      <c r="E301" s="327"/>
      <c r="F301" s="327"/>
    </row>
    <row r="302">
      <c r="A302" s="329"/>
      <c r="B302" s="329"/>
      <c r="C302" s="329"/>
      <c r="D302" s="328"/>
      <c r="E302" s="327"/>
      <c r="F302" s="327"/>
    </row>
    <row r="303">
      <c r="A303" s="329"/>
      <c r="B303" s="329"/>
      <c r="C303" s="329"/>
      <c r="D303" s="328"/>
      <c r="E303" s="327"/>
      <c r="F303" s="327"/>
    </row>
    <row r="304">
      <c r="A304" s="329"/>
      <c r="B304" s="329"/>
      <c r="C304" s="329"/>
      <c r="D304" s="328"/>
      <c r="E304" s="327"/>
      <c r="F304" s="327"/>
    </row>
    <row r="305">
      <c r="A305" s="329"/>
      <c r="B305" s="329"/>
      <c r="C305" s="329"/>
      <c r="D305" s="328"/>
      <c r="E305" s="327"/>
      <c r="F305" s="327"/>
    </row>
    <row r="306">
      <c r="A306" s="329"/>
      <c r="B306" s="329"/>
      <c r="C306" s="329"/>
      <c r="D306" s="328"/>
      <c r="E306" s="327"/>
      <c r="F306" s="327"/>
    </row>
    <row r="307">
      <c r="A307" s="329"/>
      <c r="B307" s="329"/>
      <c r="C307" s="329"/>
      <c r="D307" s="328"/>
      <c r="E307" s="327"/>
      <c r="F307" s="327"/>
    </row>
    <row r="308">
      <c r="A308" s="329"/>
      <c r="B308" s="329"/>
      <c r="C308" s="329"/>
      <c r="D308" s="328"/>
      <c r="E308" s="327"/>
      <c r="F308" s="327"/>
    </row>
    <row r="309">
      <c r="A309" s="329"/>
      <c r="B309" s="329"/>
      <c r="C309" s="329"/>
      <c r="D309" s="328"/>
      <c r="E309" s="327"/>
      <c r="F309" s="327"/>
    </row>
    <row r="310">
      <c r="A310" s="329"/>
      <c r="B310" s="329"/>
      <c r="C310" s="329"/>
      <c r="D310" s="328"/>
      <c r="E310" s="327"/>
      <c r="F310" s="327"/>
    </row>
    <row r="311">
      <c r="A311" s="329"/>
      <c r="B311" s="329"/>
      <c r="C311" s="329"/>
      <c r="D311" s="328"/>
      <c r="E311" s="327"/>
      <c r="F311" s="327"/>
    </row>
    <row r="312">
      <c r="A312" s="329"/>
      <c r="B312" s="329"/>
      <c r="C312" s="329"/>
      <c r="D312" s="328"/>
      <c r="E312" s="327"/>
      <c r="F312" s="327"/>
    </row>
    <row r="313">
      <c r="A313" s="329"/>
      <c r="B313" s="329"/>
      <c r="C313" s="329"/>
      <c r="D313" s="328"/>
      <c r="E313" s="327"/>
      <c r="F313" s="327"/>
    </row>
    <row r="314">
      <c r="A314" s="329"/>
      <c r="B314" s="329"/>
      <c r="C314" s="329"/>
      <c r="D314" s="328"/>
      <c r="E314" s="327"/>
      <c r="F314" s="327"/>
    </row>
    <row r="315">
      <c r="A315" s="329"/>
      <c r="B315" s="329"/>
      <c r="C315" s="329"/>
      <c r="D315" s="328"/>
      <c r="E315" s="327"/>
      <c r="F315" s="327"/>
    </row>
    <row r="316">
      <c r="A316" s="329"/>
      <c r="B316" s="329"/>
      <c r="C316" s="329"/>
      <c r="D316" s="328"/>
      <c r="E316" s="327"/>
      <c r="F316" s="327"/>
    </row>
    <row r="317">
      <c r="A317" s="329"/>
      <c r="B317" s="329"/>
      <c r="C317" s="329"/>
      <c r="D317" s="328"/>
      <c r="E317" s="327"/>
      <c r="F317" s="327"/>
    </row>
    <row r="318">
      <c r="A318" s="329"/>
      <c r="B318" s="329"/>
      <c r="C318" s="329"/>
      <c r="D318" s="328"/>
      <c r="E318" s="327"/>
      <c r="F318" s="327"/>
    </row>
    <row r="319">
      <c r="A319" s="329"/>
      <c r="B319" s="329"/>
      <c r="C319" s="329"/>
      <c r="D319" s="328"/>
      <c r="E319" s="327"/>
      <c r="F319" s="327"/>
    </row>
    <row r="320">
      <c r="A320" s="329"/>
      <c r="B320" s="329"/>
      <c r="C320" s="329"/>
      <c r="D320" s="328"/>
      <c r="E320" s="327"/>
      <c r="F320" s="327"/>
    </row>
    <row r="321">
      <c r="A321" s="329"/>
      <c r="B321" s="329"/>
      <c r="C321" s="329"/>
      <c r="D321" s="328"/>
      <c r="E321" s="327"/>
      <c r="F321" s="327"/>
    </row>
    <row r="322">
      <c r="A322" s="329"/>
      <c r="B322" s="329"/>
      <c r="C322" s="329"/>
      <c r="D322" s="328"/>
      <c r="E322" s="327"/>
      <c r="F322" s="327"/>
    </row>
    <row r="323">
      <c r="A323" s="329"/>
      <c r="B323" s="329"/>
      <c r="C323" s="329"/>
      <c r="D323" s="328"/>
      <c r="E323" s="327"/>
      <c r="F323" s="327"/>
    </row>
    <row r="324">
      <c r="A324" s="329"/>
      <c r="B324" s="329"/>
      <c r="C324" s="329"/>
      <c r="D324" s="328"/>
      <c r="E324" s="327"/>
      <c r="F324" s="327"/>
    </row>
    <row r="325">
      <c r="A325" s="329"/>
      <c r="B325" s="329"/>
      <c r="C325" s="329"/>
      <c r="D325" s="328"/>
      <c r="E325" s="327"/>
      <c r="F325" s="327"/>
    </row>
    <row r="326">
      <c r="A326" s="329"/>
      <c r="B326" s="329"/>
      <c r="C326" s="329"/>
      <c r="D326" s="328"/>
      <c r="E326" s="327"/>
      <c r="F326" s="327"/>
    </row>
    <row r="327">
      <c r="A327" s="329"/>
      <c r="B327" s="329"/>
      <c r="C327" s="329"/>
      <c r="D327" s="328"/>
      <c r="E327" s="327"/>
      <c r="F327" s="327"/>
    </row>
    <row r="328">
      <c r="A328" s="329"/>
      <c r="B328" s="329"/>
      <c r="C328" s="329"/>
      <c r="D328" s="328"/>
      <c r="E328" s="327"/>
      <c r="F328" s="327"/>
    </row>
    <row r="329">
      <c r="A329" s="329"/>
      <c r="B329" s="329"/>
      <c r="C329" s="329"/>
      <c r="D329" s="328"/>
      <c r="E329" s="327"/>
      <c r="F329" s="327"/>
    </row>
    <row r="330">
      <c r="A330" s="329"/>
      <c r="B330" s="329"/>
      <c r="C330" s="329"/>
      <c r="D330" s="328"/>
      <c r="E330" s="327"/>
      <c r="F330" s="327"/>
    </row>
    <row r="331">
      <c r="A331" s="329"/>
      <c r="B331" s="329"/>
      <c r="C331" s="329"/>
      <c r="D331" s="328"/>
      <c r="E331" s="327"/>
      <c r="F331" s="327"/>
    </row>
    <row r="332">
      <c r="A332" s="329"/>
      <c r="B332" s="329"/>
      <c r="C332" s="329"/>
      <c r="D332" s="328"/>
      <c r="E332" s="327"/>
      <c r="F332" s="327"/>
    </row>
    <row r="333">
      <c r="A333" s="329"/>
      <c r="B333" s="329"/>
      <c r="C333" s="329"/>
      <c r="D333" s="328"/>
      <c r="E333" s="327"/>
      <c r="F333" s="327"/>
    </row>
    <row r="334">
      <c r="A334" s="329"/>
      <c r="B334" s="329"/>
      <c r="C334" s="329"/>
      <c r="D334" s="328"/>
      <c r="E334" s="327"/>
      <c r="F334" s="327"/>
    </row>
    <row r="335">
      <c r="A335" s="329"/>
      <c r="B335" s="329"/>
      <c r="C335" s="329"/>
      <c r="D335" s="328"/>
      <c r="E335" s="327"/>
      <c r="F335" s="327"/>
    </row>
    <row r="336">
      <c r="A336" s="329"/>
      <c r="B336" s="329"/>
      <c r="C336" s="329"/>
      <c r="D336" s="328"/>
      <c r="E336" s="327"/>
      <c r="F336" s="327"/>
    </row>
    <row r="337">
      <c r="A337" s="329"/>
      <c r="B337" s="329"/>
      <c r="C337" s="329"/>
      <c r="D337" s="328"/>
      <c r="E337" s="327"/>
      <c r="F337" s="327"/>
    </row>
    <row r="338">
      <c r="A338" s="329"/>
      <c r="B338" s="329"/>
      <c r="C338" s="329"/>
      <c r="D338" s="328"/>
      <c r="E338" s="327"/>
      <c r="F338" s="327"/>
    </row>
    <row r="339">
      <c r="A339" s="329"/>
      <c r="B339" s="329"/>
      <c r="C339" s="329"/>
      <c r="D339" s="328"/>
      <c r="E339" s="327"/>
      <c r="F339" s="327"/>
    </row>
    <row r="340">
      <c r="A340" s="329"/>
      <c r="B340" s="329"/>
      <c r="C340" s="329"/>
      <c r="D340" s="328"/>
      <c r="E340" s="327"/>
      <c r="F340" s="327"/>
    </row>
    <row r="341">
      <c r="A341" s="329"/>
      <c r="B341" s="329"/>
      <c r="C341" s="329"/>
      <c r="D341" s="328"/>
      <c r="E341" s="327"/>
      <c r="F341" s="327"/>
    </row>
    <row r="342">
      <c r="A342" s="329"/>
      <c r="B342" s="329"/>
      <c r="C342" s="329"/>
      <c r="D342" s="328"/>
      <c r="E342" s="327"/>
      <c r="F342" s="327"/>
    </row>
    <row r="343">
      <c r="A343" s="329"/>
      <c r="B343" s="329"/>
      <c r="C343" s="329"/>
      <c r="D343" s="328"/>
      <c r="E343" s="327"/>
      <c r="F343" s="327"/>
    </row>
    <row r="344">
      <c r="A344" s="329"/>
      <c r="B344" s="329"/>
      <c r="C344" s="329"/>
      <c r="D344" s="328"/>
      <c r="E344" s="327"/>
      <c r="F344" s="327"/>
    </row>
    <row r="345">
      <c r="A345" s="329"/>
      <c r="B345" s="329"/>
      <c r="C345" s="329"/>
      <c r="D345" s="328"/>
      <c r="E345" s="327"/>
      <c r="F345" s="327"/>
    </row>
    <row r="346">
      <c r="A346" s="329"/>
      <c r="B346" s="329"/>
      <c r="C346" s="329"/>
      <c r="D346" s="328"/>
      <c r="E346" s="327"/>
      <c r="F346" s="327"/>
    </row>
    <row r="347">
      <c r="A347" s="329"/>
      <c r="B347" s="329"/>
      <c r="C347" s="329"/>
      <c r="D347" s="328"/>
      <c r="E347" s="327"/>
      <c r="F347" s="327"/>
    </row>
    <row r="348">
      <c r="A348" s="329"/>
      <c r="B348" s="329"/>
      <c r="C348" s="329"/>
      <c r="D348" s="328"/>
      <c r="E348" s="327"/>
      <c r="F348" s="327"/>
    </row>
    <row r="349">
      <c r="A349" s="329"/>
      <c r="B349" s="329"/>
      <c r="C349" s="329"/>
      <c r="D349" s="328"/>
      <c r="E349" s="327"/>
      <c r="F349" s="327"/>
    </row>
    <row r="350">
      <c r="A350" s="329"/>
      <c r="B350" s="329"/>
      <c r="C350" s="329"/>
      <c r="D350" s="328"/>
      <c r="E350" s="327"/>
      <c r="F350" s="327"/>
    </row>
    <row r="351">
      <c r="A351" s="329"/>
      <c r="B351" s="329"/>
      <c r="C351" s="329"/>
      <c r="D351" s="328"/>
      <c r="E351" s="327"/>
      <c r="F351" s="327"/>
    </row>
    <row r="352">
      <c r="A352" s="329"/>
      <c r="B352" s="329"/>
      <c r="C352" s="329"/>
      <c r="D352" s="328"/>
      <c r="E352" s="327"/>
      <c r="F352" s="327"/>
    </row>
    <row r="353">
      <c r="A353" s="329"/>
      <c r="B353" s="329"/>
      <c r="C353" s="329"/>
      <c r="D353" s="328"/>
      <c r="E353" s="327"/>
      <c r="F353" s="327"/>
    </row>
    <row r="354">
      <c r="A354" s="329"/>
      <c r="B354" s="329"/>
      <c r="C354" s="329"/>
      <c r="D354" s="328"/>
      <c r="E354" s="327"/>
      <c r="F354" s="327"/>
    </row>
    <row r="355">
      <c r="A355" s="329"/>
      <c r="B355" s="329"/>
      <c r="C355" s="329"/>
      <c r="D355" s="328"/>
      <c r="E355" s="327"/>
      <c r="F355" s="327"/>
    </row>
    <row r="356">
      <c r="A356" s="329"/>
      <c r="B356" s="329"/>
      <c r="C356" s="329"/>
      <c r="D356" s="328"/>
      <c r="E356" s="327"/>
      <c r="F356" s="327"/>
    </row>
    <row r="357">
      <c r="A357" s="329"/>
      <c r="B357" s="329"/>
      <c r="C357" s="329"/>
      <c r="D357" s="328"/>
      <c r="E357" s="327"/>
      <c r="F357" s="327"/>
    </row>
    <row r="358">
      <c r="A358" s="329"/>
      <c r="B358" s="329"/>
      <c r="C358" s="329"/>
      <c r="D358" s="328"/>
      <c r="E358" s="327"/>
      <c r="F358" s="327"/>
    </row>
    <row r="359">
      <c r="A359" s="329"/>
      <c r="B359" s="329"/>
      <c r="C359" s="329"/>
      <c r="D359" s="328"/>
      <c r="E359" s="327"/>
      <c r="F359" s="327"/>
    </row>
    <row r="360">
      <c r="A360" s="329"/>
      <c r="B360" s="329"/>
      <c r="C360" s="329"/>
      <c r="D360" s="328"/>
      <c r="E360" s="327"/>
      <c r="F360" s="327"/>
    </row>
    <row r="361">
      <c r="A361" s="329"/>
      <c r="B361" s="329"/>
      <c r="C361" s="329"/>
      <c r="D361" s="328"/>
      <c r="E361" s="327"/>
      <c r="F361" s="327"/>
    </row>
    <row r="362">
      <c r="A362" s="329"/>
      <c r="B362" s="329"/>
      <c r="C362" s="329"/>
      <c r="D362" s="328"/>
      <c r="E362" s="327"/>
      <c r="F362" s="327"/>
    </row>
    <row r="363">
      <c r="A363" s="329"/>
      <c r="B363" s="329"/>
      <c r="C363" s="329"/>
      <c r="D363" s="328"/>
      <c r="E363" s="327"/>
      <c r="F363" s="327"/>
    </row>
    <row r="364">
      <c r="A364" s="329"/>
      <c r="B364" s="329"/>
      <c r="C364" s="329"/>
      <c r="D364" s="328"/>
      <c r="E364" s="327"/>
      <c r="F364" s="327"/>
    </row>
    <row r="365">
      <c r="A365" s="329"/>
      <c r="B365" s="329"/>
      <c r="C365" s="329"/>
      <c r="D365" s="328"/>
      <c r="E365" s="327"/>
      <c r="F365" s="327"/>
    </row>
    <row r="366">
      <c r="A366" s="329"/>
      <c r="B366" s="329"/>
      <c r="C366" s="329"/>
      <c r="D366" s="328"/>
      <c r="E366" s="327"/>
      <c r="F366" s="327"/>
    </row>
    <row r="367">
      <c r="A367" s="329"/>
      <c r="B367" s="329"/>
      <c r="C367" s="329"/>
      <c r="D367" s="328"/>
      <c r="E367" s="327"/>
      <c r="F367" s="327"/>
    </row>
    <row r="368">
      <c r="A368" s="329"/>
      <c r="B368" s="329"/>
      <c r="C368" s="329"/>
      <c r="D368" s="328"/>
      <c r="E368" s="327"/>
      <c r="F368" s="327"/>
    </row>
    <row r="369">
      <c r="A369" s="329"/>
      <c r="B369" s="329"/>
      <c r="C369" s="329"/>
      <c r="D369" s="328"/>
      <c r="E369" s="327"/>
      <c r="F369" s="327"/>
    </row>
    <row r="370">
      <c r="A370" s="329"/>
      <c r="B370" s="329"/>
      <c r="C370" s="329"/>
      <c r="D370" s="328"/>
      <c r="E370" s="327"/>
      <c r="F370" s="327"/>
    </row>
    <row r="371">
      <c r="A371" s="329"/>
      <c r="B371" s="329"/>
      <c r="C371" s="329"/>
      <c r="D371" s="328"/>
      <c r="E371" s="327"/>
      <c r="F371" s="327"/>
    </row>
    <row r="372">
      <c r="A372" s="329"/>
      <c r="B372" s="329"/>
      <c r="C372" s="329"/>
      <c r="D372" s="328"/>
      <c r="E372" s="327"/>
      <c r="F372" s="327"/>
    </row>
    <row r="373">
      <c r="A373" s="329"/>
      <c r="B373" s="329"/>
      <c r="C373" s="329"/>
      <c r="D373" s="328"/>
      <c r="E373" s="327"/>
      <c r="F373" s="327"/>
    </row>
    <row r="374">
      <c r="A374" s="329"/>
      <c r="B374" s="329"/>
      <c r="C374" s="329"/>
      <c r="D374" s="328"/>
      <c r="E374" s="327"/>
      <c r="F374" s="327"/>
    </row>
    <row r="375">
      <c r="A375" s="329"/>
      <c r="B375" s="329"/>
      <c r="C375" s="329"/>
      <c r="D375" s="328"/>
      <c r="E375" s="327"/>
      <c r="F375" s="327"/>
    </row>
    <row r="376">
      <c r="A376" s="329"/>
      <c r="B376" s="329"/>
      <c r="C376" s="329"/>
      <c r="D376" s="328"/>
      <c r="E376" s="327"/>
      <c r="F376" s="327"/>
    </row>
    <row r="377">
      <c r="A377" s="329"/>
      <c r="B377" s="329"/>
      <c r="C377" s="329"/>
      <c r="D377" s="328"/>
      <c r="E377" s="327"/>
      <c r="F377" s="327"/>
    </row>
    <row r="378">
      <c r="A378" s="329"/>
      <c r="B378" s="329"/>
      <c r="C378" s="329"/>
      <c r="D378" s="328"/>
      <c r="E378" s="327"/>
      <c r="F378" s="327"/>
    </row>
    <row r="379">
      <c r="A379" s="329"/>
      <c r="B379" s="329"/>
      <c r="C379" s="329"/>
      <c r="D379" s="328"/>
      <c r="E379" s="327"/>
      <c r="F379" s="327"/>
    </row>
    <row r="380">
      <c r="A380" s="329"/>
      <c r="B380" s="329"/>
      <c r="C380" s="329"/>
      <c r="D380" s="328"/>
      <c r="E380" s="327"/>
      <c r="F380" s="327"/>
    </row>
    <row r="381">
      <c r="A381" s="329"/>
      <c r="B381" s="329"/>
      <c r="C381" s="329"/>
      <c r="D381" s="328"/>
      <c r="E381" s="327"/>
      <c r="F381" s="327"/>
    </row>
    <row r="382">
      <c r="A382" s="329"/>
      <c r="B382" s="329"/>
      <c r="C382" s="329"/>
      <c r="D382" s="328"/>
      <c r="E382" s="327"/>
      <c r="F382" s="327"/>
    </row>
    <row r="383">
      <c r="A383" s="329"/>
      <c r="B383" s="329"/>
      <c r="C383" s="329"/>
      <c r="D383" s="328"/>
      <c r="E383" s="327"/>
      <c r="F383" s="327"/>
    </row>
    <row r="384">
      <c r="A384" s="329"/>
      <c r="B384" s="329"/>
      <c r="C384" s="329"/>
      <c r="D384" s="328"/>
      <c r="E384" s="327"/>
      <c r="F384" s="327"/>
    </row>
    <row r="385">
      <c r="A385" s="329"/>
      <c r="B385" s="329"/>
      <c r="C385" s="329"/>
      <c r="D385" s="328"/>
      <c r="E385" s="327"/>
      <c r="F385" s="327"/>
    </row>
    <row r="386">
      <c r="A386" s="329"/>
      <c r="B386" s="329"/>
      <c r="C386" s="329"/>
      <c r="D386" s="328"/>
      <c r="E386" s="327"/>
      <c r="F386" s="327"/>
    </row>
    <row r="387">
      <c r="A387" s="329"/>
      <c r="B387" s="329"/>
      <c r="C387" s="329"/>
      <c r="D387" s="328"/>
      <c r="E387" s="327"/>
      <c r="F387" s="327"/>
    </row>
    <row r="388">
      <c r="A388" s="329"/>
      <c r="B388" s="329"/>
      <c r="C388" s="329"/>
      <c r="D388" s="328"/>
      <c r="E388" s="327"/>
      <c r="F388" s="327"/>
    </row>
    <row r="389">
      <c r="A389" s="329"/>
      <c r="B389" s="329"/>
      <c r="C389" s="329"/>
      <c r="D389" s="328"/>
      <c r="E389" s="327"/>
      <c r="F389" s="327"/>
    </row>
    <row r="390">
      <c r="A390" s="329"/>
      <c r="B390" s="329"/>
      <c r="C390" s="329"/>
      <c r="D390" s="328"/>
      <c r="E390" s="327"/>
      <c r="F390" s="327"/>
    </row>
    <row r="391">
      <c r="A391" s="329"/>
      <c r="B391" s="329"/>
      <c r="C391" s="329"/>
      <c r="D391" s="328"/>
      <c r="E391" s="327"/>
      <c r="F391" s="327"/>
    </row>
    <row r="392">
      <c r="A392" s="329"/>
      <c r="B392" s="329"/>
      <c r="C392" s="329"/>
      <c r="D392" s="328"/>
      <c r="E392" s="327"/>
      <c r="F392" s="327"/>
    </row>
    <row r="393">
      <c r="A393" s="329"/>
      <c r="B393" s="329"/>
      <c r="C393" s="329"/>
      <c r="D393" s="328"/>
      <c r="E393" s="327"/>
      <c r="F393" s="327"/>
    </row>
    <row r="394">
      <c r="A394" s="329"/>
      <c r="B394" s="329"/>
      <c r="C394" s="329"/>
      <c r="D394" s="328"/>
      <c r="E394" s="327"/>
      <c r="F394" s="327"/>
    </row>
    <row r="395">
      <c r="A395" s="329"/>
      <c r="B395" s="329"/>
      <c r="C395" s="329"/>
      <c r="D395" s="328"/>
      <c r="E395" s="327"/>
      <c r="F395" s="327"/>
    </row>
    <row r="396">
      <c r="A396" s="329"/>
      <c r="B396" s="329"/>
      <c r="C396" s="329"/>
      <c r="D396" s="328"/>
      <c r="E396" s="327"/>
      <c r="F396" s="327"/>
    </row>
    <row r="397">
      <c r="A397" s="329"/>
      <c r="B397" s="329"/>
      <c r="C397" s="329"/>
      <c r="D397" s="328"/>
      <c r="E397" s="327"/>
      <c r="F397" s="327"/>
    </row>
    <row r="398">
      <c r="A398" s="329"/>
      <c r="B398" s="329"/>
      <c r="C398" s="329"/>
      <c r="D398" s="328"/>
      <c r="E398" s="327"/>
      <c r="F398" s="327"/>
    </row>
    <row r="399">
      <c r="A399" s="329"/>
      <c r="B399" s="329"/>
      <c r="C399" s="329"/>
      <c r="D399" s="328"/>
      <c r="E399" s="327"/>
      <c r="F399" s="327"/>
    </row>
    <row r="400">
      <c r="A400" s="329"/>
      <c r="B400" s="329"/>
      <c r="C400" s="329"/>
      <c r="D400" s="328"/>
      <c r="E400" s="327"/>
      <c r="F400" s="327"/>
    </row>
    <row r="401">
      <c r="A401" s="329"/>
      <c r="B401" s="329"/>
      <c r="C401" s="329"/>
      <c r="D401" s="328"/>
      <c r="E401" s="327"/>
      <c r="F401" s="327"/>
    </row>
    <row r="402">
      <c r="A402" s="329"/>
      <c r="B402" s="329"/>
      <c r="C402" s="329"/>
      <c r="D402" s="328"/>
      <c r="E402" s="327"/>
      <c r="F402" s="327"/>
    </row>
    <row r="403">
      <c r="A403" s="329"/>
      <c r="B403" s="329"/>
      <c r="C403" s="329"/>
      <c r="D403" s="328"/>
      <c r="E403" s="327"/>
      <c r="F403" s="327"/>
    </row>
    <row r="404">
      <c r="A404" s="329"/>
      <c r="B404" s="329"/>
      <c r="C404" s="329"/>
      <c r="D404" s="328"/>
      <c r="E404" s="327"/>
      <c r="F404" s="327"/>
    </row>
    <row r="405">
      <c r="A405" s="329"/>
      <c r="B405" s="329"/>
      <c r="C405" s="329"/>
      <c r="D405" s="328"/>
      <c r="E405" s="327"/>
      <c r="F405" s="327"/>
    </row>
    <row r="406">
      <c r="A406" s="329"/>
      <c r="B406" s="329"/>
      <c r="C406" s="329"/>
      <c r="D406" s="328"/>
      <c r="E406" s="327"/>
      <c r="F406" s="327"/>
    </row>
    <row r="407">
      <c r="A407" s="329"/>
      <c r="B407" s="329"/>
      <c r="C407" s="329"/>
      <c r="D407" s="328"/>
      <c r="E407" s="327"/>
      <c r="F407" s="327"/>
    </row>
    <row r="408">
      <c r="A408" s="329"/>
      <c r="B408" s="329"/>
      <c r="C408" s="329"/>
      <c r="D408" s="328"/>
      <c r="E408" s="327"/>
      <c r="F408" s="327"/>
    </row>
    <row r="409">
      <c r="A409" s="329"/>
      <c r="B409" s="329"/>
      <c r="C409" s="329"/>
      <c r="D409" s="328"/>
      <c r="E409" s="327"/>
      <c r="F409" s="327"/>
    </row>
    <row r="410">
      <c r="A410" s="329"/>
      <c r="B410" s="329"/>
      <c r="C410" s="329"/>
      <c r="D410" s="328"/>
      <c r="E410" s="327"/>
      <c r="F410" s="327"/>
    </row>
    <row r="411">
      <c r="A411" s="329"/>
      <c r="B411" s="329"/>
      <c r="C411" s="329"/>
      <c r="D411" s="328"/>
      <c r="E411" s="327"/>
      <c r="F411" s="327"/>
    </row>
    <row r="412">
      <c r="A412" s="329"/>
      <c r="B412" s="329"/>
      <c r="C412" s="329"/>
      <c r="D412" s="328"/>
      <c r="E412" s="327"/>
      <c r="F412" s="327"/>
    </row>
    <row r="413">
      <c r="A413" s="329"/>
      <c r="B413" s="329"/>
      <c r="C413" s="329"/>
      <c r="D413" s="328"/>
      <c r="E413" s="327"/>
      <c r="F413" s="327"/>
    </row>
    <row r="414">
      <c r="A414" s="329"/>
      <c r="B414" s="329"/>
      <c r="C414" s="329"/>
      <c r="D414" s="328"/>
      <c r="E414" s="327"/>
      <c r="F414" s="327"/>
    </row>
    <row r="415">
      <c r="A415" s="329"/>
      <c r="B415" s="329"/>
      <c r="C415" s="329"/>
      <c r="D415" s="328"/>
      <c r="E415" s="327"/>
      <c r="F415" s="327"/>
    </row>
    <row r="416">
      <c r="A416" s="329"/>
      <c r="B416" s="329"/>
      <c r="C416" s="329"/>
      <c r="D416" s="328"/>
      <c r="E416" s="327"/>
      <c r="F416" s="327"/>
    </row>
    <row r="417">
      <c r="A417" s="329"/>
      <c r="B417" s="329"/>
      <c r="C417" s="329"/>
      <c r="D417" s="328"/>
      <c r="E417" s="327"/>
      <c r="F417" s="327"/>
    </row>
    <row r="418">
      <c r="A418" s="329"/>
      <c r="B418" s="329"/>
      <c r="C418" s="329"/>
      <c r="D418" s="328"/>
      <c r="E418" s="327"/>
      <c r="F418" s="327"/>
    </row>
    <row r="419">
      <c r="A419" s="329"/>
      <c r="B419" s="329"/>
      <c r="C419" s="329"/>
      <c r="D419" s="328"/>
      <c r="E419" s="327"/>
      <c r="F419" s="327"/>
    </row>
    <row r="420">
      <c r="A420" s="329"/>
      <c r="B420" s="329"/>
      <c r="C420" s="329"/>
      <c r="D420" s="328"/>
      <c r="E420" s="327"/>
      <c r="F420" s="327"/>
    </row>
    <row r="421">
      <c r="A421" s="329"/>
      <c r="B421" s="329"/>
      <c r="C421" s="329"/>
      <c r="D421" s="328"/>
      <c r="E421" s="327"/>
      <c r="F421" s="327"/>
    </row>
    <row r="422">
      <c r="A422" s="329"/>
      <c r="B422" s="329"/>
      <c r="C422" s="329"/>
      <c r="D422" s="328"/>
      <c r="E422" s="327"/>
      <c r="F422" s="327"/>
    </row>
    <row r="423">
      <c r="A423" s="329"/>
      <c r="B423" s="329"/>
      <c r="C423" s="329"/>
      <c r="D423" s="328"/>
      <c r="E423" s="327"/>
      <c r="F423" s="327"/>
    </row>
    <row r="424">
      <c r="A424" s="329"/>
      <c r="B424" s="329"/>
      <c r="C424" s="329"/>
      <c r="D424" s="328"/>
      <c r="E424" s="327"/>
      <c r="F424" s="327"/>
    </row>
    <row r="425">
      <c r="A425" s="329"/>
      <c r="B425" s="329"/>
      <c r="C425" s="329"/>
      <c r="D425" s="328"/>
      <c r="E425" s="327"/>
      <c r="F425" s="327"/>
    </row>
    <row r="426">
      <c r="A426" s="329"/>
      <c r="B426" s="329"/>
      <c r="C426" s="329"/>
      <c r="D426" s="328"/>
      <c r="E426" s="327"/>
      <c r="F426" s="327"/>
    </row>
    <row r="427">
      <c r="A427" s="329"/>
      <c r="B427" s="329"/>
      <c r="C427" s="329"/>
      <c r="D427" s="328"/>
      <c r="E427" s="327"/>
      <c r="F427" s="327"/>
    </row>
    <row r="428">
      <c r="A428" s="329"/>
      <c r="B428" s="329"/>
      <c r="C428" s="329"/>
      <c r="D428" s="328"/>
      <c r="E428" s="327"/>
      <c r="F428" s="327"/>
    </row>
    <row r="429">
      <c r="A429" s="329"/>
      <c r="B429" s="329"/>
      <c r="C429" s="329"/>
      <c r="D429" s="328"/>
      <c r="E429" s="327"/>
      <c r="F429" s="327"/>
    </row>
    <row r="430">
      <c r="A430" s="329"/>
      <c r="B430" s="329"/>
      <c r="C430" s="329"/>
      <c r="D430" s="328"/>
      <c r="E430" s="327"/>
      <c r="F430" s="327"/>
    </row>
    <row r="431">
      <c r="A431" s="329"/>
      <c r="B431" s="329"/>
      <c r="C431" s="329"/>
      <c r="D431" s="328"/>
      <c r="E431" s="327"/>
      <c r="F431" s="327"/>
    </row>
    <row r="432">
      <c r="A432" s="329"/>
      <c r="B432" s="329"/>
      <c r="C432" s="329"/>
      <c r="D432" s="328"/>
      <c r="E432" s="327"/>
      <c r="F432" s="327"/>
    </row>
    <row r="433">
      <c r="A433" s="329"/>
      <c r="B433" s="329"/>
      <c r="C433" s="329"/>
      <c r="D433" s="328"/>
      <c r="E433" s="327"/>
      <c r="F433" s="327"/>
    </row>
    <row r="434">
      <c r="A434" s="329"/>
      <c r="B434" s="329"/>
      <c r="C434" s="329"/>
      <c r="D434" s="328"/>
      <c r="E434" s="327"/>
      <c r="F434" s="327"/>
    </row>
    <row r="435">
      <c r="A435" s="329"/>
      <c r="B435" s="329"/>
      <c r="C435" s="329"/>
      <c r="D435" s="328"/>
      <c r="E435" s="327"/>
      <c r="F435" s="327"/>
    </row>
    <row r="436">
      <c r="A436" s="329"/>
      <c r="B436" s="329"/>
      <c r="C436" s="329"/>
      <c r="D436" s="328"/>
      <c r="E436" s="327"/>
      <c r="F436" s="327"/>
    </row>
    <row r="437">
      <c r="A437" s="329"/>
      <c r="B437" s="329"/>
      <c r="C437" s="329"/>
      <c r="D437" s="328"/>
      <c r="E437" s="327"/>
      <c r="F437" s="327"/>
    </row>
    <row r="438">
      <c r="A438" s="329"/>
      <c r="B438" s="329"/>
      <c r="C438" s="329"/>
      <c r="D438" s="328"/>
      <c r="E438" s="327"/>
      <c r="F438" s="327"/>
    </row>
    <row r="439">
      <c r="A439" s="329"/>
      <c r="B439" s="329"/>
      <c r="C439" s="329"/>
      <c r="D439" s="328"/>
      <c r="E439" s="327"/>
      <c r="F439" s="327"/>
    </row>
    <row r="440">
      <c r="A440" s="329"/>
      <c r="B440" s="329"/>
      <c r="C440" s="329"/>
      <c r="D440" s="328"/>
      <c r="E440" s="327"/>
      <c r="F440" s="327"/>
    </row>
    <row r="441">
      <c r="A441" s="329"/>
      <c r="B441" s="329"/>
      <c r="C441" s="329"/>
      <c r="D441" s="328"/>
      <c r="E441" s="327"/>
      <c r="F441" s="327"/>
    </row>
    <row r="442">
      <c r="A442" s="329"/>
      <c r="B442" s="329"/>
      <c r="C442" s="329"/>
      <c r="D442" s="328"/>
      <c r="E442" s="327"/>
      <c r="F442" s="327"/>
    </row>
    <row r="443">
      <c r="A443" s="329"/>
      <c r="B443" s="329"/>
      <c r="C443" s="329"/>
      <c r="D443" s="328"/>
      <c r="E443" s="327"/>
      <c r="F443" s="327"/>
    </row>
    <row r="444">
      <c r="A444" s="329"/>
      <c r="B444" s="329"/>
      <c r="C444" s="329"/>
      <c r="D444" s="328"/>
      <c r="E444" s="327"/>
      <c r="F444" s="327"/>
    </row>
    <row r="445">
      <c r="A445" s="329"/>
      <c r="B445" s="329"/>
      <c r="C445" s="329"/>
      <c r="D445" s="328"/>
      <c r="E445" s="327"/>
      <c r="F445" s="327"/>
    </row>
    <row r="446">
      <c r="A446" s="329"/>
      <c r="B446" s="329"/>
      <c r="C446" s="329"/>
      <c r="D446" s="328"/>
      <c r="E446" s="327"/>
      <c r="F446" s="327"/>
    </row>
    <row r="447">
      <c r="A447" s="329"/>
      <c r="B447" s="329"/>
      <c r="C447" s="329"/>
      <c r="D447" s="328"/>
      <c r="E447" s="327"/>
      <c r="F447" s="327"/>
    </row>
    <row r="448">
      <c r="A448" s="329"/>
      <c r="B448" s="329"/>
      <c r="C448" s="329"/>
      <c r="D448" s="328"/>
      <c r="E448" s="327"/>
      <c r="F448" s="327"/>
    </row>
    <row r="449">
      <c r="A449" s="329"/>
      <c r="B449" s="329"/>
      <c r="C449" s="329"/>
      <c r="D449" s="328"/>
      <c r="E449" s="327"/>
      <c r="F449" s="327"/>
    </row>
    <row r="450">
      <c r="A450" s="329"/>
      <c r="B450" s="329"/>
      <c r="C450" s="329"/>
      <c r="D450" s="328"/>
      <c r="E450" s="327"/>
      <c r="F450" s="327"/>
    </row>
    <row r="451">
      <c r="A451" s="329"/>
      <c r="B451" s="329"/>
      <c r="C451" s="329"/>
      <c r="D451" s="328"/>
      <c r="E451" s="327"/>
      <c r="F451" s="327"/>
    </row>
    <row r="452">
      <c r="A452" s="329"/>
      <c r="B452" s="329"/>
      <c r="C452" s="329"/>
      <c r="D452" s="328"/>
      <c r="E452" s="327"/>
      <c r="F452" s="327"/>
    </row>
    <row r="453">
      <c r="A453" s="329"/>
      <c r="B453" s="329"/>
      <c r="C453" s="329"/>
      <c r="D453" s="328"/>
      <c r="E453" s="327"/>
      <c r="F453" s="327"/>
    </row>
    <row r="454">
      <c r="A454" s="329"/>
      <c r="B454" s="329"/>
      <c r="C454" s="329"/>
      <c r="D454" s="328"/>
      <c r="E454" s="327"/>
      <c r="F454" s="327"/>
    </row>
    <row r="455">
      <c r="A455" s="329"/>
      <c r="B455" s="329"/>
      <c r="C455" s="329"/>
      <c r="D455" s="328"/>
      <c r="E455" s="327"/>
      <c r="F455" s="327"/>
    </row>
    <row r="456">
      <c r="A456" s="329"/>
      <c r="B456" s="329"/>
      <c r="C456" s="329"/>
      <c r="D456" s="328"/>
      <c r="E456" s="327"/>
      <c r="F456" s="327"/>
    </row>
    <row r="457">
      <c r="A457" s="329"/>
      <c r="B457" s="329"/>
      <c r="C457" s="329"/>
      <c r="D457" s="328"/>
      <c r="E457" s="327"/>
      <c r="F457" s="327"/>
    </row>
    <row r="458">
      <c r="A458" s="329"/>
      <c r="B458" s="329"/>
      <c r="C458" s="329"/>
      <c r="D458" s="328"/>
      <c r="E458" s="327"/>
      <c r="F458" s="327"/>
    </row>
    <row r="459">
      <c r="A459" s="329"/>
      <c r="B459" s="329"/>
      <c r="C459" s="329"/>
      <c r="D459" s="328"/>
      <c r="E459" s="327"/>
      <c r="F459" s="327"/>
    </row>
    <row r="460">
      <c r="A460" s="329"/>
      <c r="B460" s="329"/>
      <c r="C460" s="329"/>
      <c r="D460" s="328"/>
      <c r="E460" s="327"/>
      <c r="F460" s="327"/>
    </row>
    <row r="461">
      <c r="A461" s="329"/>
      <c r="B461" s="329"/>
      <c r="C461" s="329"/>
      <c r="D461" s="328"/>
      <c r="E461" s="327"/>
      <c r="F461" s="327"/>
    </row>
    <row r="462">
      <c r="A462" s="329"/>
      <c r="B462" s="329"/>
      <c r="C462" s="329"/>
      <c r="D462" s="328"/>
      <c r="E462" s="327"/>
      <c r="F462" s="327"/>
    </row>
    <row r="463">
      <c r="A463" s="329"/>
      <c r="B463" s="329"/>
      <c r="C463" s="329"/>
      <c r="D463" s="328"/>
      <c r="E463" s="327"/>
      <c r="F463" s="327"/>
    </row>
    <row r="464">
      <c r="A464" s="329"/>
      <c r="B464" s="329"/>
      <c r="C464" s="329"/>
      <c r="D464" s="328"/>
      <c r="E464" s="327"/>
      <c r="F464" s="327"/>
    </row>
    <row r="465">
      <c r="A465" s="329"/>
      <c r="B465" s="329"/>
      <c r="C465" s="329"/>
      <c r="D465" s="328"/>
      <c r="E465" s="327"/>
      <c r="F465" s="327"/>
    </row>
    <row r="466">
      <c r="A466" s="329"/>
      <c r="B466" s="329"/>
      <c r="C466" s="329"/>
      <c r="D466" s="328"/>
      <c r="E466" s="327"/>
      <c r="F466" s="327"/>
    </row>
    <row r="467">
      <c r="A467" s="329"/>
      <c r="B467" s="329"/>
      <c r="C467" s="329"/>
      <c r="D467" s="328"/>
      <c r="E467" s="327"/>
      <c r="F467" s="327"/>
    </row>
    <row r="468">
      <c r="A468" s="329"/>
      <c r="B468" s="329"/>
      <c r="C468" s="329"/>
      <c r="D468" s="328"/>
      <c r="E468" s="327"/>
      <c r="F468" s="327"/>
    </row>
    <row r="469">
      <c r="A469" s="329"/>
      <c r="B469" s="329"/>
      <c r="C469" s="329"/>
      <c r="D469" s="328"/>
      <c r="E469" s="327"/>
      <c r="F469" s="327"/>
    </row>
    <row r="470">
      <c r="A470" s="329"/>
      <c r="B470" s="329"/>
      <c r="C470" s="329"/>
      <c r="D470" s="328"/>
      <c r="E470" s="327"/>
      <c r="F470" s="327"/>
    </row>
    <row r="471">
      <c r="A471" s="329"/>
      <c r="B471" s="329"/>
      <c r="C471" s="329"/>
      <c r="D471" s="328"/>
      <c r="E471" s="327"/>
      <c r="F471" s="327"/>
    </row>
    <row r="472">
      <c r="A472" s="329"/>
      <c r="B472" s="329"/>
      <c r="C472" s="329"/>
      <c r="D472" s="328"/>
      <c r="E472" s="327"/>
      <c r="F472" s="327"/>
    </row>
    <row r="473">
      <c r="A473" s="329"/>
      <c r="B473" s="329"/>
      <c r="C473" s="329"/>
      <c r="D473" s="328"/>
      <c r="E473" s="327"/>
      <c r="F473" s="327"/>
    </row>
    <row r="474">
      <c r="A474" s="329"/>
      <c r="B474" s="329"/>
      <c r="C474" s="329"/>
      <c r="D474" s="328"/>
      <c r="E474" s="327"/>
      <c r="F474" s="327"/>
    </row>
    <row r="475">
      <c r="A475" s="329"/>
      <c r="B475" s="329"/>
      <c r="C475" s="329"/>
      <c r="D475" s="328"/>
      <c r="E475" s="327"/>
      <c r="F475" s="327"/>
    </row>
    <row r="476">
      <c r="A476" s="329"/>
      <c r="B476" s="329"/>
      <c r="C476" s="329"/>
      <c r="D476" s="328"/>
      <c r="E476" s="327"/>
      <c r="F476" s="327"/>
    </row>
    <row r="477">
      <c r="A477" s="329"/>
      <c r="B477" s="329"/>
      <c r="C477" s="329"/>
      <c r="D477" s="328"/>
      <c r="E477" s="327"/>
      <c r="F477" s="327"/>
    </row>
    <row r="478">
      <c r="A478" s="329"/>
      <c r="B478" s="329"/>
      <c r="C478" s="329"/>
      <c r="D478" s="328"/>
      <c r="E478" s="327"/>
      <c r="F478" s="327"/>
    </row>
    <row r="479">
      <c r="A479" s="329"/>
      <c r="B479" s="329"/>
      <c r="C479" s="329"/>
      <c r="D479" s="328"/>
      <c r="E479" s="327"/>
      <c r="F479" s="327"/>
    </row>
    <row r="480">
      <c r="A480" s="329"/>
      <c r="B480" s="329"/>
      <c r="C480" s="329"/>
      <c r="D480" s="328"/>
      <c r="E480" s="327"/>
      <c r="F480" s="327"/>
    </row>
    <row r="481">
      <c r="A481" s="329"/>
      <c r="B481" s="329"/>
      <c r="C481" s="329"/>
      <c r="D481" s="328"/>
      <c r="E481" s="327"/>
      <c r="F481" s="327"/>
    </row>
    <row r="482">
      <c r="A482" s="329"/>
      <c r="B482" s="329"/>
      <c r="C482" s="329"/>
      <c r="D482" s="328"/>
      <c r="E482" s="327"/>
      <c r="F482" s="327"/>
    </row>
    <row r="483">
      <c r="A483" s="329"/>
      <c r="B483" s="329"/>
      <c r="C483" s="329"/>
      <c r="D483" s="328"/>
      <c r="E483" s="327"/>
      <c r="F483" s="327"/>
    </row>
    <row r="484">
      <c r="A484" s="329"/>
      <c r="B484" s="329"/>
      <c r="C484" s="329"/>
      <c r="D484" s="328"/>
      <c r="E484" s="327"/>
      <c r="F484" s="327"/>
    </row>
    <row r="485">
      <c r="A485" s="329"/>
      <c r="B485" s="329"/>
      <c r="C485" s="329"/>
      <c r="D485" s="328"/>
      <c r="E485" s="327"/>
      <c r="F485" s="327"/>
    </row>
    <row r="486">
      <c r="A486" s="329"/>
      <c r="B486" s="329"/>
      <c r="C486" s="329"/>
      <c r="D486" s="328"/>
      <c r="E486" s="327"/>
      <c r="F486" s="327"/>
    </row>
    <row r="487">
      <c r="A487" s="329"/>
      <c r="B487" s="329"/>
      <c r="C487" s="329"/>
      <c r="D487" s="328"/>
      <c r="E487" s="327"/>
      <c r="F487" s="327"/>
    </row>
    <row r="488">
      <c r="A488" s="329"/>
      <c r="B488" s="329"/>
      <c r="C488" s="329"/>
      <c r="D488" s="328"/>
      <c r="E488" s="327"/>
      <c r="F488" s="327"/>
    </row>
    <row r="489">
      <c r="A489" s="329"/>
      <c r="B489" s="329"/>
      <c r="C489" s="329"/>
      <c r="D489" s="328"/>
      <c r="E489" s="327"/>
      <c r="F489" s="327"/>
    </row>
    <row r="490">
      <c r="A490" s="329"/>
      <c r="B490" s="329"/>
      <c r="C490" s="329"/>
      <c r="D490" s="328"/>
      <c r="E490" s="327"/>
      <c r="F490" s="327"/>
    </row>
    <row r="491">
      <c r="A491" s="329"/>
      <c r="B491" s="329"/>
      <c r="C491" s="329"/>
      <c r="D491" s="328"/>
      <c r="E491" s="327"/>
      <c r="F491" s="327"/>
    </row>
    <row r="492">
      <c r="A492" s="329"/>
      <c r="B492" s="329"/>
      <c r="C492" s="329"/>
      <c r="D492" s="328"/>
      <c r="E492" s="327"/>
      <c r="F492" s="327"/>
    </row>
    <row r="493">
      <c r="A493" s="329"/>
      <c r="B493" s="329"/>
      <c r="C493" s="329"/>
      <c r="D493" s="328"/>
      <c r="E493" s="327"/>
      <c r="F493" s="327"/>
    </row>
    <row r="494">
      <c r="A494" s="329"/>
      <c r="B494" s="329"/>
      <c r="C494" s="329"/>
      <c r="D494" s="328"/>
      <c r="E494" s="327"/>
      <c r="F494" s="327"/>
    </row>
    <row r="495">
      <c r="A495" s="329"/>
      <c r="B495" s="329"/>
      <c r="C495" s="329"/>
      <c r="D495" s="328"/>
      <c r="E495" s="327"/>
      <c r="F495" s="327"/>
    </row>
    <row r="496">
      <c r="A496" s="329"/>
      <c r="B496" s="329"/>
      <c r="C496" s="329"/>
      <c r="D496" s="328"/>
      <c r="E496" s="327"/>
      <c r="F496" s="327"/>
    </row>
    <row r="497">
      <c r="A497" s="329"/>
      <c r="B497" s="329"/>
      <c r="C497" s="329"/>
      <c r="D497" s="328"/>
      <c r="E497" s="327"/>
      <c r="F497" s="327"/>
    </row>
    <row r="498">
      <c r="A498" s="329"/>
      <c r="B498" s="329"/>
      <c r="C498" s="329"/>
      <c r="D498" s="328"/>
      <c r="E498" s="327"/>
      <c r="F498" s="327"/>
    </row>
    <row r="499">
      <c r="A499" s="329"/>
      <c r="B499" s="329"/>
      <c r="C499" s="329"/>
      <c r="D499" s="328"/>
      <c r="E499" s="327"/>
      <c r="F499" s="327"/>
    </row>
    <row r="500">
      <c r="A500" s="329"/>
      <c r="B500" s="329"/>
      <c r="C500" s="329"/>
      <c r="D500" s="328"/>
      <c r="E500" s="327"/>
      <c r="F500" s="327"/>
    </row>
    <row r="501">
      <c r="A501" s="329"/>
      <c r="B501" s="329"/>
      <c r="C501" s="329"/>
      <c r="D501" s="328"/>
      <c r="E501" s="327"/>
      <c r="F501" s="327"/>
    </row>
    <row r="502">
      <c r="A502" s="329"/>
      <c r="B502" s="329"/>
      <c r="C502" s="329"/>
      <c r="D502" s="328"/>
      <c r="E502" s="327"/>
      <c r="F502" s="327"/>
    </row>
    <row r="503">
      <c r="A503" s="329"/>
      <c r="B503" s="329"/>
      <c r="C503" s="329"/>
      <c r="D503" s="328"/>
      <c r="E503" s="327"/>
      <c r="F503" s="327"/>
    </row>
    <row r="504">
      <c r="A504" s="329"/>
      <c r="B504" s="329"/>
      <c r="C504" s="329"/>
      <c r="D504" s="328"/>
      <c r="E504" s="327"/>
      <c r="F504" s="327"/>
    </row>
    <row r="505">
      <c r="A505" s="329"/>
      <c r="B505" s="329"/>
      <c r="C505" s="329"/>
      <c r="D505" s="328"/>
      <c r="E505" s="327"/>
      <c r="F505" s="327"/>
    </row>
    <row r="506">
      <c r="A506" s="329"/>
      <c r="B506" s="329"/>
      <c r="C506" s="329"/>
      <c r="D506" s="328"/>
      <c r="E506" s="327"/>
      <c r="F506" s="327"/>
    </row>
    <row r="507">
      <c r="A507" s="329"/>
      <c r="B507" s="329"/>
      <c r="C507" s="329"/>
      <c r="D507" s="328"/>
      <c r="E507" s="327"/>
      <c r="F507" s="327"/>
    </row>
    <row r="508">
      <c r="A508" s="329"/>
      <c r="B508" s="329"/>
      <c r="C508" s="329"/>
      <c r="D508" s="328"/>
      <c r="E508" s="327"/>
      <c r="F508" s="327"/>
    </row>
    <row r="509">
      <c r="A509" s="329"/>
      <c r="B509" s="329"/>
      <c r="C509" s="329"/>
      <c r="D509" s="328"/>
      <c r="E509" s="327"/>
      <c r="F509" s="327"/>
    </row>
    <row r="510">
      <c r="A510" s="329"/>
      <c r="B510" s="329"/>
      <c r="C510" s="329"/>
      <c r="D510" s="328"/>
      <c r="E510" s="327"/>
      <c r="F510" s="327"/>
    </row>
    <row r="511">
      <c r="A511" s="329"/>
      <c r="B511" s="329"/>
      <c r="C511" s="329"/>
      <c r="D511" s="328"/>
      <c r="E511" s="327"/>
      <c r="F511" s="327"/>
    </row>
    <row r="512">
      <c r="A512" s="329"/>
      <c r="B512" s="329"/>
      <c r="C512" s="329"/>
      <c r="D512" s="328"/>
      <c r="E512" s="327"/>
      <c r="F512" s="327"/>
    </row>
    <row r="513">
      <c r="A513" s="329"/>
      <c r="B513" s="329"/>
      <c r="C513" s="329"/>
      <c r="D513" s="328"/>
      <c r="E513" s="327"/>
      <c r="F513" s="327"/>
    </row>
    <row r="514">
      <c r="A514" s="329"/>
      <c r="B514" s="329"/>
      <c r="C514" s="329"/>
      <c r="D514" s="328"/>
      <c r="E514" s="327"/>
      <c r="F514" s="327"/>
    </row>
    <row r="515">
      <c r="A515" s="329"/>
      <c r="B515" s="329"/>
      <c r="C515" s="329"/>
      <c r="D515" s="328"/>
      <c r="E515" s="327"/>
      <c r="F515" s="327"/>
    </row>
    <row r="516">
      <c r="A516" s="329"/>
      <c r="B516" s="329"/>
      <c r="C516" s="329"/>
      <c r="D516" s="328"/>
      <c r="E516" s="327"/>
      <c r="F516" s="327"/>
    </row>
    <row r="517">
      <c r="A517" s="329"/>
      <c r="B517" s="329"/>
      <c r="C517" s="329"/>
      <c r="D517" s="328"/>
      <c r="E517" s="327"/>
      <c r="F517" s="327"/>
    </row>
    <row r="518">
      <c r="A518" s="329"/>
      <c r="B518" s="329"/>
      <c r="C518" s="329"/>
      <c r="D518" s="328"/>
      <c r="E518" s="327"/>
      <c r="F518" s="327"/>
    </row>
    <row r="519">
      <c r="A519" s="329"/>
      <c r="B519" s="329"/>
      <c r="C519" s="329"/>
      <c r="D519" s="328"/>
      <c r="E519" s="327"/>
      <c r="F519" s="327"/>
    </row>
    <row r="520">
      <c r="A520" s="329"/>
      <c r="B520" s="329"/>
      <c r="C520" s="329"/>
      <c r="D520" s="328"/>
      <c r="E520" s="327"/>
      <c r="F520" s="327"/>
    </row>
    <row r="521">
      <c r="A521" s="329"/>
      <c r="B521" s="329"/>
      <c r="C521" s="329"/>
      <c r="D521" s="328"/>
      <c r="E521" s="327"/>
      <c r="F521" s="327"/>
    </row>
    <row r="522">
      <c r="A522" s="329"/>
      <c r="B522" s="329"/>
      <c r="C522" s="329"/>
      <c r="D522" s="328"/>
      <c r="E522" s="327"/>
      <c r="F522" s="327"/>
    </row>
    <row r="523">
      <c r="A523" s="329"/>
      <c r="B523" s="329"/>
      <c r="C523" s="329"/>
      <c r="D523" s="328"/>
      <c r="E523" s="327"/>
      <c r="F523" s="327"/>
    </row>
    <row r="524">
      <c r="A524" s="329"/>
      <c r="B524" s="329"/>
      <c r="C524" s="329"/>
      <c r="D524" s="328"/>
      <c r="E524" s="327"/>
      <c r="F524" s="327"/>
    </row>
    <row r="525">
      <c r="A525" s="329"/>
      <c r="B525" s="329"/>
      <c r="C525" s="329"/>
      <c r="D525" s="328"/>
      <c r="E525" s="327"/>
      <c r="F525" s="327"/>
    </row>
    <row r="526">
      <c r="A526" s="329"/>
      <c r="B526" s="329"/>
      <c r="C526" s="329"/>
      <c r="D526" s="328"/>
      <c r="E526" s="327"/>
      <c r="F526" s="327"/>
    </row>
    <row r="527">
      <c r="A527" s="329"/>
      <c r="B527" s="329"/>
      <c r="C527" s="329"/>
      <c r="D527" s="328"/>
      <c r="E527" s="327"/>
      <c r="F527" s="327"/>
    </row>
    <row r="528">
      <c r="A528" s="329"/>
      <c r="B528" s="329"/>
      <c r="C528" s="329"/>
      <c r="D528" s="328"/>
      <c r="E528" s="327"/>
      <c r="F528" s="327"/>
    </row>
    <row r="529">
      <c r="A529" s="329"/>
      <c r="B529" s="329"/>
      <c r="C529" s="329"/>
      <c r="D529" s="328"/>
      <c r="E529" s="327"/>
      <c r="F529" s="327"/>
    </row>
    <row r="530">
      <c r="A530" s="329"/>
      <c r="B530" s="329"/>
      <c r="C530" s="329"/>
      <c r="D530" s="328"/>
      <c r="E530" s="327"/>
      <c r="F530" s="327"/>
    </row>
    <row r="531">
      <c r="A531" s="329"/>
      <c r="B531" s="329"/>
      <c r="C531" s="329"/>
      <c r="D531" s="328"/>
      <c r="E531" s="327"/>
      <c r="F531" s="327"/>
    </row>
    <row r="532">
      <c r="A532" s="329"/>
      <c r="B532" s="329"/>
      <c r="C532" s="329"/>
      <c r="D532" s="328"/>
      <c r="E532" s="327"/>
      <c r="F532" s="327"/>
    </row>
    <row r="533">
      <c r="A533" s="329"/>
      <c r="B533" s="329"/>
      <c r="C533" s="329"/>
      <c r="D533" s="328"/>
      <c r="E533" s="327"/>
      <c r="F533" s="327"/>
    </row>
    <row r="534">
      <c r="A534" s="329"/>
      <c r="B534" s="329"/>
      <c r="C534" s="329"/>
      <c r="D534" s="328"/>
      <c r="E534" s="327"/>
      <c r="F534" s="327"/>
    </row>
    <row r="535">
      <c r="A535" s="329"/>
      <c r="B535" s="329"/>
      <c r="C535" s="329"/>
      <c r="D535" s="328"/>
      <c r="E535" s="327"/>
      <c r="F535" s="327"/>
    </row>
    <row r="536">
      <c r="A536" s="329"/>
      <c r="B536" s="329"/>
      <c r="C536" s="329"/>
      <c r="D536" s="328"/>
      <c r="E536" s="327"/>
      <c r="F536" s="327"/>
    </row>
    <row r="537">
      <c r="A537" s="329"/>
      <c r="B537" s="329"/>
      <c r="C537" s="329"/>
      <c r="D537" s="328"/>
      <c r="E537" s="327"/>
      <c r="F537" s="327"/>
    </row>
    <row r="538">
      <c r="A538" s="329"/>
      <c r="B538" s="329"/>
      <c r="C538" s="329"/>
      <c r="D538" s="328"/>
      <c r="E538" s="327"/>
      <c r="F538" s="327"/>
    </row>
    <row r="539">
      <c r="A539" s="329"/>
      <c r="B539" s="329"/>
      <c r="C539" s="329"/>
      <c r="D539" s="328"/>
      <c r="E539" s="327"/>
      <c r="F539" s="327"/>
    </row>
    <row r="540">
      <c r="A540" s="329"/>
      <c r="B540" s="329"/>
      <c r="C540" s="329"/>
      <c r="D540" s="328"/>
      <c r="E540" s="327"/>
      <c r="F540" s="327"/>
    </row>
    <row r="541">
      <c r="A541" s="329"/>
      <c r="B541" s="329"/>
      <c r="C541" s="329"/>
      <c r="D541" s="328"/>
      <c r="E541" s="327"/>
      <c r="F541" s="327"/>
    </row>
    <row r="542">
      <c r="A542" s="329"/>
      <c r="B542" s="329"/>
      <c r="C542" s="329"/>
      <c r="D542" s="328"/>
      <c r="E542" s="327"/>
      <c r="F542" s="327"/>
    </row>
    <row r="543">
      <c r="A543" s="329"/>
      <c r="B543" s="329"/>
      <c r="C543" s="329"/>
      <c r="D543" s="328"/>
      <c r="E543" s="327"/>
      <c r="F543" s="327"/>
    </row>
    <row r="544">
      <c r="A544" s="329"/>
      <c r="B544" s="329"/>
      <c r="C544" s="329"/>
      <c r="D544" s="328"/>
      <c r="E544" s="327"/>
      <c r="F544" s="327"/>
    </row>
    <row r="545">
      <c r="A545" s="329"/>
      <c r="B545" s="329"/>
      <c r="C545" s="329"/>
      <c r="D545" s="328"/>
      <c r="E545" s="327"/>
      <c r="F545" s="327"/>
    </row>
    <row r="546">
      <c r="A546" s="329"/>
      <c r="B546" s="329"/>
      <c r="C546" s="329"/>
      <c r="D546" s="328"/>
      <c r="E546" s="327"/>
      <c r="F546" s="327"/>
    </row>
    <row r="547">
      <c r="A547" s="329"/>
      <c r="B547" s="329"/>
      <c r="C547" s="329"/>
      <c r="D547" s="328"/>
      <c r="E547" s="327"/>
      <c r="F547" s="327"/>
    </row>
    <row r="548">
      <c r="A548" s="329"/>
      <c r="B548" s="329"/>
      <c r="C548" s="329"/>
      <c r="D548" s="328"/>
      <c r="E548" s="327"/>
      <c r="F548" s="327"/>
    </row>
    <row r="549">
      <c r="A549" s="329"/>
      <c r="B549" s="329"/>
      <c r="C549" s="329"/>
      <c r="D549" s="328"/>
      <c r="E549" s="327"/>
      <c r="F549" s="327"/>
    </row>
    <row r="550">
      <c r="A550" s="329"/>
      <c r="B550" s="329"/>
      <c r="C550" s="329"/>
      <c r="D550" s="328"/>
      <c r="E550" s="327"/>
      <c r="F550" s="327"/>
    </row>
    <row r="551">
      <c r="A551" s="329"/>
      <c r="B551" s="329"/>
      <c r="C551" s="329"/>
      <c r="D551" s="328"/>
      <c r="E551" s="327"/>
      <c r="F551" s="327"/>
    </row>
    <row r="552">
      <c r="A552" s="329"/>
      <c r="B552" s="329"/>
      <c r="C552" s="329"/>
      <c r="D552" s="328"/>
      <c r="E552" s="327"/>
      <c r="F552" s="327"/>
    </row>
    <row r="553">
      <c r="A553" s="329"/>
      <c r="B553" s="329"/>
      <c r="C553" s="329"/>
      <c r="D553" s="328"/>
      <c r="E553" s="327"/>
      <c r="F553" s="327"/>
    </row>
    <row r="554">
      <c r="A554" s="329"/>
      <c r="B554" s="329"/>
      <c r="C554" s="329"/>
      <c r="D554" s="328"/>
      <c r="E554" s="327"/>
      <c r="F554" s="327"/>
    </row>
    <row r="555">
      <c r="A555" s="329"/>
      <c r="B555" s="329"/>
      <c r="C555" s="329"/>
      <c r="D555" s="328"/>
      <c r="E555" s="327"/>
      <c r="F555" s="327"/>
    </row>
    <row r="556">
      <c r="A556" s="329"/>
      <c r="B556" s="329"/>
      <c r="C556" s="329"/>
      <c r="D556" s="328"/>
      <c r="E556" s="327"/>
      <c r="F556" s="327"/>
    </row>
    <row r="557">
      <c r="A557" s="329"/>
      <c r="B557" s="329"/>
      <c r="C557" s="329"/>
      <c r="D557" s="328"/>
      <c r="E557" s="327"/>
      <c r="F557" s="327"/>
    </row>
    <row r="558">
      <c r="A558" s="329"/>
      <c r="B558" s="329"/>
      <c r="C558" s="329"/>
      <c r="D558" s="328"/>
      <c r="E558" s="327"/>
      <c r="F558" s="327"/>
    </row>
    <row r="559">
      <c r="A559" s="329"/>
      <c r="B559" s="329"/>
      <c r="C559" s="329"/>
      <c r="D559" s="328"/>
      <c r="E559" s="327"/>
      <c r="F559" s="327"/>
    </row>
    <row r="560">
      <c r="A560" s="329"/>
      <c r="B560" s="329"/>
      <c r="C560" s="329"/>
      <c r="D560" s="328"/>
      <c r="E560" s="327"/>
      <c r="F560" s="327"/>
    </row>
    <row r="561">
      <c r="A561" s="329"/>
      <c r="B561" s="329"/>
      <c r="C561" s="329"/>
      <c r="D561" s="328"/>
      <c r="E561" s="327"/>
      <c r="F561" s="327"/>
    </row>
    <row r="562">
      <c r="A562" s="329"/>
      <c r="B562" s="329"/>
      <c r="C562" s="329"/>
      <c r="D562" s="328"/>
      <c r="E562" s="327"/>
      <c r="F562" s="327"/>
    </row>
    <row r="563">
      <c r="A563" s="329"/>
      <c r="B563" s="329"/>
      <c r="C563" s="329"/>
      <c r="D563" s="328"/>
      <c r="E563" s="327"/>
      <c r="F563" s="327"/>
    </row>
    <row r="564">
      <c r="A564" s="329"/>
      <c r="B564" s="329"/>
      <c r="C564" s="329"/>
      <c r="D564" s="328"/>
      <c r="E564" s="327"/>
      <c r="F564" s="327"/>
    </row>
    <row r="565">
      <c r="A565" s="329"/>
      <c r="B565" s="329"/>
      <c r="C565" s="329"/>
      <c r="D565" s="328"/>
      <c r="E565" s="327"/>
      <c r="F565" s="327"/>
    </row>
    <row r="566">
      <c r="A566" s="329"/>
      <c r="B566" s="329"/>
      <c r="C566" s="329"/>
      <c r="D566" s="328"/>
      <c r="E566" s="327"/>
      <c r="F566" s="327"/>
    </row>
    <row r="567">
      <c r="A567" s="329"/>
      <c r="B567" s="329"/>
      <c r="C567" s="329"/>
      <c r="D567" s="328"/>
      <c r="E567" s="327"/>
      <c r="F567" s="327"/>
    </row>
    <row r="568">
      <c r="A568" s="329"/>
      <c r="B568" s="329"/>
      <c r="C568" s="329"/>
      <c r="D568" s="328"/>
      <c r="E568" s="327"/>
      <c r="F568" s="327"/>
    </row>
    <row r="569">
      <c r="A569" s="329"/>
      <c r="B569" s="329"/>
      <c r="C569" s="329"/>
      <c r="D569" s="328"/>
      <c r="E569" s="327"/>
      <c r="F569" s="327"/>
    </row>
    <row r="570">
      <c r="A570" s="329"/>
      <c r="B570" s="329"/>
      <c r="C570" s="329"/>
      <c r="D570" s="328"/>
      <c r="E570" s="327"/>
      <c r="F570" s="327"/>
    </row>
    <row r="571">
      <c r="A571" s="329"/>
      <c r="B571" s="329"/>
      <c r="C571" s="329"/>
      <c r="D571" s="328"/>
      <c r="E571" s="327"/>
      <c r="F571" s="327"/>
    </row>
    <row r="572">
      <c r="A572" s="329"/>
      <c r="B572" s="329"/>
      <c r="C572" s="329"/>
      <c r="D572" s="328"/>
      <c r="E572" s="327"/>
      <c r="F572" s="327"/>
    </row>
    <row r="573">
      <c r="A573" s="329"/>
      <c r="B573" s="329"/>
      <c r="C573" s="329"/>
      <c r="D573" s="328"/>
      <c r="E573" s="327"/>
      <c r="F573" s="327"/>
    </row>
    <row r="574">
      <c r="A574" s="329"/>
      <c r="B574" s="329"/>
      <c r="C574" s="329"/>
      <c r="D574" s="328"/>
      <c r="E574" s="327"/>
      <c r="F574" s="327"/>
    </row>
    <row r="575">
      <c r="A575" s="329"/>
      <c r="B575" s="329"/>
      <c r="C575" s="329"/>
      <c r="D575" s="328"/>
      <c r="E575" s="327"/>
      <c r="F575" s="327"/>
    </row>
    <row r="576">
      <c r="A576" s="329"/>
      <c r="B576" s="329"/>
      <c r="C576" s="329"/>
      <c r="D576" s="328"/>
      <c r="E576" s="327"/>
      <c r="F576" s="327"/>
    </row>
    <row r="577">
      <c r="A577" s="329"/>
      <c r="B577" s="329"/>
      <c r="C577" s="329"/>
      <c r="D577" s="328"/>
      <c r="E577" s="327"/>
      <c r="F577" s="327"/>
    </row>
    <row r="578">
      <c r="A578" s="329"/>
      <c r="B578" s="329"/>
      <c r="C578" s="329"/>
      <c r="D578" s="328"/>
      <c r="E578" s="327"/>
      <c r="F578" s="327"/>
    </row>
    <row r="579">
      <c r="A579" s="329"/>
      <c r="B579" s="329"/>
      <c r="C579" s="329"/>
      <c r="D579" s="328"/>
      <c r="E579" s="327"/>
      <c r="F579" s="327"/>
    </row>
    <row r="580">
      <c r="A580" s="329"/>
      <c r="B580" s="329"/>
      <c r="C580" s="329"/>
      <c r="D580" s="328"/>
      <c r="E580" s="327"/>
      <c r="F580" s="327"/>
    </row>
    <row r="581">
      <c r="A581" s="329"/>
      <c r="B581" s="329"/>
      <c r="C581" s="329"/>
      <c r="D581" s="328"/>
      <c r="E581" s="327"/>
      <c r="F581" s="327"/>
    </row>
    <row r="582">
      <c r="A582" s="329"/>
      <c r="B582" s="329"/>
      <c r="C582" s="329"/>
      <c r="D582" s="328"/>
      <c r="E582" s="327"/>
      <c r="F582" s="327"/>
    </row>
    <row r="583">
      <c r="A583" s="329"/>
      <c r="B583" s="329"/>
      <c r="C583" s="329"/>
      <c r="D583" s="328"/>
      <c r="E583" s="327"/>
      <c r="F583" s="327"/>
    </row>
    <row r="584">
      <c r="A584" s="329"/>
      <c r="B584" s="329"/>
      <c r="C584" s="329"/>
      <c r="D584" s="328"/>
      <c r="E584" s="327"/>
      <c r="F584" s="327"/>
    </row>
    <row r="585">
      <c r="A585" s="329"/>
      <c r="B585" s="329"/>
      <c r="C585" s="329"/>
      <c r="D585" s="328"/>
      <c r="E585" s="327"/>
      <c r="F585" s="327"/>
    </row>
    <row r="586">
      <c r="A586" s="329"/>
      <c r="B586" s="329"/>
      <c r="C586" s="329"/>
      <c r="D586" s="328"/>
      <c r="E586" s="327"/>
      <c r="F586" s="327"/>
    </row>
    <row r="587">
      <c r="A587" s="329"/>
      <c r="B587" s="329"/>
      <c r="C587" s="329"/>
      <c r="D587" s="328"/>
      <c r="E587" s="327"/>
      <c r="F587" s="327"/>
    </row>
    <row r="588">
      <c r="A588" s="329"/>
      <c r="B588" s="329"/>
      <c r="C588" s="329"/>
      <c r="D588" s="328"/>
      <c r="E588" s="327"/>
      <c r="F588" s="327"/>
    </row>
    <row r="589">
      <c r="A589" s="329"/>
      <c r="B589" s="329"/>
      <c r="C589" s="329"/>
      <c r="D589" s="328"/>
      <c r="E589" s="327"/>
      <c r="F589" s="327"/>
    </row>
    <row r="590">
      <c r="A590" s="329"/>
      <c r="B590" s="329"/>
      <c r="C590" s="329"/>
      <c r="D590" s="328"/>
      <c r="E590" s="327"/>
      <c r="F590" s="327"/>
    </row>
    <row r="591">
      <c r="A591" s="329"/>
      <c r="B591" s="329"/>
      <c r="C591" s="329"/>
      <c r="D591" s="328"/>
      <c r="E591" s="327"/>
      <c r="F591" s="327"/>
    </row>
    <row r="592">
      <c r="A592" s="329"/>
      <c r="B592" s="329"/>
      <c r="C592" s="329"/>
      <c r="D592" s="328"/>
      <c r="E592" s="327"/>
      <c r="F592" s="327"/>
    </row>
    <row r="593">
      <c r="A593" s="329"/>
      <c r="B593" s="329"/>
      <c r="C593" s="329"/>
      <c r="D593" s="328"/>
      <c r="E593" s="327"/>
      <c r="F593" s="327"/>
    </row>
    <row r="594">
      <c r="A594" s="329"/>
      <c r="B594" s="329"/>
      <c r="C594" s="329"/>
      <c r="D594" s="328"/>
      <c r="E594" s="327"/>
      <c r="F594" s="327"/>
    </row>
    <row r="595">
      <c r="A595" s="329"/>
      <c r="B595" s="329"/>
      <c r="C595" s="329"/>
      <c r="D595" s="328"/>
      <c r="E595" s="327"/>
      <c r="F595" s="327"/>
    </row>
    <row r="596">
      <c r="A596" s="329"/>
      <c r="B596" s="329"/>
      <c r="C596" s="329"/>
      <c r="D596" s="328"/>
      <c r="E596" s="327"/>
      <c r="F596" s="327"/>
    </row>
    <row r="597">
      <c r="A597" s="329"/>
      <c r="B597" s="329"/>
      <c r="C597" s="329"/>
      <c r="D597" s="328"/>
      <c r="E597" s="327"/>
      <c r="F597" s="327"/>
    </row>
    <row r="598">
      <c r="A598" s="329"/>
      <c r="B598" s="329"/>
      <c r="C598" s="329"/>
      <c r="D598" s="328"/>
      <c r="E598" s="327"/>
      <c r="F598" s="327"/>
    </row>
    <row r="599">
      <c r="A599" s="329"/>
      <c r="B599" s="329"/>
      <c r="C599" s="329"/>
      <c r="D599" s="328"/>
      <c r="E599" s="327"/>
      <c r="F599" s="327"/>
    </row>
    <row r="600">
      <c r="A600" s="329"/>
      <c r="B600" s="329"/>
      <c r="C600" s="329"/>
      <c r="D600" s="328"/>
      <c r="E600" s="327"/>
      <c r="F600" s="327"/>
    </row>
    <row r="601">
      <c r="A601" s="329"/>
      <c r="B601" s="329"/>
      <c r="C601" s="329"/>
      <c r="D601" s="328"/>
      <c r="E601" s="327"/>
      <c r="F601" s="327"/>
    </row>
    <row r="602">
      <c r="A602" s="329"/>
      <c r="B602" s="329"/>
      <c r="C602" s="329"/>
      <c r="D602" s="328"/>
      <c r="E602" s="327"/>
      <c r="F602" s="327"/>
    </row>
    <row r="603">
      <c r="A603" s="329"/>
      <c r="B603" s="329"/>
      <c r="C603" s="329"/>
      <c r="D603" s="328"/>
      <c r="E603" s="327"/>
      <c r="F603" s="327"/>
    </row>
    <row r="604">
      <c r="A604" s="329"/>
      <c r="B604" s="329"/>
      <c r="C604" s="329"/>
      <c r="D604" s="328"/>
      <c r="E604" s="327"/>
      <c r="F604" s="327"/>
    </row>
    <row r="605">
      <c r="A605" s="329"/>
      <c r="B605" s="329"/>
      <c r="C605" s="329"/>
      <c r="D605" s="328"/>
      <c r="E605" s="327"/>
      <c r="F605" s="327"/>
    </row>
    <row r="606">
      <c r="A606" s="329"/>
      <c r="B606" s="329"/>
      <c r="C606" s="329"/>
      <c r="D606" s="328"/>
      <c r="E606" s="327"/>
      <c r="F606" s="327"/>
    </row>
    <row r="607">
      <c r="A607" s="329"/>
      <c r="B607" s="329"/>
      <c r="C607" s="329"/>
      <c r="D607" s="328"/>
      <c r="E607" s="327"/>
      <c r="F607" s="327"/>
    </row>
    <row r="608">
      <c r="A608" s="329"/>
      <c r="B608" s="329"/>
      <c r="C608" s="329"/>
      <c r="D608" s="328"/>
      <c r="E608" s="327"/>
      <c r="F608" s="327"/>
    </row>
    <row r="609">
      <c r="A609" s="329"/>
      <c r="B609" s="329"/>
      <c r="C609" s="329"/>
      <c r="D609" s="328"/>
      <c r="E609" s="327"/>
      <c r="F609" s="327"/>
    </row>
    <row r="610">
      <c r="A610" s="329"/>
      <c r="B610" s="329"/>
      <c r="C610" s="329"/>
      <c r="D610" s="328"/>
      <c r="E610" s="327"/>
      <c r="F610" s="327"/>
    </row>
    <row r="611">
      <c r="A611" s="329"/>
      <c r="B611" s="329"/>
      <c r="C611" s="329"/>
      <c r="D611" s="328"/>
      <c r="E611" s="327"/>
      <c r="F611" s="327"/>
    </row>
    <row r="612">
      <c r="A612" s="329"/>
      <c r="B612" s="329"/>
      <c r="C612" s="329"/>
      <c r="D612" s="328"/>
      <c r="E612" s="327"/>
      <c r="F612" s="327"/>
    </row>
    <row r="613">
      <c r="A613" s="329"/>
      <c r="B613" s="329"/>
      <c r="C613" s="329"/>
      <c r="D613" s="328"/>
      <c r="E613" s="327"/>
      <c r="F613" s="327"/>
    </row>
    <row r="614">
      <c r="A614" s="329"/>
      <c r="B614" s="329"/>
      <c r="C614" s="329"/>
      <c r="D614" s="328"/>
      <c r="E614" s="327"/>
      <c r="F614" s="327"/>
    </row>
    <row r="615">
      <c r="A615" s="329"/>
      <c r="B615" s="329"/>
      <c r="C615" s="329"/>
      <c r="D615" s="328"/>
      <c r="E615" s="327"/>
      <c r="F615" s="327"/>
    </row>
    <row r="616">
      <c r="A616" s="329"/>
      <c r="B616" s="329"/>
      <c r="C616" s="329"/>
      <c r="D616" s="328"/>
      <c r="E616" s="327"/>
      <c r="F616" s="327"/>
    </row>
    <row r="617">
      <c r="A617" s="329"/>
      <c r="B617" s="329"/>
      <c r="C617" s="329"/>
      <c r="D617" s="328"/>
      <c r="E617" s="327"/>
      <c r="F617" s="327"/>
    </row>
    <row r="618">
      <c r="A618" s="329"/>
      <c r="B618" s="329"/>
      <c r="C618" s="329"/>
      <c r="D618" s="328"/>
      <c r="E618" s="327"/>
      <c r="F618" s="327"/>
    </row>
    <row r="619">
      <c r="A619" s="329"/>
      <c r="B619" s="329"/>
      <c r="C619" s="329"/>
      <c r="D619" s="328"/>
      <c r="E619" s="327"/>
      <c r="F619" s="327"/>
    </row>
    <row r="620">
      <c r="A620" s="329"/>
      <c r="B620" s="329"/>
      <c r="C620" s="329"/>
      <c r="D620" s="328"/>
      <c r="E620" s="327"/>
      <c r="F620" s="327"/>
    </row>
    <row r="621">
      <c r="A621" s="329"/>
      <c r="B621" s="329"/>
      <c r="C621" s="329"/>
      <c r="D621" s="328"/>
      <c r="E621" s="327"/>
      <c r="F621" s="327"/>
    </row>
    <row r="622">
      <c r="A622" s="329"/>
      <c r="B622" s="329"/>
      <c r="C622" s="329"/>
      <c r="D622" s="328"/>
      <c r="E622" s="327"/>
      <c r="F622" s="327"/>
    </row>
    <row r="623">
      <c r="A623" s="329"/>
      <c r="B623" s="329"/>
      <c r="C623" s="329"/>
      <c r="D623" s="328"/>
      <c r="E623" s="327"/>
      <c r="F623" s="327"/>
    </row>
    <row r="624">
      <c r="A624" s="329"/>
      <c r="B624" s="329"/>
      <c r="C624" s="329"/>
      <c r="D624" s="328"/>
      <c r="E624" s="327"/>
      <c r="F624" s="327"/>
    </row>
    <row r="625">
      <c r="A625" s="329"/>
      <c r="B625" s="329"/>
      <c r="C625" s="329"/>
      <c r="D625" s="328"/>
      <c r="E625" s="327"/>
      <c r="F625" s="327"/>
    </row>
    <row r="626">
      <c r="A626" s="329"/>
      <c r="B626" s="329"/>
      <c r="C626" s="329"/>
      <c r="D626" s="328"/>
      <c r="E626" s="327"/>
      <c r="F626" s="327"/>
    </row>
    <row r="627">
      <c r="A627" s="329"/>
      <c r="B627" s="329"/>
      <c r="C627" s="329"/>
      <c r="D627" s="328"/>
      <c r="E627" s="327"/>
      <c r="F627" s="327"/>
    </row>
    <row r="628">
      <c r="A628" s="329"/>
      <c r="B628" s="329"/>
      <c r="C628" s="329"/>
      <c r="D628" s="328"/>
      <c r="E628" s="327"/>
      <c r="F628" s="327"/>
    </row>
    <row r="629">
      <c r="A629" s="329"/>
      <c r="B629" s="329"/>
      <c r="C629" s="329"/>
      <c r="D629" s="328"/>
      <c r="E629" s="327"/>
      <c r="F629" s="327"/>
    </row>
    <row r="630">
      <c r="A630" s="329"/>
      <c r="B630" s="329"/>
      <c r="C630" s="329"/>
      <c r="D630" s="328"/>
      <c r="E630" s="327"/>
      <c r="F630" s="327"/>
    </row>
    <row r="631">
      <c r="A631" s="329"/>
      <c r="B631" s="329"/>
      <c r="C631" s="329"/>
      <c r="D631" s="328"/>
      <c r="E631" s="327"/>
      <c r="F631" s="327"/>
    </row>
    <row r="632">
      <c r="A632" s="329"/>
      <c r="B632" s="329"/>
      <c r="C632" s="329"/>
      <c r="D632" s="328"/>
      <c r="E632" s="327"/>
      <c r="F632" s="327"/>
    </row>
    <row r="633">
      <c r="A633" s="329"/>
      <c r="B633" s="329"/>
      <c r="C633" s="329"/>
      <c r="D633" s="328"/>
      <c r="E633" s="327"/>
      <c r="F633" s="327"/>
    </row>
    <row r="634">
      <c r="A634" s="329"/>
      <c r="B634" s="329"/>
      <c r="C634" s="329"/>
      <c r="D634" s="328"/>
      <c r="E634" s="327"/>
      <c r="F634" s="327"/>
    </row>
    <row r="635">
      <c r="A635" s="329"/>
      <c r="B635" s="329"/>
      <c r="C635" s="329"/>
      <c r="D635" s="328"/>
      <c r="E635" s="327"/>
      <c r="F635" s="327"/>
    </row>
    <row r="636">
      <c r="A636" s="329"/>
      <c r="B636" s="329"/>
      <c r="C636" s="329"/>
      <c r="D636" s="328"/>
      <c r="E636" s="327"/>
      <c r="F636" s="327"/>
    </row>
    <row r="637">
      <c r="A637" s="329"/>
      <c r="B637" s="329"/>
      <c r="C637" s="329"/>
      <c r="D637" s="328"/>
      <c r="E637" s="327"/>
      <c r="F637" s="327"/>
    </row>
    <row r="638">
      <c r="A638" s="329"/>
      <c r="B638" s="329"/>
      <c r="C638" s="329"/>
      <c r="D638" s="328"/>
      <c r="E638" s="327"/>
      <c r="F638" s="327"/>
    </row>
    <row r="639">
      <c r="A639" s="329"/>
      <c r="B639" s="329"/>
      <c r="C639" s="329"/>
      <c r="D639" s="328"/>
      <c r="E639" s="327"/>
      <c r="F639" s="327"/>
    </row>
    <row r="640">
      <c r="A640" s="329"/>
      <c r="B640" s="329"/>
      <c r="C640" s="329"/>
      <c r="D640" s="328"/>
      <c r="E640" s="327"/>
      <c r="F640" s="327"/>
    </row>
    <row r="641">
      <c r="A641" s="329"/>
      <c r="B641" s="329"/>
      <c r="C641" s="329"/>
      <c r="D641" s="328"/>
      <c r="E641" s="327"/>
      <c r="F641" s="327"/>
    </row>
    <row r="642">
      <c r="A642" s="329"/>
      <c r="B642" s="329"/>
      <c r="C642" s="329"/>
      <c r="D642" s="328"/>
      <c r="E642" s="327"/>
      <c r="F642" s="327"/>
    </row>
    <row r="643">
      <c r="A643" s="329"/>
      <c r="B643" s="329"/>
      <c r="C643" s="329"/>
      <c r="D643" s="328"/>
      <c r="E643" s="327"/>
      <c r="F643" s="327"/>
    </row>
    <row r="644">
      <c r="A644" s="329"/>
      <c r="B644" s="329"/>
      <c r="C644" s="329"/>
      <c r="D644" s="328"/>
      <c r="E644" s="327"/>
      <c r="F644" s="327"/>
    </row>
    <row r="645">
      <c r="A645" s="329"/>
      <c r="B645" s="329"/>
      <c r="C645" s="329"/>
      <c r="D645" s="328"/>
      <c r="E645" s="327"/>
      <c r="F645" s="327"/>
    </row>
    <row r="646">
      <c r="A646" s="329"/>
      <c r="B646" s="329"/>
      <c r="C646" s="329"/>
      <c r="D646" s="328"/>
      <c r="E646" s="327"/>
      <c r="F646" s="327"/>
    </row>
    <row r="647">
      <c r="A647" s="329"/>
      <c r="B647" s="329"/>
      <c r="C647" s="329"/>
      <c r="D647" s="328"/>
      <c r="E647" s="327"/>
      <c r="F647" s="327"/>
    </row>
    <row r="648">
      <c r="A648" s="329"/>
      <c r="B648" s="329"/>
      <c r="C648" s="329"/>
      <c r="D648" s="328"/>
      <c r="E648" s="327"/>
      <c r="F648" s="327"/>
    </row>
    <row r="649">
      <c r="A649" s="329"/>
      <c r="B649" s="329"/>
      <c r="C649" s="329"/>
      <c r="D649" s="328"/>
      <c r="E649" s="327"/>
      <c r="F649" s="327"/>
    </row>
    <row r="650">
      <c r="A650" s="329"/>
      <c r="B650" s="329"/>
      <c r="C650" s="329"/>
      <c r="D650" s="328"/>
      <c r="E650" s="327"/>
      <c r="F650" s="327"/>
    </row>
    <row r="651">
      <c r="A651" s="329"/>
      <c r="B651" s="329"/>
      <c r="C651" s="329"/>
      <c r="D651" s="328"/>
      <c r="E651" s="327"/>
      <c r="F651" s="327"/>
    </row>
    <row r="652">
      <c r="A652" s="329"/>
      <c r="B652" s="329"/>
      <c r="C652" s="329"/>
      <c r="D652" s="328"/>
      <c r="E652" s="327"/>
      <c r="F652" s="327"/>
    </row>
    <row r="653">
      <c r="A653" s="329"/>
      <c r="B653" s="329"/>
      <c r="C653" s="329"/>
      <c r="D653" s="328"/>
      <c r="E653" s="327"/>
      <c r="F653" s="327"/>
    </row>
    <row r="654">
      <c r="A654" s="329"/>
      <c r="B654" s="329"/>
      <c r="C654" s="329"/>
      <c r="D654" s="328"/>
      <c r="E654" s="327"/>
      <c r="F654" s="327"/>
    </row>
    <row r="655">
      <c r="A655" s="329"/>
      <c r="B655" s="329"/>
      <c r="C655" s="329"/>
      <c r="D655" s="328"/>
      <c r="E655" s="327"/>
      <c r="F655" s="327"/>
    </row>
    <row r="656">
      <c r="A656" s="329"/>
      <c r="B656" s="329"/>
      <c r="C656" s="329"/>
      <c r="D656" s="328"/>
      <c r="E656" s="327"/>
      <c r="F656" s="327"/>
    </row>
    <row r="657">
      <c r="A657" s="329"/>
      <c r="B657" s="329"/>
      <c r="C657" s="329"/>
      <c r="D657" s="328"/>
      <c r="E657" s="327"/>
      <c r="F657" s="327"/>
    </row>
    <row r="658">
      <c r="A658" s="329"/>
      <c r="B658" s="329"/>
      <c r="C658" s="329"/>
      <c r="D658" s="328"/>
      <c r="E658" s="327"/>
      <c r="F658" s="327"/>
    </row>
    <row r="659">
      <c r="A659" s="329"/>
      <c r="B659" s="329"/>
      <c r="C659" s="329"/>
      <c r="D659" s="328"/>
      <c r="E659" s="327"/>
      <c r="F659" s="327"/>
    </row>
    <row r="660">
      <c r="A660" s="329"/>
      <c r="B660" s="329"/>
      <c r="C660" s="329"/>
      <c r="D660" s="328"/>
      <c r="E660" s="327"/>
      <c r="F660" s="327"/>
    </row>
    <row r="661">
      <c r="A661" s="329"/>
      <c r="B661" s="329"/>
      <c r="C661" s="329"/>
      <c r="D661" s="328"/>
      <c r="E661" s="327"/>
      <c r="F661" s="327"/>
    </row>
    <row r="662">
      <c r="A662" s="329"/>
      <c r="B662" s="329"/>
      <c r="C662" s="329"/>
      <c r="D662" s="328"/>
      <c r="E662" s="327"/>
      <c r="F662" s="327"/>
    </row>
    <row r="663">
      <c r="A663" s="329"/>
      <c r="B663" s="329"/>
      <c r="C663" s="329"/>
      <c r="D663" s="328"/>
      <c r="E663" s="327"/>
      <c r="F663" s="327"/>
    </row>
    <row r="664">
      <c r="A664" s="329"/>
      <c r="B664" s="329"/>
      <c r="C664" s="329"/>
      <c r="D664" s="328"/>
      <c r="E664" s="327"/>
      <c r="F664" s="327"/>
    </row>
    <row r="665">
      <c r="A665" s="329"/>
      <c r="B665" s="329"/>
      <c r="C665" s="329"/>
      <c r="D665" s="328"/>
      <c r="E665" s="327"/>
      <c r="F665" s="327"/>
    </row>
    <row r="666">
      <c r="A666" s="329"/>
      <c r="B666" s="329"/>
      <c r="C666" s="329"/>
      <c r="D666" s="328"/>
      <c r="E666" s="327"/>
      <c r="F666" s="327"/>
    </row>
    <row r="667">
      <c r="A667" s="329"/>
      <c r="B667" s="329"/>
      <c r="C667" s="329"/>
      <c r="D667" s="328"/>
      <c r="E667" s="327"/>
      <c r="F667" s="327"/>
    </row>
    <row r="668">
      <c r="A668" s="329"/>
      <c r="B668" s="329"/>
      <c r="C668" s="329"/>
      <c r="D668" s="328"/>
      <c r="E668" s="327"/>
      <c r="F668" s="327"/>
    </row>
    <row r="669">
      <c r="A669" s="329"/>
      <c r="B669" s="329"/>
      <c r="C669" s="329"/>
      <c r="D669" s="328"/>
      <c r="E669" s="327"/>
      <c r="F669" s="327"/>
    </row>
    <row r="670">
      <c r="A670" s="329"/>
      <c r="B670" s="329"/>
      <c r="C670" s="329"/>
      <c r="D670" s="328"/>
      <c r="E670" s="327"/>
      <c r="F670" s="327"/>
    </row>
    <row r="671">
      <c r="A671" s="329"/>
      <c r="B671" s="329"/>
      <c r="C671" s="329"/>
      <c r="D671" s="328"/>
      <c r="E671" s="327"/>
      <c r="F671" s="327"/>
    </row>
    <row r="672">
      <c r="A672" s="329"/>
      <c r="B672" s="329"/>
      <c r="C672" s="329"/>
      <c r="D672" s="328"/>
      <c r="E672" s="327"/>
      <c r="F672" s="327"/>
    </row>
    <row r="673">
      <c r="A673" s="329"/>
      <c r="B673" s="329"/>
      <c r="C673" s="329"/>
      <c r="D673" s="328"/>
      <c r="E673" s="327"/>
      <c r="F673" s="327"/>
    </row>
    <row r="674">
      <c r="A674" s="329"/>
      <c r="B674" s="329"/>
      <c r="C674" s="329"/>
      <c r="D674" s="328"/>
      <c r="E674" s="327"/>
      <c r="F674" s="327"/>
    </row>
    <row r="675">
      <c r="A675" s="329"/>
      <c r="B675" s="329"/>
      <c r="C675" s="329"/>
      <c r="D675" s="328"/>
      <c r="E675" s="327"/>
      <c r="F675" s="327"/>
    </row>
    <row r="676">
      <c r="A676" s="329"/>
      <c r="B676" s="329"/>
      <c r="C676" s="329"/>
      <c r="D676" s="328"/>
      <c r="E676" s="327"/>
      <c r="F676" s="327"/>
    </row>
    <row r="677">
      <c r="A677" s="329"/>
      <c r="B677" s="329"/>
      <c r="C677" s="329"/>
      <c r="D677" s="328"/>
      <c r="E677" s="327"/>
      <c r="F677" s="327"/>
    </row>
    <row r="678">
      <c r="A678" s="329"/>
      <c r="B678" s="329"/>
      <c r="C678" s="329"/>
      <c r="D678" s="328"/>
      <c r="E678" s="327"/>
      <c r="F678" s="327"/>
    </row>
    <row r="679">
      <c r="A679" s="329"/>
      <c r="B679" s="329"/>
      <c r="C679" s="329"/>
      <c r="D679" s="328"/>
      <c r="E679" s="327"/>
      <c r="F679" s="327"/>
    </row>
    <row r="680">
      <c r="A680" s="329"/>
      <c r="B680" s="329"/>
      <c r="C680" s="329"/>
      <c r="D680" s="328"/>
      <c r="E680" s="327"/>
      <c r="F680" s="327"/>
    </row>
    <row r="681">
      <c r="A681" s="329"/>
      <c r="B681" s="329"/>
      <c r="C681" s="329"/>
      <c r="D681" s="328"/>
      <c r="E681" s="327"/>
      <c r="F681" s="327"/>
    </row>
    <row r="682">
      <c r="A682" s="329"/>
      <c r="B682" s="329"/>
      <c r="C682" s="329"/>
      <c r="D682" s="328"/>
      <c r="E682" s="327"/>
      <c r="F682" s="327"/>
    </row>
    <row r="683">
      <c r="A683" s="329"/>
      <c r="B683" s="329"/>
      <c r="C683" s="329"/>
      <c r="D683" s="328"/>
      <c r="E683" s="327"/>
      <c r="F683" s="327"/>
    </row>
    <row r="684">
      <c r="A684" s="329"/>
      <c r="B684" s="329"/>
      <c r="C684" s="329"/>
      <c r="D684" s="328"/>
      <c r="E684" s="327"/>
      <c r="F684" s="327"/>
    </row>
    <row r="685">
      <c r="A685" s="329"/>
      <c r="B685" s="329"/>
      <c r="C685" s="329"/>
      <c r="D685" s="328"/>
      <c r="E685" s="327"/>
      <c r="F685" s="327"/>
    </row>
    <row r="686">
      <c r="A686" s="329"/>
      <c r="B686" s="329"/>
      <c r="C686" s="329"/>
      <c r="D686" s="328"/>
      <c r="E686" s="327"/>
      <c r="F686" s="327"/>
    </row>
    <row r="687">
      <c r="A687" s="329"/>
      <c r="B687" s="329"/>
      <c r="C687" s="329"/>
      <c r="D687" s="328"/>
      <c r="E687" s="327"/>
      <c r="F687" s="327"/>
    </row>
    <row r="688">
      <c r="A688" s="329"/>
      <c r="B688" s="329"/>
      <c r="C688" s="329"/>
      <c r="D688" s="328"/>
      <c r="E688" s="327"/>
      <c r="F688" s="327"/>
    </row>
    <row r="689">
      <c r="A689" s="329"/>
      <c r="B689" s="329"/>
      <c r="C689" s="329"/>
      <c r="D689" s="328"/>
      <c r="E689" s="327"/>
      <c r="F689" s="327"/>
    </row>
    <row r="690">
      <c r="A690" s="329"/>
      <c r="B690" s="329"/>
      <c r="C690" s="329"/>
      <c r="D690" s="328"/>
      <c r="E690" s="327"/>
      <c r="F690" s="327"/>
    </row>
    <row r="691">
      <c r="A691" s="329"/>
      <c r="B691" s="329"/>
      <c r="C691" s="329"/>
      <c r="D691" s="328"/>
      <c r="E691" s="327"/>
      <c r="F691" s="327"/>
    </row>
    <row r="692">
      <c r="A692" s="329"/>
      <c r="B692" s="329"/>
      <c r="C692" s="329"/>
      <c r="D692" s="328"/>
      <c r="E692" s="327"/>
      <c r="F692" s="327"/>
    </row>
    <row r="693">
      <c r="A693" s="329"/>
      <c r="B693" s="329"/>
      <c r="C693" s="329"/>
      <c r="D693" s="328"/>
      <c r="E693" s="327"/>
      <c r="F693" s="327"/>
    </row>
    <row r="694">
      <c r="A694" s="329"/>
      <c r="B694" s="329"/>
      <c r="C694" s="329"/>
      <c r="D694" s="328"/>
      <c r="E694" s="327"/>
      <c r="F694" s="327"/>
    </row>
    <row r="695">
      <c r="A695" s="329"/>
      <c r="B695" s="329"/>
      <c r="C695" s="329"/>
      <c r="D695" s="328"/>
      <c r="E695" s="327"/>
      <c r="F695" s="327"/>
    </row>
    <row r="696">
      <c r="A696" s="329"/>
      <c r="B696" s="329"/>
      <c r="C696" s="329"/>
      <c r="D696" s="328"/>
      <c r="E696" s="327"/>
      <c r="F696" s="327"/>
    </row>
    <row r="697">
      <c r="A697" s="329"/>
      <c r="B697" s="329"/>
      <c r="C697" s="329"/>
      <c r="D697" s="328"/>
      <c r="E697" s="327"/>
      <c r="F697" s="327"/>
    </row>
    <row r="698">
      <c r="A698" s="329"/>
      <c r="B698" s="329"/>
      <c r="C698" s="329"/>
      <c r="D698" s="328"/>
      <c r="E698" s="327"/>
      <c r="F698" s="327"/>
    </row>
    <row r="699">
      <c r="A699" s="329"/>
      <c r="B699" s="329"/>
      <c r="C699" s="329"/>
      <c r="D699" s="328"/>
      <c r="E699" s="327"/>
      <c r="F699" s="327"/>
    </row>
    <row r="700">
      <c r="A700" s="329"/>
      <c r="B700" s="329"/>
      <c r="C700" s="329"/>
      <c r="D700" s="328"/>
      <c r="E700" s="327"/>
      <c r="F700" s="327"/>
    </row>
    <row r="701">
      <c r="A701" s="329"/>
      <c r="B701" s="329"/>
      <c r="C701" s="329"/>
      <c r="D701" s="328"/>
      <c r="E701" s="327"/>
      <c r="F701" s="327"/>
    </row>
    <row r="702">
      <c r="A702" s="329"/>
      <c r="B702" s="329"/>
      <c r="C702" s="329"/>
      <c r="D702" s="328"/>
      <c r="E702" s="327"/>
      <c r="F702" s="327"/>
    </row>
    <row r="703">
      <c r="A703" s="329"/>
      <c r="B703" s="329"/>
      <c r="C703" s="329"/>
      <c r="D703" s="328"/>
      <c r="E703" s="327"/>
      <c r="F703" s="327"/>
    </row>
    <row r="704">
      <c r="A704" s="329"/>
      <c r="B704" s="329"/>
      <c r="C704" s="329"/>
      <c r="D704" s="328"/>
      <c r="E704" s="327"/>
      <c r="F704" s="327"/>
    </row>
    <row r="705">
      <c r="A705" s="329"/>
      <c r="B705" s="329"/>
      <c r="C705" s="329"/>
      <c r="D705" s="328"/>
      <c r="E705" s="327"/>
      <c r="F705" s="327"/>
    </row>
    <row r="706">
      <c r="A706" s="329"/>
      <c r="B706" s="329"/>
      <c r="C706" s="329"/>
      <c r="D706" s="328"/>
      <c r="E706" s="327"/>
      <c r="F706" s="327"/>
    </row>
    <row r="707">
      <c r="A707" s="329"/>
      <c r="B707" s="329"/>
      <c r="C707" s="329"/>
      <c r="D707" s="328"/>
      <c r="E707" s="327"/>
      <c r="F707" s="327"/>
    </row>
    <row r="708">
      <c r="A708" s="329"/>
      <c r="B708" s="329"/>
      <c r="C708" s="329"/>
      <c r="D708" s="328"/>
      <c r="E708" s="327"/>
      <c r="F708" s="327"/>
    </row>
    <row r="709">
      <c r="A709" s="329"/>
      <c r="B709" s="329"/>
      <c r="C709" s="329"/>
      <c r="D709" s="328"/>
      <c r="E709" s="327"/>
      <c r="F709" s="327"/>
    </row>
    <row r="710">
      <c r="A710" s="329"/>
      <c r="B710" s="329"/>
      <c r="C710" s="329"/>
      <c r="D710" s="328"/>
      <c r="E710" s="327"/>
      <c r="F710" s="327"/>
    </row>
    <row r="711">
      <c r="A711" s="329"/>
      <c r="B711" s="329"/>
      <c r="C711" s="329"/>
      <c r="D711" s="328"/>
      <c r="E711" s="327"/>
      <c r="F711" s="327"/>
    </row>
    <row r="712">
      <c r="A712" s="329"/>
      <c r="B712" s="329"/>
      <c r="C712" s="329"/>
      <c r="D712" s="328"/>
      <c r="E712" s="327"/>
      <c r="F712" s="327"/>
    </row>
    <row r="713">
      <c r="A713" s="329"/>
      <c r="B713" s="329"/>
      <c r="C713" s="329"/>
      <c r="D713" s="328"/>
      <c r="E713" s="327"/>
      <c r="F713" s="327"/>
    </row>
    <row r="714">
      <c r="A714" s="329"/>
      <c r="B714" s="329"/>
      <c r="C714" s="329"/>
      <c r="D714" s="328"/>
      <c r="E714" s="327"/>
      <c r="F714" s="327"/>
    </row>
    <row r="715">
      <c r="A715" s="329"/>
      <c r="B715" s="329"/>
      <c r="C715" s="329"/>
      <c r="D715" s="328"/>
      <c r="E715" s="327"/>
      <c r="F715" s="327"/>
    </row>
    <row r="716">
      <c r="A716" s="329"/>
      <c r="B716" s="329"/>
      <c r="C716" s="329"/>
      <c r="D716" s="328"/>
      <c r="E716" s="327"/>
      <c r="F716" s="327"/>
    </row>
    <row r="717">
      <c r="A717" s="329"/>
      <c r="B717" s="329"/>
      <c r="C717" s="329"/>
      <c r="D717" s="328"/>
      <c r="E717" s="327"/>
      <c r="F717" s="327"/>
    </row>
    <row r="718">
      <c r="A718" s="329"/>
      <c r="B718" s="329"/>
      <c r="C718" s="329"/>
      <c r="D718" s="328"/>
      <c r="E718" s="327"/>
      <c r="F718" s="327"/>
    </row>
    <row r="719">
      <c r="A719" s="329"/>
      <c r="B719" s="329"/>
      <c r="C719" s="329"/>
      <c r="D719" s="328"/>
      <c r="E719" s="327"/>
      <c r="F719" s="327"/>
    </row>
    <row r="720">
      <c r="A720" s="329"/>
      <c r="B720" s="329"/>
      <c r="C720" s="329"/>
      <c r="D720" s="328"/>
      <c r="E720" s="327"/>
      <c r="F720" s="327"/>
    </row>
    <row r="721">
      <c r="A721" s="329"/>
      <c r="B721" s="329"/>
      <c r="C721" s="329"/>
      <c r="D721" s="328"/>
      <c r="E721" s="327"/>
      <c r="F721" s="327"/>
    </row>
    <row r="722">
      <c r="A722" s="329"/>
      <c r="B722" s="329"/>
      <c r="C722" s="329"/>
      <c r="D722" s="328"/>
      <c r="E722" s="327"/>
      <c r="F722" s="327"/>
    </row>
    <row r="723">
      <c r="A723" s="329"/>
      <c r="B723" s="329"/>
      <c r="C723" s="329"/>
      <c r="D723" s="328"/>
      <c r="E723" s="327"/>
      <c r="F723" s="327"/>
    </row>
    <row r="724">
      <c r="A724" s="329"/>
      <c r="B724" s="329"/>
      <c r="C724" s="329"/>
      <c r="D724" s="328"/>
      <c r="E724" s="327"/>
      <c r="F724" s="327"/>
    </row>
    <row r="725">
      <c r="A725" s="329"/>
      <c r="B725" s="329"/>
      <c r="C725" s="329"/>
      <c r="D725" s="328"/>
      <c r="E725" s="327"/>
      <c r="F725" s="327"/>
    </row>
    <row r="726">
      <c r="A726" s="329"/>
      <c r="B726" s="329"/>
      <c r="C726" s="329"/>
      <c r="D726" s="328"/>
      <c r="E726" s="327"/>
      <c r="F726" s="327"/>
    </row>
    <row r="727">
      <c r="A727" s="329"/>
      <c r="B727" s="329"/>
      <c r="C727" s="329"/>
      <c r="D727" s="328"/>
      <c r="E727" s="327"/>
      <c r="F727" s="327"/>
    </row>
    <row r="728">
      <c r="A728" s="329"/>
      <c r="B728" s="329"/>
      <c r="C728" s="329"/>
      <c r="D728" s="328"/>
      <c r="E728" s="327"/>
      <c r="F728" s="327"/>
    </row>
    <row r="729">
      <c r="A729" s="329"/>
      <c r="B729" s="329"/>
      <c r="C729" s="329"/>
      <c r="D729" s="328"/>
      <c r="E729" s="327"/>
      <c r="F729" s="327"/>
    </row>
    <row r="730">
      <c r="A730" s="329"/>
      <c r="B730" s="329"/>
      <c r="C730" s="329"/>
      <c r="D730" s="328"/>
      <c r="E730" s="327"/>
      <c r="F730" s="327"/>
    </row>
    <row r="731">
      <c r="A731" s="329"/>
      <c r="B731" s="329"/>
      <c r="C731" s="329"/>
      <c r="D731" s="328"/>
      <c r="E731" s="327"/>
      <c r="F731" s="327"/>
    </row>
    <row r="732">
      <c r="A732" s="329"/>
      <c r="B732" s="329"/>
      <c r="C732" s="329"/>
      <c r="D732" s="328"/>
      <c r="E732" s="327"/>
      <c r="F732" s="327"/>
    </row>
    <row r="733">
      <c r="A733" s="329"/>
      <c r="B733" s="329"/>
      <c r="C733" s="329"/>
      <c r="D733" s="328"/>
      <c r="E733" s="327"/>
      <c r="F733" s="327"/>
    </row>
    <row r="734">
      <c r="A734" s="329"/>
      <c r="B734" s="329"/>
      <c r="C734" s="329"/>
      <c r="D734" s="328"/>
      <c r="E734" s="327"/>
      <c r="F734" s="327"/>
    </row>
    <row r="735">
      <c r="A735" s="329"/>
      <c r="B735" s="329"/>
      <c r="C735" s="329"/>
      <c r="D735" s="328"/>
      <c r="E735" s="327"/>
      <c r="F735" s="327"/>
    </row>
    <row r="736">
      <c r="A736" s="329"/>
      <c r="B736" s="329"/>
      <c r="C736" s="329"/>
      <c r="D736" s="328"/>
      <c r="E736" s="327"/>
      <c r="F736" s="327"/>
    </row>
    <row r="737">
      <c r="A737" s="329"/>
      <c r="B737" s="329"/>
      <c r="C737" s="329"/>
      <c r="D737" s="328"/>
      <c r="E737" s="327"/>
      <c r="F737" s="327"/>
    </row>
    <row r="738">
      <c r="A738" s="329"/>
      <c r="B738" s="329"/>
      <c r="C738" s="329"/>
      <c r="D738" s="328"/>
      <c r="E738" s="327"/>
      <c r="F738" s="327"/>
    </row>
    <row r="739">
      <c r="A739" s="329"/>
      <c r="B739" s="329"/>
      <c r="C739" s="329"/>
      <c r="D739" s="328"/>
      <c r="E739" s="327"/>
      <c r="F739" s="327"/>
    </row>
    <row r="740">
      <c r="A740" s="329"/>
      <c r="B740" s="329"/>
      <c r="C740" s="329"/>
      <c r="D740" s="328"/>
      <c r="E740" s="327"/>
      <c r="F740" s="327"/>
    </row>
    <row r="741">
      <c r="A741" s="329"/>
      <c r="B741" s="329"/>
      <c r="C741" s="329"/>
      <c r="D741" s="328"/>
      <c r="E741" s="327"/>
      <c r="F741" s="327"/>
    </row>
    <row r="742">
      <c r="A742" s="329"/>
      <c r="B742" s="329"/>
      <c r="C742" s="329"/>
      <c r="D742" s="328"/>
      <c r="E742" s="327"/>
      <c r="F742" s="327"/>
    </row>
    <row r="743">
      <c r="A743" s="329"/>
      <c r="B743" s="329"/>
      <c r="C743" s="329"/>
      <c r="D743" s="328"/>
      <c r="E743" s="327"/>
      <c r="F743" s="327"/>
    </row>
    <row r="744">
      <c r="A744" s="329"/>
      <c r="B744" s="329"/>
      <c r="C744" s="329"/>
      <c r="D744" s="328"/>
      <c r="E744" s="327"/>
      <c r="F744" s="327"/>
    </row>
    <row r="745">
      <c r="A745" s="329"/>
      <c r="B745" s="329"/>
      <c r="C745" s="329"/>
      <c r="D745" s="328"/>
      <c r="E745" s="327"/>
      <c r="F745" s="327"/>
    </row>
    <row r="746">
      <c r="A746" s="329"/>
      <c r="B746" s="329"/>
      <c r="C746" s="329"/>
      <c r="D746" s="328"/>
      <c r="E746" s="327"/>
      <c r="F746" s="327"/>
    </row>
    <row r="747">
      <c r="A747" s="329"/>
      <c r="B747" s="329"/>
      <c r="C747" s="329"/>
      <c r="D747" s="328"/>
      <c r="E747" s="327"/>
      <c r="F747" s="327"/>
    </row>
    <row r="748">
      <c r="A748" s="329"/>
      <c r="B748" s="329"/>
      <c r="C748" s="329"/>
      <c r="D748" s="328"/>
      <c r="E748" s="327"/>
      <c r="F748" s="327"/>
    </row>
    <row r="749">
      <c r="A749" s="329"/>
      <c r="B749" s="329"/>
      <c r="C749" s="329"/>
      <c r="D749" s="328"/>
      <c r="E749" s="327"/>
      <c r="F749" s="327"/>
    </row>
    <row r="750">
      <c r="A750" s="329"/>
      <c r="B750" s="329"/>
      <c r="C750" s="329"/>
      <c r="D750" s="328"/>
      <c r="E750" s="327"/>
      <c r="F750" s="327"/>
    </row>
    <row r="751">
      <c r="A751" s="329"/>
      <c r="B751" s="329"/>
      <c r="C751" s="329"/>
      <c r="D751" s="328"/>
      <c r="E751" s="327"/>
      <c r="F751" s="327"/>
    </row>
    <row r="752">
      <c r="A752" s="329"/>
      <c r="B752" s="329"/>
      <c r="C752" s="329"/>
      <c r="D752" s="328"/>
      <c r="E752" s="327"/>
      <c r="F752" s="327"/>
    </row>
    <row r="753">
      <c r="A753" s="329"/>
      <c r="B753" s="329"/>
      <c r="C753" s="329"/>
      <c r="D753" s="328"/>
      <c r="E753" s="327"/>
      <c r="F753" s="327"/>
    </row>
    <row r="754">
      <c r="A754" s="329"/>
      <c r="B754" s="329"/>
      <c r="C754" s="329"/>
      <c r="D754" s="328"/>
      <c r="E754" s="327"/>
      <c r="F754" s="327"/>
    </row>
    <row r="755">
      <c r="A755" s="329"/>
      <c r="B755" s="329"/>
      <c r="C755" s="329"/>
      <c r="D755" s="328"/>
      <c r="E755" s="327"/>
      <c r="F755" s="327"/>
    </row>
    <row r="756">
      <c r="A756" s="329"/>
      <c r="B756" s="329"/>
      <c r="C756" s="329"/>
      <c r="D756" s="328"/>
      <c r="E756" s="327"/>
      <c r="F756" s="327"/>
    </row>
    <row r="757">
      <c r="A757" s="329"/>
      <c r="B757" s="329"/>
      <c r="C757" s="329"/>
      <c r="D757" s="328"/>
      <c r="E757" s="327"/>
      <c r="F757" s="327"/>
    </row>
    <row r="758">
      <c r="A758" s="329"/>
      <c r="B758" s="329"/>
      <c r="C758" s="329"/>
      <c r="D758" s="328"/>
      <c r="E758" s="327"/>
      <c r="F758" s="327"/>
    </row>
    <row r="759">
      <c r="A759" s="329"/>
      <c r="B759" s="329"/>
      <c r="C759" s="329"/>
      <c r="D759" s="328"/>
      <c r="E759" s="327"/>
      <c r="F759" s="327"/>
    </row>
    <row r="760">
      <c r="A760" s="329"/>
      <c r="B760" s="329"/>
      <c r="C760" s="329"/>
      <c r="D760" s="328"/>
      <c r="E760" s="327"/>
      <c r="F760" s="327"/>
    </row>
    <row r="761">
      <c r="A761" s="329"/>
      <c r="B761" s="329"/>
      <c r="C761" s="329"/>
      <c r="D761" s="328"/>
      <c r="E761" s="327"/>
      <c r="F761" s="327"/>
    </row>
    <row r="762">
      <c r="A762" s="329"/>
      <c r="B762" s="329"/>
      <c r="C762" s="329"/>
      <c r="D762" s="328"/>
      <c r="E762" s="327"/>
      <c r="F762" s="327"/>
    </row>
    <row r="763">
      <c r="A763" s="329"/>
      <c r="B763" s="329"/>
      <c r="C763" s="329"/>
      <c r="D763" s="328"/>
      <c r="E763" s="327"/>
      <c r="F763" s="327"/>
    </row>
    <row r="764">
      <c r="A764" s="329"/>
      <c r="B764" s="329"/>
      <c r="C764" s="329"/>
      <c r="D764" s="328"/>
      <c r="E764" s="327"/>
      <c r="F764" s="327"/>
    </row>
    <row r="765">
      <c r="A765" s="329"/>
      <c r="B765" s="329"/>
      <c r="C765" s="329"/>
      <c r="D765" s="328"/>
      <c r="E765" s="327"/>
      <c r="F765" s="327"/>
    </row>
    <row r="766">
      <c r="A766" s="329"/>
      <c r="B766" s="329"/>
      <c r="C766" s="329"/>
      <c r="D766" s="328"/>
      <c r="E766" s="327"/>
      <c r="F766" s="327"/>
    </row>
    <row r="767">
      <c r="A767" s="329"/>
      <c r="B767" s="329"/>
      <c r="C767" s="329"/>
      <c r="D767" s="328"/>
      <c r="E767" s="327"/>
      <c r="F767" s="327"/>
    </row>
    <row r="768">
      <c r="A768" s="329"/>
      <c r="B768" s="329"/>
      <c r="C768" s="329"/>
      <c r="D768" s="328"/>
      <c r="E768" s="327"/>
      <c r="F768" s="327"/>
    </row>
    <row r="769">
      <c r="A769" s="329"/>
      <c r="B769" s="329"/>
      <c r="C769" s="329"/>
      <c r="D769" s="328"/>
      <c r="E769" s="327"/>
      <c r="F769" s="327"/>
    </row>
    <row r="770">
      <c r="A770" s="329"/>
      <c r="B770" s="329"/>
      <c r="C770" s="329"/>
      <c r="D770" s="328"/>
      <c r="E770" s="327"/>
      <c r="F770" s="327"/>
    </row>
    <row r="771">
      <c r="A771" s="329"/>
      <c r="B771" s="329"/>
      <c r="C771" s="329"/>
      <c r="D771" s="328"/>
      <c r="E771" s="327"/>
      <c r="F771" s="327"/>
    </row>
    <row r="772">
      <c r="A772" s="329"/>
      <c r="B772" s="329"/>
      <c r="C772" s="329"/>
      <c r="D772" s="328"/>
      <c r="E772" s="327"/>
      <c r="F772" s="327"/>
    </row>
    <row r="773">
      <c r="A773" s="329"/>
      <c r="B773" s="329"/>
      <c r="C773" s="329"/>
      <c r="D773" s="328"/>
      <c r="E773" s="327"/>
      <c r="F773" s="327"/>
    </row>
    <row r="774">
      <c r="A774" s="329"/>
      <c r="B774" s="329"/>
      <c r="C774" s="329"/>
      <c r="D774" s="328"/>
      <c r="E774" s="327"/>
      <c r="F774" s="327"/>
    </row>
    <row r="775">
      <c r="A775" s="329"/>
      <c r="B775" s="329"/>
      <c r="C775" s="329"/>
      <c r="D775" s="328"/>
      <c r="E775" s="327"/>
      <c r="F775" s="327"/>
    </row>
    <row r="776">
      <c r="A776" s="329"/>
      <c r="B776" s="329"/>
      <c r="C776" s="329"/>
      <c r="D776" s="328"/>
      <c r="E776" s="327"/>
      <c r="F776" s="327"/>
    </row>
    <row r="777">
      <c r="A777" s="329"/>
      <c r="B777" s="329"/>
      <c r="C777" s="329"/>
      <c r="D777" s="328"/>
      <c r="E777" s="327"/>
      <c r="F777" s="327"/>
    </row>
    <row r="778">
      <c r="A778" s="329"/>
      <c r="B778" s="329"/>
      <c r="C778" s="329"/>
      <c r="D778" s="328"/>
      <c r="E778" s="327"/>
      <c r="F778" s="327"/>
    </row>
    <row r="779">
      <c r="A779" s="329"/>
      <c r="B779" s="329"/>
      <c r="C779" s="329"/>
      <c r="D779" s="328"/>
      <c r="E779" s="327"/>
      <c r="F779" s="327"/>
    </row>
    <row r="780">
      <c r="A780" s="329"/>
      <c r="B780" s="329"/>
      <c r="C780" s="329"/>
      <c r="D780" s="328"/>
      <c r="E780" s="327"/>
      <c r="F780" s="327"/>
    </row>
    <row r="781">
      <c r="A781" s="329"/>
      <c r="B781" s="329"/>
      <c r="C781" s="329"/>
      <c r="D781" s="328"/>
      <c r="E781" s="327"/>
      <c r="F781" s="327"/>
    </row>
    <row r="782">
      <c r="A782" s="329"/>
      <c r="B782" s="329"/>
      <c r="C782" s="329"/>
      <c r="D782" s="328"/>
      <c r="E782" s="327"/>
      <c r="F782" s="327"/>
    </row>
    <row r="783">
      <c r="A783" s="329"/>
      <c r="B783" s="329"/>
      <c r="C783" s="329"/>
      <c r="D783" s="328"/>
      <c r="E783" s="327"/>
      <c r="F783" s="327"/>
    </row>
    <row r="784">
      <c r="A784" s="329"/>
      <c r="B784" s="329"/>
      <c r="C784" s="329"/>
      <c r="D784" s="328"/>
      <c r="E784" s="327"/>
      <c r="F784" s="327"/>
    </row>
    <row r="785">
      <c r="A785" s="329"/>
      <c r="B785" s="329"/>
      <c r="C785" s="329"/>
      <c r="D785" s="328"/>
      <c r="E785" s="327"/>
      <c r="F785" s="327"/>
    </row>
    <row r="786">
      <c r="A786" s="329"/>
      <c r="B786" s="329"/>
      <c r="C786" s="329"/>
      <c r="D786" s="328"/>
      <c r="E786" s="327"/>
      <c r="F786" s="327"/>
    </row>
    <row r="787">
      <c r="A787" s="329"/>
      <c r="B787" s="329"/>
      <c r="C787" s="329"/>
      <c r="D787" s="328"/>
      <c r="E787" s="327"/>
      <c r="F787" s="327"/>
    </row>
    <row r="788">
      <c r="A788" s="329"/>
      <c r="B788" s="329"/>
      <c r="C788" s="329"/>
      <c r="D788" s="328"/>
      <c r="E788" s="327"/>
      <c r="F788" s="327"/>
    </row>
    <row r="789">
      <c r="A789" s="329"/>
      <c r="B789" s="329"/>
      <c r="C789" s="329"/>
      <c r="D789" s="328"/>
      <c r="E789" s="327"/>
      <c r="F789" s="327"/>
    </row>
    <row r="790">
      <c r="A790" s="329"/>
      <c r="B790" s="329"/>
      <c r="C790" s="329"/>
      <c r="D790" s="328"/>
      <c r="E790" s="327"/>
      <c r="F790" s="327"/>
    </row>
    <row r="791">
      <c r="A791" s="329"/>
      <c r="B791" s="329"/>
      <c r="C791" s="329"/>
      <c r="D791" s="328"/>
      <c r="E791" s="327"/>
      <c r="F791" s="327"/>
    </row>
    <row r="792">
      <c r="A792" s="329"/>
      <c r="B792" s="329"/>
      <c r="C792" s="329"/>
      <c r="D792" s="328"/>
      <c r="E792" s="327"/>
      <c r="F792" s="327"/>
    </row>
    <row r="793">
      <c r="A793" s="329"/>
      <c r="B793" s="329"/>
      <c r="C793" s="329"/>
      <c r="D793" s="328"/>
      <c r="E793" s="327"/>
      <c r="F793" s="327"/>
    </row>
    <row r="794">
      <c r="A794" s="329"/>
      <c r="B794" s="329"/>
      <c r="C794" s="329"/>
      <c r="D794" s="328"/>
      <c r="E794" s="327"/>
      <c r="F794" s="327"/>
    </row>
    <row r="795">
      <c r="A795" s="329"/>
      <c r="B795" s="329"/>
      <c r="C795" s="329"/>
      <c r="D795" s="328"/>
      <c r="E795" s="327"/>
      <c r="F795" s="327"/>
    </row>
    <row r="796">
      <c r="A796" s="329"/>
      <c r="B796" s="329"/>
      <c r="C796" s="329"/>
      <c r="D796" s="328"/>
      <c r="E796" s="327"/>
      <c r="F796" s="327"/>
    </row>
    <row r="797">
      <c r="A797" s="329"/>
      <c r="B797" s="329"/>
      <c r="C797" s="329"/>
      <c r="D797" s="328"/>
      <c r="E797" s="327"/>
      <c r="F797" s="327"/>
    </row>
    <row r="798">
      <c r="A798" s="329"/>
      <c r="B798" s="329"/>
      <c r="C798" s="329"/>
      <c r="D798" s="328"/>
      <c r="E798" s="327"/>
      <c r="F798" s="327"/>
    </row>
    <row r="799">
      <c r="A799" s="329"/>
      <c r="B799" s="329"/>
      <c r="C799" s="329"/>
      <c r="D799" s="328"/>
      <c r="E799" s="327"/>
      <c r="F799" s="327"/>
    </row>
    <row r="800">
      <c r="A800" s="329"/>
      <c r="B800" s="329"/>
      <c r="C800" s="329"/>
      <c r="D800" s="328"/>
      <c r="E800" s="327"/>
      <c r="F800" s="327"/>
    </row>
    <row r="801">
      <c r="A801" s="329"/>
      <c r="B801" s="329"/>
      <c r="C801" s="329"/>
      <c r="D801" s="328"/>
      <c r="E801" s="327"/>
      <c r="F801" s="327"/>
    </row>
    <row r="802">
      <c r="A802" s="329"/>
      <c r="B802" s="329"/>
      <c r="C802" s="329"/>
      <c r="D802" s="328"/>
      <c r="E802" s="327"/>
      <c r="F802" s="327"/>
    </row>
    <row r="803">
      <c r="A803" s="329"/>
      <c r="B803" s="329"/>
      <c r="C803" s="329"/>
      <c r="D803" s="328"/>
      <c r="E803" s="327"/>
      <c r="F803" s="327"/>
    </row>
    <row r="804">
      <c r="A804" s="329"/>
      <c r="B804" s="329"/>
      <c r="C804" s="329"/>
      <c r="D804" s="328"/>
      <c r="E804" s="327"/>
      <c r="F804" s="327"/>
    </row>
    <row r="805">
      <c r="A805" s="329"/>
      <c r="B805" s="329"/>
      <c r="C805" s="329"/>
      <c r="D805" s="328"/>
      <c r="E805" s="327"/>
      <c r="F805" s="327"/>
    </row>
    <row r="806">
      <c r="A806" s="329"/>
      <c r="B806" s="329"/>
      <c r="C806" s="329"/>
      <c r="D806" s="328"/>
      <c r="E806" s="327"/>
      <c r="F806" s="327"/>
    </row>
    <row r="807">
      <c r="A807" s="329"/>
      <c r="B807" s="329"/>
      <c r="C807" s="329"/>
      <c r="D807" s="328"/>
      <c r="E807" s="327"/>
      <c r="F807" s="327"/>
    </row>
    <row r="808">
      <c r="A808" s="329"/>
      <c r="B808" s="329"/>
      <c r="C808" s="329"/>
      <c r="D808" s="328"/>
      <c r="E808" s="327"/>
      <c r="F808" s="327"/>
    </row>
    <row r="809">
      <c r="A809" s="329"/>
      <c r="B809" s="329"/>
      <c r="C809" s="329"/>
      <c r="D809" s="328"/>
      <c r="E809" s="327"/>
      <c r="F809" s="327"/>
    </row>
    <row r="810">
      <c r="A810" s="329"/>
      <c r="B810" s="329"/>
      <c r="C810" s="329"/>
      <c r="D810" s="328"/>
      <c r="E810" s="327"/>
      <c r="F810" s="327"/>
    </row>
    <row r="811">
      <c r="A811" s="329"/>
      <c r="B811" s="329"/>
      <c r="C811" s="329"/>
      <c r="D811" s="328"/>
      <c r="E811" s="327"/>
      <c r="F811" s="327"/>
    </row>
    <row r="812">
      <c r="A812" s="329"/>
      <c r="B812" s="329"/>
      <c r="C812" s="329"/>
      <c r="D812" s="328"/>
      <c r="E812" s="327"/>
      <c r="F812" s="327"/>
    </row>
    <row r="813">
      <c r="A813" s="329"/>
      <c r="B813" s="329"/>
      <c r="C813" s="329"/>
      <c r="D813" s="328"/>
      <c r="E813" s="327"/>
      <c r="F813" s="327"/>
    </row>
    <row r="814">
      <c r="A814" s="329"/>
      <c r="B814" s="329"/>
      <c r="C814" s="329"/>
      <c r="D814" s="328"/>
      <c r="E814" s="327"/>
      <c r="F814" s="327"/>
    </row>
    <row r="815">
      <c r="A815" s="329"/>
      <c r="B815" s="329"/>
      <c r="C815" s="329"/>
      <c r="D815" s="328"/>
      <c r="E815" s="327"/>
      <c r="F815" s="327"/>
    </row>
    <row r="816">
      <c r="A816" s="329"/>
      <c r="B816" s="329"/>
      <c r="C816" s="329"/>
      <c r="D816" s="328"/>
      <c r="E816" s="327"/>
      <c r="F816" s="327"/>
    </row>
    <row r="817">
      <c r="A817" s="329"/>
      <c r="B817" s="329"/>
      <c r="C817" s="329"/>
      <c r="D817" s="328"/>
      <c r="E817" s="327"/>
      <c r="F817" s="327"/>
    </row>
    <row r="818">
      <c r="A818" s="329"/>
      <c r="B818" s="329"/>
      <c r="C818" s="329"/>
      <c r="D818" s="328"/>
      <c r="E818" s="327"/>
      <c r="F818" s="327"/>
    </row>
    <row r="819">
      <c r="A819" s="329"/>
      <c r="B819" s="329"/>
      <c r="C819" s="329"/>
      <c r="D819" s="328"/>
      <c r="E819" s="327"/>
      <c r="F819" s="327"/>
    </row>
    <row r="820">
      <c r="A820" s="329"/>
      <c r="B820" s="329"/>
      <c r="C820" s="329"/>
      <c r="D820" s="328"/>
      <c r="E820" s="327"/>
      <c r="F820" s="327"/>
    </row>
    <row r="821">
      <c r="A821" s="329"/>
      <c r="B821" s="329"/>
      <c r="C821" s="329"/>
      <c r="D821" s="328"/>
      <c r="E821" s="327"/>
      <c r="F821" s="327"/>
    </row>
    <row r="822">
      <c r="A822" s="329"/>
      <c r="B822" s="329"/>
      <c r="C822" s="329"/>
      <c r="D822" s="328"/>
      <c r="E822" s="327"/>
      <c r="F822" s="327"/>
    </row>
    <row r="823">
      <c r="A823" s="329"/>
      <c r="B823" s="329"/>
      <c r="C823" s="329"/>
      <c r="D823" s="328"/>
      <c r="E823" s="327"/>
      <c r="F823" s="327"/>
    </row>
    <row r="824">
      <c r="A824" s="329"/>
      <c r="B824" s="329"/>
      <c r="C824" s="329"/>
      <c r="D824" s="328"/>
      <c r="E824" s="327"/>
      <c r="F824" s="327"/>
    </row>
    <row r="825">
      <c r="A825" s="329"/>
      <c r="B825" s="329"/>
      <c r="C825" s="329"/>
      <c r="D825" s="328"/>
      <c r="E825" s="327"/>
      <c r="F825" s="327"/>
    </row>
    <row r="826">
      <c r="A826" s="329"/>
      <c r="B826" s="329"/>
      <c r="C826" s="329"/>
      <c r="D826" s="328"/>
      <c r="E826" s="327"/>
      <c r="F826" s="327"/>
    </row>
    <row r="827">
      <c r="A827" s="329"/>
      <c r="B827" s="329"/>
      <c r="C827" s="329"/>
      <c r="D827" s="328"/>
      <c r="E827" s="327"/>
      <c r="F827" s="327"/>
    </row>
    <row r="828">
      <c r="A828" s="329"/>
      <c r="B828" s="329"/>
      <c r="C828" s="329"/>
      <c r="D828" s="328"/>
      <c r="E828" s="327"/>
      <c r="F828" s="327"/>
    </row>
    <row r="829">
      <c r="A829" s="329"/>
      <c r="B829" s="329"/>
      <c r="C829" s="329"/>
      <c r="D829" s="328"/>
      <c r="E829" s="327"/>
      <c r="F829" s="327"/>
    </row>
    <row r="830">
      <c r="A830" s="329"/>
      <c r="B830" s="329"/>
      <c r="C830" s="329"/>
      <c r="D830" s="328"/>
      <c r="E830" s="327"/>
      <c r="F830" s="327"/>
    </row>
    <row r="831">
      <c r="A831" s="329"/>
      <c r="B831" s="329"/>
      <c r="C831" s="329"/>
      <c r="D831" s="328"/>
      <c r="E831" s="327"/>
      <c r="F831" s="327"/>
    </row>
    <row r="832">
      <c r="A832" s="329"/>
      <c r="B832" s="329"/>
      <c r="C832" s="329"/>
      <c r="D832" s="328"/>
      <c r="E832" s="327"/>
      <c r="F832" s="327"/>
    </row>
    <row r="833">
      <c r="A833" s="329"/>
      <c r="B833" s="329"/>
      <c r="C833" s="329"/>
      <c r="D833" s="328"/>
      <c r="E833" s="327"/>
      <c r="F833" s="327"/>
    </row>
    <row r="834">
      <c r="A834" s="329"/>
      <c r="B834" s="329"/>
      <c r="C834" s="329"/>
      <c r="D834" s="328"/>
      <c r="E834" s="327"/>
      <c r="F834" s="327"/>
    </row>
    <row r="835">
      <c r="A835" s="329"/>
      <c r="B835" s="329"/>
      <c r="C835" s="329"/>
      <c r="D835" s="328"/>
      <c r="E835" s="327"/>
      <c r="F835" s="327"/>
    </row>
    <row r="836">
      <c r="A836" s="329"/>
      <c r="B836" s="329"/>
      <c r="C836" s="329"/>
      <c r="D836" s="328"/>
      <c r="E836" s="327"/>
      <c r="F836" s="327"/>
    </row>
    <row r="837">
      <c r="A837" s="329"/>
      <c r="B837" s="329"/>
      <c r="C837" s="329"/>
      <c r="D837" s="328"/>
      <c r="E837" s="327"/>
      <c r="F837" s="327"/>
    </row>
    <row r="838">
      <c r="A838" s="329"/>
      <c r="B838" s="329"/>
      <c r="C838" s="329"/>
      <c r="D838" s="328"/>
      <c r="E838" s="327"/>
      <c r="F838" s="327"/>
    </row>
    <row r="839">
      <c r="A839" s="329"/>
      <c r="B839" s="329"/>
      <c r="C839" s="329"/>
      <c r="D839" s="328"/>
      <c r="E839" s="327"/>
      <c r="F839" s="327"/>
    </row>
    <row r="840">
      <c r="A840" s="329"/>
      <c r="B840" s="329"/>
      <c r="C840" s="329"/>
      <c r="D840" s="328"/>
      <c r="E840" s="327"/>
      <c r="F840" s="327"/>
    </row>
    <row r="841">
      <c r="A841" s="329"/>
      <c r="B841" s="329"/>
      <c r="C841" s="329"/>
      <c r="D841" s="328"/>
      <c r="E841" s="327"/>
      <c r="F841" s="327"/>
    </row>
    <row r="842">
      <c r="A842" s="329"/>
      <c r="B842" s="329"/>
      <c r="C842" s="329"/>
      <c r="D842" s="328"/>
      <c r="E842" s="327"/>
      <c r="F842" s="327"/>
    </row>
    <row r="843">
      <c r="A843" s="329"/>
      <c r="B843" s="329"/>
      <c r="C843" s="329"/>
      <c r="D843" s="328"/>
      <c r="E843" s="327"/>
      <c r="F843" s="327"/>
    </row>
    <row r="844">
      <c r="A844" s="329"/>
      <c r="B844" s="329"/>
      <c r="C844" s="329"/>
      <c r="D844" s="328"/>
      <c r="E844" s="327"/>
      <c r="F844" s="327"/>
    </row>
    <row r="845">
      <c r="A845" s="329"/>
      <c r="B845" s="329"/>
      <c r="C845" s="329"/>
      <c r="D845" s="328"/>
      <c r="E845" s="327"/>
      <c r="F845" s="327"/>
    </row>
    <row r="846">
      <c r="A846" s="329"/>
      <c r="B846" s="329"/>
      <c r="C846" s="329"/>
      <c r="D846" s="328"/>
      <c r="E846" s="327"/>
      <c r="F846" s="327"/>
    </row>
    <row r="847">
      <c r="A847" s="329"/>
      <c r="B847" s="329"/>
      <c r="C847" s="329"/>
      <c r="D847" s="328"/>
      <c r="E847" s="327"/>
      <c r="F847" s="327"/>
    </row>
    <row r="848">
      <c r="A848" s="329"/>
      <c r="B848" s="329"/>
      <c r="C848" s="329"/>
      <c r="D848" s="328"/>
      <c r="E848" s="327"/>
      <c r="F848" s="327"/>
    </row>
    <row r="849">
      <c r="A849" s="329"/>
      <c r="B849" s="329"/>
      <c r="C849" s="329"/>
      <c r="D849" s="328"/>
      <c r="E849" s="327"/>
      <c r="F849" s="327"/>
    </row>
    <row r="850">
      <c r="A850" s="329"/>
      <c r="B850" s="329"/>
      <c r="C850" s="329"/>
      <c r="D850" s="328"/>
      <c r="E850" s="327"/>
      <c r="F850" s="327"/>
    </row>
    <row r="851">
      <c r="A851" s="329"/>
      <c r="B851" s="329"/>
      <c r="C851" s="329"/>
      <c r="D851" s="328"/>
      <c r="E851" s="327"/>
      <c r="F851" s="327"/>
    </row>
    <row r="852">
      <c r="A852" s="329"/>
      <c r="B852" s="329"/>
      <c r="C852" s="329"/>
      <c r="D852" s="328"/>
      <c r="E852" s="327"/>
      <c r="F852" s="327"/>
    </row>
    <row r="853">
      <c r="A853" s="329"/>
      <c r="B853" s="329"/>
      <c r="C853" s="329"/>
      <c r="D853" s="328"/>
      <c r="E853" s="327"/>
      <c r="F853" s="327"/>
    </row>
    <row r="854">
      <c r="A854" s="329"/>
      <c r="B854" s="329"/>
      <c r="C854" s="329"/>
      <c r="D854" s="328"/>
      <c r="E854" s="327"/>
      <c r="F854" s="327"/>
    </row>
    <row r="855">
      <c r="A855" s="329"/>
      <c r="B855" s="329"/>
      <c r="C855" s="329"/>
      <c r="D855" s="328"/>
      <c r="E855" s="327"/>
      <c r="F855" s="327"/>
    </row>
    <row r="856">
      <c r="A856" s="329"/>
      <c r="B856" s="329"/>
      <c r="C856" s="329"/>
      <c r="D856" s="328"/>
      <c r="E856" s="327"/>
      <c r="F856" s="327"/>
    </row>
    <row r="857">
      <c r="A857" s="329"/>
      <c r="B857" s="329"/>
      <c r="C857" s="329"/>
      <c r="D857" s="328"/>
      <c r="E857" s="327"/>
      <c r="F857" s="327"/>
    </row>
    <row r="858">
      <c r="A858" s="329"/>
      <c r="B858" s="329"/>
      <c r="C858" s="329"/>
      <c r="D858" s="328"/>
      <c r="E858" s="327"/>
      <c r="F858" s="327"/>
    </row>
    <row r="859">
      <c r="A859" s="329"/>
      <c r="B859" s="329"/>
      <c r="C859" s="329"/>
      <c r="D859" s="328"/>
      <c r="E859" s="327"/>
      <c r="F859" s="327"/>
    </row>
    <row r="860">
      <c r="A860" s="329"/>
      <c r="B860" s="329"/>
      <c r="C860" s="329"/>
      <c r="D860" s="328"/>
      <c r="E860" s="327"/>
      <c r="F860" s="327"/>
    </row>
    <row r="861">
      <c r="A861" s="329"/>
      <c r="B861" s="329"/>
      <c r="C861" s="329"/>
      <c r="D861" s="328"/>
      <c r="E861" s="327"/>
      <c r="F861" s="327"/>
    </row>
    <row r="862">
      <c r="A862" s="329"/>
      <c r="B862" s="329"/>
      <c r="C862" s="329"/>
      <c r="D862" s="328"/>
      <c r="E862" s="327"/>
      <c r="F862" s="327"/>
    </row>
    <row r="863">
      <c r="A863" s="329"/>
      <c r="B863" s="329"/>
      <c r="C863" s="329"/>
      <c r="D863" s="328"/>
      <c r="E863" s="327"/>
      <c r="F863" s="327"/>
    </row>
    <row r="864">
      <c r="A864" s="329"/>
      <c r="B864" s="329"/>
      <c r="C864" s="329"/>
      <c r="D864" s="328"/>
      <c r="E864" s="327"/>
      <c r="F864" s="327"/>
    </row>
    <row r="865">
      <c r="A865" s="329"/>
      <c r="B865" s="329"/>
      <c r="C865" s="329"/>
      <c r="D865" s="328"/>
      <c r="E865" s="327"/>
      <c r="F865" s="327"/>
    </row>
    <row r="866">
      <c r="A866" s="329"/>
      <c r="B866" s="329"/>
      <c r="C866" s="329"/>
      <c r="D866" s="328"/>
      <c r="E866" s="327"/>
      <c r="F866" s="327"/>
    </row>
    <row r="867">
      <c r="A867" s="329"/>
      <c r="B867" s="329"/>
      <c r="C867" s="329"/>
      <c r="D867" s="328"/>
      <c r="E867" s="327"/>
      <c r="F867" s="327"/>
    </row>
    <row r="868">
      <c r="A868" s="329"/>
      <c r="B868" s="329"/>
      <c r="C868" s="329"/>
      <c r="D868" s="328"/>
      <c r="E868" s="327"/>
      <c r="F868" s="327"/>
    </row>
    <row r="869">
      <c r="A869" s="329"/>
      <c r="B869" s="329"/>
      <c r="C869" s="329"/>
      <c r="D869" s="328"/>
      <c r="E869" s="327"/>
      <c r="F869" s="327"/>
    </row>
    <row r="870">
      <c r="A870" s="329"/>
      <c r="B870" s="329"/>
      <c r="C870" s="329"/>
      <c r="D870" s="328"/>
      <c r="E870" s="327"/>
      <c r="F870" s="327"/>
    </row>
    <row r="871">
      <c r="A871" s="329"/>
      <c r="B871" s="329"/>
      <c r="C871" s="329"/>
      <c r="D871" s="328"/>
      <c r="E871" s="327"/>
      <c r="F871" s="327"/>
    </row>
    <row r="872">
      <c r="A872" s="329"/>
      <c r="B872" s="329"/>
      <c r="C872" s="329"/>
      <c r="D872" s="328"/>
      <c r="E872" s="327"/>
      <c r="F872" s="327"/>
    </row>
    <row r="873">
      <c r="A873" s="329"/>
      <c r="B873" s="329"/>
      <c r="C873" s="329"/>
      <c r="D873" s="328"/>
      <c r="E873" s="327"/>
      <c r="F873" s="327"/>
    </row>
    <row r="874">
      <c r="A874" s="329"/>
      <c r="B874" s="329"/>
      <c r="C874" s="329"/>
      <c r="D874" s="328"/>
      <c r="E874" s="327"/>
      <c r="F874" s="327"/>
    </row>
    <row r="875">
      <c r="A875" s="329"/>
      <c r="B875" s="329"/>
      <c r="C875" s="329"/>
      <c r="D875" s="328"/>
      <c r="E875" s="327"/>
      <c r="F875" s="327"/>
    </row>
    <row r="876">
      <c r="A876" s="329"/>
      <c r="B876" s="329"/>
      <c r="C876" s="329"/>
      <c r="D876" s="328"/>
      <c r="E876" s="327"/>
      <c r="F876" s="327"/>
    </row>
    <row r="877">
      <c r="A877" s="329"/>
      <c r="B877" s="329"/>
      <c r="C877" s="329"/>
      <c r="D877" s="328"/>
      <c r="E877" s="327"/>
      <c r="F877" s="327"/>
    </row>
    <row r="878">
      <c r="A878" s="329"/>
      <c r="B878" s="329"/>
      <c r="C878" s="329"/>
      <c r="D878" s="328"/>
      <c r="E878" s="327"/>
      <c r="F878" s="327"/>
    </row>
    <row r="879">
      <c r="A879" s="329"/>
      <c r="B879" s="329"/>
      <c r="C879" s="329"/>
      <c r="D879" s="328"/>
      <c r="E879" s="327"/>
      <c r="F879" s="327"/>
    </row>
    <row r="880">
      <c r="A880" s="329"/>
      <c r="B880" s="329"/>
      <c r="C880" s="329"/>
      <c r="D880" s="328"/>
      <c r="E880" s="327"/>
      <c r="F880" s="327"/>
    </row>
    <row r="881">
      <c r="A881" s="329"/>
      <c r="B881" s="329"/>
      <c r="C881" s="329"/>
      <c r="D881" s="328"/>
      <c r="E881" s="327"/>
      <c r="F881" s="327"/>
    </row>
    <row r="882">
      <c r="A882" s="329"/>
      <c r="B882" s="329"/>
      <c r="C882" s="329"/>
      <c r="D882" s="328"/>
      <c r="E882" s="327"/>
      <c r="F882" s="327"/>
    </row>
    <row r="883">
      <c r="A883" s="329"/>
      <c r="B883" s="329"/>
      <c r="C883" s="329"/>
      <c r="D883" s="328"/>
      <c r="E883" s="327"/>
      <c r="F883" s="327"/>
    </row>
    <row r="884">
      <c r="A884" s="329"/>
      <c r="B884" s="329"/>
      <c r="C884" s="329"/>
      <c r="D884" s="328"/>
      <c r="E884" s="327"/>
      <c r="F884" s="327"/>
    </row>
    <row r="885">
      <c r="A885" s="329"/>
      <c r="B885" s="329"/>
      <c r="C885" s="329"/>
      <c r="D885" s="328"/>
      <c r="E885" s="327"/>
      <c r="F885" s="327"/>
    </row>
    <row r="886">
      <c r="A886" s="329"/>
      <c r="B886" s="329"/>
      <c r="C886" s="329"/>
      <c r="D886" s="328"/>
      <c r="E886" s="327"/>
      <c r="F886" s="327"/>
    </row>
    <row r="887">
      <c r="A887" s="329"/>
      <c r="B887" s="329"/>
      <c r="C887" s="329"/>
      <c r="D887" s="328"/>
      <c r="E887" s="327"/>
      <c r="F887" s="327"/>
    </row>
    <row r="888">
      <c r="A888" s="329"/>
      <c r="B888" s="329"/>
      <c r="C888" s="329"/>
      <c r="D888" s="328"/>
      <c r="E888" s="327"/>
      <c r="F888" s="327"/>
    </row>
    <row r="889">
      <c r="A889" s="329"/>
      <c r="B889" s="329"/>
      <c r="C889" s="329"/>
      <c r="D889" s="328"/>
      <c r="E889" s="327"/>
      <c r="F889" s="327"/>
    </row>
    <row r="890">
      <c r="A890" s="329"/>
      <c r="B890" s="329"/>
      <c r="C890" s="329"/>
      <c r="D890" s="328"/>
      <c r="E890" s="327"/>
      <c r="F890" s="327"/>
    </row>
    <row r="891">
      <c r="A891" s="329"/>
      <c r="B891" s="329"/>
      <c r="C891" s="329"/>
      <c r="D891" s="328"/>
      <c r="E891" s="327"/>
      <c r="F891" s="327"/>
    </row>
    <row r="892">
      <c r="A892" s="329"/>
      <c r="B892" s="329"/>
      <c r="C892" s="329"/>
      <c r="D892" s="328"/>
      <c r="E892" s="327"/>
      <c r="F892" s="327"/>
    </row>
    <row r="893">
      <c r="A893" s="329"/>
      <c r="B893" s="329"/>
      <c r="C893" s="329"/>
      <c r="D893" s="328"/>
      <c r="E893" s="327"/>
      <c r="F893" s="327"/>
    </row>
    <row r="894">
      <c r="A894" s="329"/>
      <c r="B894" s="329"/>
      <c r="C894" s="329"/>
      <c r="D894" s="328"/>
      <c r="E894" s="327"/>
      <c r="F894" s="327"/>
    </row>
    <row r="895">
      <c r="A895" s="329"/>
      <c r="B895" s="329"/>
      <c r="C895" s="329"/>
      <c r="D895" s="328"/>
      <c r="E895" s="327"/>
      <c r="F895" s="327"/>
    </row>
    <row r="896">
      <c r="A896" s="329"/>
      <c r="B896" s="329"/>
      <c r="C896" s="329"/>
      <c r="D896" s="328"/>
      <c r="E896" s="327"/>
      <c r="F896" s="327"/>
    </row>
    <row r="897">
      <c r="A897" s="329"/>
      <c r="B897" s="329"/>
      <c r="C897" s="329"/>
      <c r="D897" s="328"/>
      <c r="E897" s="327"/>
      <c r="F897" s="327"/>
    </row>
    <row r="898">
      <c r="A898" s="329"/>
      <c r="B898" s="329"/>
      <c r="C898" s="329"/>
      <c r="D898" s="328"/>
      <c r="E898" s="327"/>
      <c r="F898" s="327"/>
    </row>
    <row r="899">
      <c r="A899" s="329"/>
      <c r="B899" s="329"/>
      <c r="C899" s="329"/>
      <c r="D899" s="328"/>
      <c r="E899" s="327"/>
      <c r="F899" s="327"/>
    </row>
    <row r="900">
      <c r="A900" s="329"/>
      <c r="B900" s="329"/>
      <c r="C900" s="329"/>
      <c r="D900" s="328"/>
      <c r="E900" s="327"/>
      <c r="F900" s="327"/>
    </row>
    <row r="901">
      <c r="A901" s="329"/>
      <c r="B901" s="329"/>
      <c r="C901" s="329"/>
      <c r="D901" s="328"/>
      <c r="E901" s="327"/>
      <c r="F901" s="327"/>
    </row>
    <row r="902">
      <c r="A902" s="329"/>
      <c r="B902" s="329"/>
      <c r="C902" s="329"/>
      <c r="D902" s="328"/>
      <c r="E902" s="327"/>
      <c r="F902" s="327"/>
    </row>
    <row r="903">
      <c r="A903" s="329"/>
      <c r="B903" s="329"/>
      <c r="C903" s="329"/>
      <c r="D903" s="328"/>
      <c r="E903" s="327"/>
      <c r="F903" s="327"/>
    </row>
    <row r="904">
      <c r="A904" s="329"/>
      <c r="B904" s="329"/>
      <c r="C904" s="329"/>
      <c r="D904" s="328"/>
      <c r="E904" s="327"/>
      <c r="F904" s="327"/>
    </row>
    <row r="905">
      <c r="A905" s="329"/>
      <c r="B905" s="329"/>
      <c r="C905" s="329"/>
      <c r="D905" s="328"/>
      <c r="E905" s="327"/>
      <c r="F905" s="327"/>
    </row>
    <row r="906">
      <c r="A906" s="329"/>
      <c r="B906" s="329"/>
      <c r="C906" s="329"/>
      <c r="D906" s="328"/>
      <c r="E906" s="327"/>
      <c r="F906" s="327"/>
    </row>
    <row r="907">
      <c r="A907" s="329"/>
      <c r="B907" s="329"/>
      <c r="C907" s="329"/>
      <c r="D907" s="328"/>
      <c r="E907" s="327"/>
      <c r="F907" s="327"/>
    </row>
    <row r="908">
      <c r="A908" s="329"/>
      <c r="B908" s="329"/>
      <c r="C908" s="329"/>
      <c r="D908" s="328"/>
      <c r="E908" s="327"/>
      <c r="F908" s="327"/>
    </row>
    <row r="909">
      <c r="A909" s="329"/>
      <c r="B909" s="329"/>
      <c r="C909" s="329"/>
      <c r="D909" s="328"/>
      <c r="E909" s="327"/>
      <c r="F909" s="327"/>
    </row>
    <row r="910">
      <c r="A910" s="329"/>
      <c r="B910" s="329"/>
      <c r="C910" s="329"/>
      <c r="D910" s="328"/>
      <c r="E910" s="327"/>
      <c r="F910" s="327"/>
    </row>
    <row r="911">
      <c r="A911" s="329"/>
      <c r="B911" s="329"/>
      <c r="C911" s="329"/>
      <c r="D911" s="328"/>
      <c r="E911" s="327"/>
      <c r="F911" s="327"/>
    </row>
    <row r="912">
      <c r="A912" s="329"/>
      <c r="B912" s="329"/>
      <c r="C912" s="329"/>
      <c r="D912" s="328"/>
      <c r="E912" s="327"/>
      <c r="F912" s="327"/>
    </row>
    <row r="913">
      <c r="A913" s="329"/>
      <c r="B913" s="329"/>
      <c r="C913" s="329"/>
      <c r="D913" s="328"/>
      <c r="E913" s="327"/>
      <c r="F913" s="327"/>
    </row>
    <row r="914">
      <c r="A914" s="329"/>
      <c r="B914" s="329"/>
      <c r="C914" s="329"/>
      <c r="D914" s="328"/>
      <c r="E914" s="327"/>
      <c r="F914" s="327"/>
    </row>
    <row r="915">
      <c r="A915" s="329"/>
      <c r="B915" s="329"/>
      <c r="C915" s="329"/>
      <c r="D915" s="328"/>
      <c r="E915" s="327"/>
      <c r="F915" s="327"/>
    </row>
    <row r="916">
      <c r="A916" s="329"/>
      <c r="B916" s="329"/>
      <c r="C916" s="329"/>
      <c r="D916" s="328"/>
      <c r="E916" s="327"/>
      <c r="F916" s="327"/>
    </row>
    <row r="917">
      <c r="A917" s="329"/>
      <c r="B917" s="329"/>
      <c r="C917" s="329"/>
      <c r="D917" s="328"/>
      <c r="E917" s="327"/>
      <c r="F917" s="327"/>
    </row>
    <row r="918">
      <c r="A918" s="329"/>
      <c r="B918" s="329"/>
      <c r="C918" s="329"/>
      <c r="D918" s="328"/>
      <c r="E918" s="327"/>
      <c r="F918" s="327"/>
    </row>
    <row r="919">
      <c r="A919" s="329"/>
      <c r="B919" s="329"/>
      <c r="C919" s="329"/>
      <c r="D919" s="328"/>
      <c r="E919" s="327"/>
      <c r="F919" s="327"/>
    </row>
    <row r="920">
      <c r="A920" s="329"/>
      <c r="B920" s="329"/>
      <c r="C920" s="329"/>
      <c r="D920" s="328"/>
      <c r="E920" s="327"/>
      <c r="F920" s="327"/>
    </row>
    <row r="921">
      <c r="A921" s="329"/>
      <c r="B921" s="329"/>
      <c r="C921" s="329"/>
      <c r="D921" s="328"/>
      <c r="E921" s="327"/>
      <c r="F921" s="327"/>
    </row>
    <row r="922">
      <c r="A922" s="329"/>
      <c r="B922" s="329"/>
      <c r="C922" s="329"/>
      <c r="D922" s="328"/>
      <c r="E922" s="327"/>
      <c r="F922" s="327"/>
    </row>
    <row r="923">
      <c r="A923" s="329"/>
      <c r="B923" s="329"/>
      <c r="C923" s="329"/>
      <c r="D923" s="328"/>
      <c r="E923" s="327"/>
      <c r="F923" s="327"/>
    </row>
    <row r="924">
      <c r="A924" s="329"/>
      <c r="B924" s="329"/>
      <c r="C924" s="329"/>
      <c r="D924" s="328"/>
      <c r="E924" s="327"/>
      <c r="F924" s="327"/>
    </row>
    <row r="925">
      <c r="A925" s="329"/>
      <c r="B925" s="329"/>
      <c r="C925" s="329"/>
      <c r="D925" s="328"/>
      <c r="E925" s="327"/>
      <c r="F925" s="327"/>
    </row>
    <row r="926">
      <c r="A926" s="329"/>
      <c r="B926" s="329"/>
      <c r="C926" s="329"/>
      <c r="D926" s="328"/>
      <c r="E926" s="327"/>
      <c r="F926" s="327"/>
    </row>
    <row r="927">
      <c r="A927" s="329"/>
      <c r="B927" s="329"/>
      <c r="C927" s="329"/>
      <c r="D927" s="328"/>
      <c r="E927" s="327"/>
      <c r="F927" s="327"/>
    </row>
    <row r="928">
      <c r="A928" s="329"/>
      <c r="B928" s="329"/>
      <c r="C928" s="329"/>
      <c r="D928" s="328"/>
      <c r="E928" s="327"/>
      <c r="F928" s="327"/>
    </row>
    <row r="929">
      <c r="A929" s="329"/>
      <c r="B929" s="329"/>
      <c r="C929" s="329"/>
      <c r="D929" s="328"/>
      <c r="E929" s="327"/>
      <c r="F929" s="327"/>
    </row>
    <row r="930">
      <c r="A930" s="329"/>
      <c r="B930" s="329"/>
      <c r="C930" s="329"/>
      <c r="D930" s="328"/>
      <c r="E930" s="327"/>
      <c r="F930" s="327"/>
    </row>
    <row r="931">
      <c r="A931" s="329"/>
      <c r="B931" s="329"/>
      <c r="C931" s="329"/>
      <c r="D931" s="328"/>
      <c r="E931" s="327"/>
      <c r="F931" s="327"/>
    </row>
    <row r="932">
      <c r="A932" s="329"/>
      <c r="B932" s="329"/>
      <c r="C932" s="329"/>
      <c r="D932" s="328"/>
      <c r="E932" s="327"/>
      <c r="F932" s="327"/>
    </row>
    <row r="933">
      <c r="A933" s="329"/>
      <c r="B933" s="329"/>
      <c r="C933" s="329"/>
      <c r="D933" s="328"/>
      <c r="E933" s="327"/>
      <c r="F933" s="327"/>
    </row>
    <row r="934">
      <c r="A934" s="329"/>
      <c r="B934" s="329"/>
      <c r="C934" s="329"/>
      <c r="D934" s="328"/>
      <c r="E934" s="327"/>
      <c r="F934" s="327"/>
    </row>
    <row r="935">
      <c r="A935" s="329"/>
      <c r="B935" s="329"/>
      <c r="C935" s="329"/>
      <c r="D935" s="328"/>
      <c r="E935" s="327"/>
      <c r="F935" s="327"/>
    </row>
    <row r="936">
      <c r="A936" s="329"/>
      <c r="B936" s="329"/>
      <c r="C936" s="329"/>
      <c r="D936" s="328"/>
      <c r="E936" s="327"/>
      <c r="F936" s="327"/>
    </row>
    <row r="937">
      <c r="A937" s="329"/>
      <c r="B937" s="329"/>
      <c r="C937" s="329"/>
      <c r="D937" s="328"/>
      <c r="E937" s="327"/>
      <c r="F937" s="327"/>
    </row>
    <row r="938">
      <c r="A938" s="329"/>
      <c r="B938" s="329"/>
      <c r="C938" s="329"/>
      <c r="D938" s="328"/>
      <c r="E938" s="327"/>
      <c r="F938" s="327"/>
    </row>
    <row r="939">
      <c r="A939" s="329"/>
      <c r="B939" s="329"/>
      <c r="C939" s="329"/>
      <c r="D939" s="328"/>
      <c r="E939" s="327"/>
      <c r="F939" s="327"/>
    </row>
    <row r="940">
      <c r="A940" s="329"/>
      <c r="B940" s="329"/>
      <c r="C940" s="329"/>
      <c r="D940" s="328"/>
      <c r="E940" s="327"/>
      <c r="F940" s="327"/>
    </row>
    <row r="941">
      <c r="A941" s="329"/>
      <c r="B941" s="329"/>
      <c r="C941" s="329"/>
      <c r="D941" s="328"/>
      <c r="E941" s="327"/>
      <c r="F941" s="327"/>
    </row>
    <row r="942">
      <c r="A942" s="329"/>
      <c r="B942" s="329"/>
      <c r="C942" s="329"/>
      <c r="D942" s="328"/>
      <c r="E942" s="327"/>
      <c r="F942" s="327"/>
    </row>
    <row r="943">
      <c r="A943" s="329"/>
      <c r="B943" s="329"/>
      <c r="C943" s="329"/>
      <c r="D943" s="328"/>
      <c r="E943" s="327"/>
      <c r="F943" s="327"/>
    </row>
    <row r="944">
      <c r="A944" s="329"/>
      <c r="B944" s="329"/>
      <c r="C944" s="329"/>
      <c r="D944" s="328"/>
      <c r="E944" s="327"/>
      <c r="F944" s="327"/>
    </row>
    <row r="945">
      <c r="A945" s="329"/>
      <c r="B945" s="329"/>
      <c r="C945" s="329"/>
      <c r="D945" s="328"/>
      <c r="E945" s="327"/>
      <c r="F945" s="327"/>
    </row>
    <row r="946">
      <c r="A946" s="329"/>
      <c r="B946" s="329"/>
      <c r="C946" s="329"/>
      <c r="D946" s="328"/>
      <c r="E946" s="327"/>
      <c r="F946" s="327"/>
    </row>
    <row r="947">
      <c r="A947" s="329"/>
      <c r="B947" s="329"/>
      <c r="C947" s="329"/>
      <c r="D947" s="328"/>
      <c r="E947" s="327"/>
      <c r="F947" s="327"/>
    </row>
    <row r="948">
      <c r="A948" s="329"/>
      <c r="B948" s="329"/>
      <c r="C948" s="329"/>
      <c r="D948" s="328"/>
      <c r="E948" s="327"/>
      <c r="F948" s="327"/>
    </row>
    <row r="949">
      <c r="A949" s="329"/>
      <c r="B949" s="329"/>
      <c r="C949" s="329"/>
      <c r="D949" s="328"/>
      <c r="E949" s="327"/>
      <c r="F949" s="327"/>
    </row>
    <row r="950">
      <c r="A950" s="329"/>
      <c r="B950" s="329"/>
      <c r="C950" s="329"/>
      <c r="D950" s="328"/>
      <c r="E950" s="327"/>
      <c r="F950" s="327"/>
    </row>
    <row r="951">
      <c r="A951" s="329"/>
      <c r="B951" s="329"/>
      <c r="C951" s="329"/>
      <c r="D951" s="328"/>
      <c r="E951" s="327"/>
      <c r="F951" s="327"/>
    </row>
    <row r="952">
      <c r="A952" s="329"/>
      <c r="B952" s="329"/>
      <c r="C952" s="329"/>
      <c r="D952" s="328"/>
      <c r="E952" s="327"/>
      <c r="F952" s="327"/>
    </row>
    <row r="953">
      <c r="A953" s="329"/>
      <c r="B953" s="329"/>
      <c r="C953" s="329"/>
      <c r="D953" s="328"/>
      <c r="E953" s="327"/>
      <c r="F953" s="327"/>
    </row>
    <row r="954">
      <c r="A954" s="329"/>
      <c r="B954" s="329"/>
      <c r="C954" s="329"/>
      <c r="D954" s="328"/>
      <c r="E954" s="327"/>
      <c r="F954" s="327"/>
    </row>
    <row r="955">
      <c r="A955" s="329"/>
      <c r="B955" s="329"/>
      <c r="C955" s="329"/>
      <c r="D955" s="328"/>
      <c r="E955" s="327"/>
      <c r="F955" s="327"/>
    </row>
    <row r="956">
      <c r="A956" s="329"/>
      <c r="B956" s="329"/>
      <c r="C956" s="329"/>
      <c r="D956" s="328"/>
      <c r="E956" s="327"/>
      <c r="F956" s="327"/>
    </row>
    <row r="957">
      <c r="A957" s="329"/>
      <c r="B957" s="329"/>
      <c r="C957" s="329"/>
      <c r="D957" s="328"/>
      <c r="E957" s="327"/>
      <c r="F957" s="327"/>
    </row>
    <row r="958">
      <c r="A958" s="329"/>
      <c r="B958" s="329"/>
      <c r="C958" s="329"/>
      <c r="D958" s="328"/>
      <c r="E958" s="327"/>
      <c r="F958" s="327"/>
    </row>
    <row r="959">
      <c r="A959" s="329"/>
      <c r="B959" s="329"/>
      <c r="C959" s="329"/>
      <c r="D959" s="328"/>
      <c r="E959" s="327"/>
      <c r="F959" s="327"/>
    </row>
    <row r="960">
      <c r="A960" s="329"/>
      <c r="B960" s="329"/>
      <c r="C960" s="329"/>
      <c r="D960" s="328"/>
      <c r="E960" s="327"/>
      <c r="F960" s="327"/>
    </row>
    <row r="961">
      <c r="A961" s="329"/>
      <c r="B961" s="329"/>
      <c r="C961" s="329"/>
      <c r="D961" s="328"/>
      <c r="E961" s="327"/>
      <c r="F961" s="327"/>
    </row>
    <row r="962">
      <c r="A962" s="329"/>
      <c r="B962" s="329"/>
      <c r="C962" s="329"/>
      <c r="D962" s="328"/>
      <c r="E962" s="327"/>
      <c r="F962" s="327"/>
    </row>
    <row r="963">
      <c r="A963" s="329"/>
      <c r="B963" s="329"/>
      <c r="C963" s="329"/>
      <c r="D963" s="328"/>
      <c r="E963" s="327"/>
      <c r="F963" s="327"/>
    </row>
    <row r="964">
      <c r="A964" s="329"/>
      <c r="B964" s="329"/>
      <c r="C964" s="329"/>
      <c r="D964" s="328"/>
      <c r="E964" s="327"/>
      <c r="F964" s="327"/>
    </row>
    <row r="965">
      <c r="A965" s="329"/>
      <c r="B965" s="329"/>
      <c r="C965" s="329"/>
      <c r="D965" s="328"/>
      <c r="E965" s="327"/>
      <c r="F965" s="327"/>
    </row>
    <row r="966">
      <c r="A966" s="329"/>
      <c r="B966" s="329"/>
      <c r="C966" s="329"/>
      <c r="D966" s="328"/>
      <c r="E966" s="327"/>
      <c r="F966" s="327"/>
    </row>
    <row r="967">
      <c r="A967" s="329"/>
      <c r="B967" s="329"/>
      <c r="C967" s="329"/>
      <c r="D967" s="328"/>
      <c r="E967" s="327"/>
      <c r="F967" s="327"/>
    </row>
    <row r="968">
      <c r="A968" s="329"/>
      <c r="B968" s="329"/>
      <c r="C968" s="329"/>
      <c r="D968" s="328"/>
      <c r="E968" s="327"/>
      <c r="F968" s="327"/>
    </row>
    <row r="969">
      <c r="A969" s="329"/>
      <c r="B969" s="329"/>
      <c r="C969" s="329"/>
      <c r="D969" s="328"/>
      <c r="E969" s="327"/>
      <c r="F969" s="327"/>
    </row>
    <row r="970">
      <c r="A970" s="329"/>
      <c r="B970" s="329"/>
      <c r="C970" s="329"/>
      <c r="D970" s="328"/>
      <c r="E970" s="327"/>
      <c r="F970" s="327"/>
    </row>
    <row r="971">
      <c r="A971" s="329"/>
      <c r="B971" s="329"/>
      <c r="C971" s="329"/>
      <c r="D971" s="328"/>
      <c r="E971" s="327"/>
      <c r="F971" s="327"/>
    </row>
    <row r="972">
      <c r="A972" s="329"/>
      <c r="B972" s="329"/>
      <c r="C972" s="329"/>
      <c r="D972" s="328"/>
      <c r="E972" s="327"/>
      <c r="F972" s="327"/>
    </row>
    <row r="973">
      <c r="A973" s="329"/>
      <c r="B973" s="329"/>
      <c r="C973" s="329"/>
      <c r="D973" s="328"/>
      <c r="E973" s="327"/>
      <c r="F973" s="327"/>
    </row>
    <row r="974">
      <c r="A974" s="329"/>
      <c r="B974" s="329"/>
      <c r="C974" s="329"/>
      <c r="D974" s="328"/>
      <c r="E974" s="327"/>
      <c r="F974" s="327"/>
    </row>
    <row r="975">
      <c r="A975" s="329"/>
      <c r="B975" s="329"/>
      <c r="C975" s="329"/>
      <c r="D975" s="328"/>
      <c r="E975" s="327"/>
      <c r="F975" s="327"/>
    </row>
    <row r="976">
      <c r="A976" s="329"/>
      <c r="B976" s="329"/>
      <c r="C976" s="329"/>
      <c r="D976" s="328"/>
      <c r="E976" s="327"/>
      <c r="F976" s="327"/>
    </row>
    <row r="977">
      <c r="A977" s="329"/>
      <c r="B977" s="329"/>
      <c r="C977" s="329"/>
      <c r="D977" s="328"/>
      <c r="E977" s="327"/>
      <c r="F977" s="327"/>
    </row>
    <row r="978">
      <c r="A978" s="329"/>
      <c r="B978" s="329"/>
      <c r="C978" s="329"/>
      <c r="D978" s="328"/>
      <c r="E978" s="327"/>
      <c r="F978" s="327"/>
    </row>
    <row r="979">
      <c r="A979" s="329"/>
      <c r="B979" s="329"/>
      <c r="C979" s="329"/>
      <c r="D979" s="328"/>
      <c r="E979" s="327"/>
      <c r="F979" s="327"/>
    </row>
    <row r="980">
      <c r="A980" s="329"/>
      <c r="B980" s="329"/>
      <c r="C980" s="329"/>
      <c r="D980" s="328"/>
      <c r="E980" s="327"/>
      <c r="F980" s="327"/>
    </row>
    <row r="981">
      <c r="A981" s="329"/>
      <c r="B981" s="329"/>
      <c r="C981" s="329"/>
      <c r="D981" s="328"/>
      <c r="E981" s="327"/>
      <c r="F981" s="327"/>
    </row>
    <row r="982">
      <c r="A982" s="329"/>
      <c r="B982" s="329"/>
      <c r="C982" s="329"/>
      <c r="D982" s="328"/>
      <c r="E982" s="327"/>
      <c r="F982" s="327"/>
    </row>
    <row r="983">
      <c r="A983" s="329"/>
      <c r="B983" s="329"/>
      <c r="C983" s="329"/>
      <c r="D983" s="328"/>
      <c r="E983" s="327"/>
      <c r="F983" s="327"/>
    </row>
    <row r="984">
      <c r="A984" s="329"/>
      <c r="B984" s="329"/>
      <c r="C984" s="329"/>
      <c r="D984" s="328"/>
      <c r="E984" s="327"/>
      <c r="F984" s="327"/>
    </row>
    <row r="985">
      <c r="A985" s="329"/>
      <c r="B985" s="329"/>
      <c r="C985" s="329"/>
      <c r="D985" s="328"/>
      <c r="E985" s="327"/>
      <c r="F985" s="327"/>
    </row>
    <row r="986">
      <c r="A986" s="329"/>
      <c r="B986" s="329"/>
      <c r="C986" s="329"/>
      <c r="D986" s="328"/>
      <c r="E986" s="327"/>
      <c r="F986" s="327"/>
    </row>
    <row r="987">
      <c r="A987" s="329"/>
      <c r="B987" s="329"/>
      <c r="C987" s="329"/>
      <c r="D987" s="328"/>
      <c r="E987" s="327"/>
      <c r="F987" s="327"/>
    </row>
    <row r="988">
      <c r="A988" s="329"/>
      <c r="B988" s="329"/>
      <c r="C988" s="329"/>
      <c r="D988" s="328"/>
      <c r="E988" s="327"/>
      <c r="F988" s="327"/>
    </row>
    <row r="989">
      <c r="A989" s="329"/>
      <c r="B989" s="329"/>
      <c r="C989" s="329"/>
      <c r="D989" s="328"/>
      <c r="E989" s="327"/>
      <c r="F989" s="327"/>
    </row>
    <row r="990">
      <c r="A990" s="329"/>
      <c r="B990" s="329"/>
      <c r="C990" s="329"/>
      <c r="D990" s="328"/>
      <c r="E990" s="327"/>
      <c r="F990" s="327"/>
    </row>
    <row r="991">
      <c r="A991" s="329"/>
      <c r="B991" s="329"/>
      <c r="C991" s="329"/>
      <c r="D991" s="328"/>
      <c r="E991" s="327"/>
      <c r="F991" s="327"/>
    </row>
    <row r="992">
      <c r="A992" s="329"/>
      <c r="B992" s="329"/>
      <c r="C992" s="329"/>
      <c r="D992" s="328"/>
      <c r="E992" s="327"/>
      <c r="F992" s="327"/>
    </row>
    <row r="993">
      <c r="A993" s="329"/>
      <c r="B993" s="329"/>
      <c r="C993" s="329"/>
      <c r="D993" s="328"/>
      <c r="E993" s="327"/>
      <c r="F993" s="327"/>
    </row>
    <row r="994">
      <c r="A994" s="329"/>
      <c r="B994" s="329"/>
      <c r="C994" s="329"/>
      <c r="D994" s="328"/>
      <c r="E994" s="327"/>
      <c r="F994" s="327"/>
    </row>
    <row r="995">
      <c r="A995" s="329"/>
      <c r="B995" s="329"/>
      <c r="C995" s="329"/>
      <c r="D995" s="328"/>
      <c r="E995" s="327"/>
      <c r="F995" s="327"/>
    </row>
    <row r="996">
      <c r="A996" s="329"/>
      <c r="B996" s="329"/>
      <c r="C996" s="329"/>
      <c r="D996" s="328"/>
      <c r="E996" s="327"/>
      <c r="F996" s="327"/>
    </row>
    <row r="997">
      <c r="A997" s="329"/>
      <c r="B997" s="329"/>
      <c r="C997" s="329"/>
      <c r="D997" s="328"/>
      <c r="E997" s="327"/>
      <c r="F997" s="327"/>
    </row>
    <row r="998">
      <c r="A998" s="329"/>
      <c r="B998" s="329"/>
      <c r="C998" s="329"/>
      <c r="D998" s="328"/>
      <c r="E998" s="327"/>
      <c r="F998" s="327"/>
    </row>
    <row r="999">
      <c r="A999" s="329"/>
      <c r="B999" s="329"/>
      <c r="C999" s="329"/>
      <c r="D999" s="328"/>
      <c r="E999" s="327"/>
      <c r="F999" s="327"/>
    </row>
    <row r="1000">
      <c r="A1000" s="329"/>
      <c r="B1000" s="329"/>
      <c r="C1000" s="329"/>
      <c r="D1000" s="328"/>
      <c r="E1000" s="327"/>
      <c r="F1000" s="327"/>
    </row>
    <row r="1001">
      <c r="A1001" s="329"/>
      <c r="B1001" s="329"/>
      <c r="C1001" s="329"/>
      <c r="D1001" s="328"/>
      <c r="E1001" s="327"/>
      <c r="F1001" s="327"/>
    </row>
  </sheetData>
  <mergeCells count="3">
    <mergeCell ref="A1:F2"/>
    <mergeCell ref="A3:F3"/>
    <mergeCell ref="A17:C18"/>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68.0"/>
  </cols>
  <sheetData>
    <row r="1">
      <c r="A1" s="292" t="s">
        <v>409</v>
      </c>
      <c r="B1" s="2"/>
      <c r="C1" s="2"/>
      <c r="D1" s="2"/>
      <c r="E1" s="2"/>
      <c r="F1" s="2"/>
      <c r="G1" s="2"/>
      <c r="H1" s="2"/>
      <c r="I1" s="2"/>
      <c r="J1" s="2"/>
      <c r="K1" s="2"/>
      <c r="L1" s="2"/>
      <c r="M1" s="2"/>
      <c r="N1" s="2"/>
      <c r="O1" s="2"/>
      <c r="P1" s="2"/>
      <c r="Q1" s="2"/>
      <c r="R1" s="2"/>
      <c r="S1" s="2"/>
      <c r="T1" s="2"/>
      <c r="U1" s="2"/>
      <c r="V1" s="2"/>
      <c r="W1" s="2"/>
      <c r="X1" s="2"/>
      <c r="Y1" s="2"/>
      <c r="Z1" s="2"/>
    </row>
    <row r="2">
      <c r="A2" s="12"/>
      <c r="B2" s="2"/>
      <c r="C2" s="2"/>
      <c r="D2" s="2"/>
      <c r="E2" s="2"/>
      <c r="F2" s="2"/>
      <c r="G2" s="2"/>
      <c r="H2" s="2"/>
      <c r="I2" s="2"/>
      <c r="J2" s="2"/>
      <c r="K2" s="2"/>
      <c r="L2" s="2"/>
      <c r="M2" s="2"/>
      <c r="N2" s="2"/>
      <c r="O2" s="2"/>
      <c r="P2" s="2"/>
      <c r="Q2" s="2"/>
      <c r="R2" s="2"/>
      <c r="S2" s="2"/>
      <c r="T2" s="2"/>
      <c r="U2" s="2"/>
      <c r="V2" s="2"/>
      <c r="W2" s="2"/>
      <c r="X2" s="2"/>
      <c r="Y2" s="2"/>
      <c r="Z2" s="2"/>
    </row>
    <row r="3">
      <c r="A3" s="12"/>
      <c r="B3" s="2"/>
      <c r="C3" s="2"/>
      <c r="D3" s="2"/>
      <c r="E3" s="2"/>
      <c r="F3" s="2"/>
      <c r="G3" s="2"/>
      <c r="H3" s="2"/>
      <c r="I3" s="2"/>
      <c r="J3" s="2"/>
      <c r="K3" s="2"/>
      <c r="L3" s="2"/>
      <c r="M3" s="2"/>
      <c r="N3" s="2"/>
      <c r="O3" s="2"/>
      <c r="P3" s="2"/>
      <c r="Q3" s="2"/>
      <c r="R3" s="2"/>
      <c r="S3" s="2"/>
      <c r="T3" s="2"/>
      <c r="U3" s="2"/>
      <c r="V3" s="2"/>
      <c r="W3" s="2"/>
      <c r="X3" s="2"/>
      <c r="Y3" s="2"/>
      <c r="Z3" s="2"/>
    </row>
    <row r="4">
      <c r="A4" s="12"/>
      <c r="B4" s="2"/>
      <c r="C4" s="2"/>
      <c r="D4" s="2"/>
      <c r="E4" s="2"/>
      <c r="F4" s="2"/>
      <c r="G4" s="2"/>
      <c r="H4" s="2"/>
      <c r="I4" s="2"/>
      <c r="J4" s="2"/>
      <c r="K4" s="2"/>
      <c r="L4" s="2"/>
      <c r="M4" s="2"/>
      <c r="N4" s="2"/>
      <c r="O4" s="2"/>
      <c r="P4" s="2"/>
      <c r="Q4" s="2"/>
      <c r="R4" s="2"/>
      <c r="S4" s="2"/>
      <c r="T4" s="2"/>
      <c r="U4" s="2"/>
      <c r="V4" s="2"/>
      <c r="W4" s="2"/>
      <c r="X4" s="2"/>
      <c r="Y4" s="2"/>
      <c r="Z4" s="2"/>
    </row>
    <row r="5" ht="17.25" customHeight="1">
      <c r="A5" s="12"/>
      <c r="B5" s="2"/>
      <c r="C5" s="2"/>
      <c r="D5" s="2"/>
      <c r="E5" s="2"/>
      <c r="F5" s="2"/>
      <c r="G5" s="2"/>
      <c r="H5" s="2"/>
      <c r="I5" s="2"/>
      <c r="J5" s="2"/>
      <c r="K5" s="2"/>
      <c r="L5" s="2"/>
      <c r="M5" s="2"/>
      <c r="N5" s="2"/>
      <c r="O5" s="2"/>
      <c r="P5" s="2"/>
      <c r="Q5" s="2"/>
      <c r="R5" s="2"/>
      <c r="S5" s="2"/>
      <c r="T5" s="2"/>
      <c r="U5" s="2"/>
      <c r="V5" s="2"/>
      <c r="W5" s="2"/>
      <c r="X5" s="2"/>
      <c r="Y5" s="2"/>
      <c r="Z5" s="2"/>
    </row>
    <row r="6">
      <c r="A6" s="295"/>
      <c r="B6" s="2"/>
      <c r="C6" s="2"/>
      <c r="D6" s="2"/>
      <c r="E6" s="2"/>
      <c r="F6" s="2"/>
      <c r="G6" s="2"/>
      <c r="H6" s="2"/>
      <c r="I6" s="2"/>
      <c r="J6" s="2"/>
      <c r="K6" s="2"/>
      <c r="L6" s="2"/>
      <c r="M6" s="2"/>
      <c r="N6" s="2"/>
      <c r="O6" s="2"/>
      <c r="P6" s="2"/>
      <c r="Q6" s="2"/>
      <c r="R6" s="2"/>
      <c r="S6" s="2"/>
      <c r="T6" s="2"/>
      <c r="U6" s="2"/>
      <c r="V6" s="2"/>
      <c r="W6" s="2"/>
      <c r="X6" s="2"/>
      <c r="Y6" s="2"/>
      <c r="Z6" s="2"/>
    </row>
    <row r="7">
      <c r="A7" s="12"/>
      <c r="B7" s="2"/>
      <c r="C7" s="2"/>
      <c r="D7" s="2"/>
      <c r="E7" s="2"/>
      <c r="F7" s="2"/>
      <c r="G7" s="2"/>
      <c r="H7" s="2"/>
      <c r="I7" s="2"/>
      <c r="J7" s="2"/>
      <c r="K7" s="2"/>
      <c r="L7" s="2"/>
      <c r="M7" s="2"/>
      <c r="N7" s="2"/>
      <c r="O7" s="2"/>
      <c r="P7" s="2"/>
      <c r="Q7" s="2"/>
      <c r="R7" s="2"/>
      <c r="S7" s="2"/>
      <c r="T7" s="2"/>
      <c r="U7" s="2"/>
      <c r="V7" s="2"/>
      <c r="W7" s="2"/>
      <c r="X7" s="2"/>
      <c r="Y7" s="2"/>
      <c r="Z7" s="2"/>
    </row>
    <row r="8">
      <c r="A8" s="12"/>
      <c r="B8" s="2"/>
      <c r="C8" s="2"/>
      <c r="D8" s="2"/>
      <c r="E8" s="2"/>
      <c r="F8" s="2"/>
      <c r="G8" s="2"/>
      <c r="H8" s="2"/>
      <c r="I8" s="2"/>
      <c r="J8" s="2"/>
      <c r="K8" s="2"/>
      <c r="L8" s="2"/>
      <c r="M8" s="2"/>
      <c r="N8" s="2"/>
      <c r="O8" s="2"/>
      <c r="P8" s="2"/>
      <c r="Q8" s="2"/>
      <c r="R8" s="2"/>
      <c r="S8" s="2"/>
      <c r="T8" s="2"/>
      <c r="U8" s="2"/>
      <c r="V8" s="2"/>
      <c r="W8" s="2"/>
      <c r="X8" s="2"/>
      <c r="Y8" s="2"/>
      <c r="Z8" s="2"/>
    </row>
    <row r="9">
      <c r="A9" s="12"/>
      <c r="B9" s="2"/>
      <c r="C9" s="2"/>
      <c r="D9" s="2"/>
      <c r="E9" s="2"/>
      <c r="F9" s="2"/>
      <c r="G9" s="2"/>
      <c r="H9" s="2"/>
      <c r="I9" s="2"/>
      <c r="J9" s="2"/>
      <c r="K9" s="2"/>
      <c r="L9" s="2"/>
      <c r="M9" s="2"/>
      <c r="N9" s="2"/>
      <c r="O9" s="2"/>
      <c r="P9" s="2"/>
      <c r="Q9" s="2"/>
      <c r="R9" s="2"/>
      <c r="S9" s="2"/>
      <c r="T9" s="2"/>
      <c r="U9" s="2"/>
      <c r="V9" s="2"/>
      <c r="W9" s="2"/>
      <c r="X9" s="2"/>
      <c r="Y9" s="2"/>
      <c r="Z9" s="2"/>
    </row>
    <row r="10">
      <c r="A10" s="295"/>
      <c r="B10" s="2"/>
      <c r="C10" s="2"/>
      <c r="D10" s="2"/>
      <c r="E10" s="2"/>
      <c r="F10" s="2"/>
      <c r="G10" s="2"/>
      <c r="H10" s="2"/>
      <c r="I10" s="2"/>
      <c r="J10" s="2"/>
      <c r="K10" s="2"/>
      <c r="L10" s="2"/>
      <c r="M10" s="2"/>
      <c r="N10" s="2"/>
      <c r="O10" s="2"/>
      <c r="P10" s="2"/>
      <c r="Q10" s="2"/>
      <c r="R10" s="2"/>
      <c r="S10" s="2"/>
      <c r="T10" s="2"/>
      <c r="U10" s="2"/>
      <c r="V10" s="2"/>
      <c r="W10" s="2"/>
      <c r="X10" s="2"/>
      <c r="Y10" s="2"/>
      <c r="Z10" s="2"/>
    </row>
    <row r="11">
      <c r="A11" s="298"/>
      <c r="B11" s="2"/>
      <c r="C11" s="2"/>
      <c r="D11" s="2"/>
      <c r="E11" s="2"/>
      <c r="F11" s="2"/>
      <c r="G11" s="2"/>
      <c r="H11" s="2"/>
      <c r="I11" s="2"/>
      <c r="J11" s="2"/>
      <c r="K11" s="2"/>
      <c r="L11" s="2"/>
      <c r="M11" s="2"/>
      <c r="N11" s="2"/>
      <c r="O11" s="2"/>
      <c r="P11" s="2"/>
      <c r="Q11" s="2"/>
      <c r="R11" s="2"/>
      <c r="S11" s="2"/>
      <c r="T11" s="2"/>
      <c r="U11" s="2"/>
      <c r="V11" s="2"/>
      <c r="W11" s="2"/>
      <c r="X11" s="2"/>
      <c r="Y11" s="2"/>
      <c r="Z11" s="2"/>
    </row>
    <row r="12">
      <c r="A12" s="300"/>
      <c r="B12" s="2"/>
      <c r="C12" s="2"/>
      <c r="D12" s="2"/>
      <c r="E12" s="2"/>
      <c r="F12" s="2"/>
      <c r="G12" s="2"/>
      <c r="H12" s="2"/>
      <c r="I12" s="2"/>
      <c r="J12" s="2"/>
      <c r="K12" s="2"/>
      <c r="L12" s="2"/>
      <c r="M12" s="2"/>
      <c r="N12" s="2"/>
      <c r="O12" s="2"/>
      <c r="P12" s="2"/>
      <c r="Q12" s="2"/>
      <c r="R12" s="2"/>
      <c r="S12" s="2"/>
      <c r="T12" s="2"/>
      <c r="U12" s="2"/>
      <c r="V12" s="2"/>
      <c r="W12" s="2"/>
      <c r="X12" s="2"/>
      <c r="Y12" s="2"/>
      <c r="Z12" s="2"/>
    </row>
    <row r="13">
      <c r="A13" s="12"/>
      <c r="B13" s="2"/>
      <c r="C13" s="2"/>
      <c r="D13" s="2"/>
      <c r="E13" s="2"/>
      <c r="F13" s="2"/>
      <c r="G13" s="2"/>
      <c r="H13" s="2"/>
      <c r="I13" s="2"/>
      <c r="J13" s="2"/>
      <c r="K13" s="2"/>
      <c r="L13" s="2"/>
      <c r="M13" s="2"/>
      <c r="N13" s="2"/>
      <c r="O13" s="2"/>
      <c r="P13" s="2"/>
      <c r="Q13" s="2"/>
      <c r="R13" s="2"/>
      <c r="S13" s="2"/>
      <c r="T13" s="2"/>
      <c r="U13" s="2"/>
      <c r="V13" s="2"/>
      <c r="W13" s="2"/>
      <c r="X13" s="2"/>
      <c r="Y13" s="2"/>
      <c r="Z13" s="2"/>
    </row>
    <row r="14">
      <c r="A14" s="12"/>
      <c r="B14" s="2"/>
      <c r="C14" s="2"/>
      <c r="D14" s="2"/>
      <c r="E14" s="2"/>
      <c r="F14" s="2"/>
      <c r="G14" s="2"/>
      <c r="H14" s="2"/>
      <c r="I14" s="2"/>
      <c r="J14" s="2"/>
      <c r="K14" s="2"/>
      <c r="L14" s="2"/>
      <c r="M14" s="2"/>
      <c r="N14" s="2"/>
      <c r="O14" s="2"/>
      <c r="P14" s="2"/>
      <c r="Q14" s="2"/>
      <c r="R14" s="2"/>
      <c r="S14" s="2"/>
      <c r="T14" s="2"/>
      <c r="U14" s="2"/>
      <c r="V14" s="2"/>
      <c r="W14" s="2"/>
      <c r="X14" s="2"/>
      <c r="Y14" s="2"/>
      <c r="Z14" s="2"/>
    </row>
    <row r="15">
      <c r="A15" s="12"/>
      <c r="B15" s="2"/>
      <c r="C15" s="2"/>
      <c r="D15" s="2"/>
      <c r="E15" s="2"/>
      <c r="F15" s="2"/>
      <c r="G15" s="2"/>
      <c r="H15" s="2"/>
      <c r="I15" s="2"/>
      <c r="J15" s="2"/>
      <c r="K15" s="2"/>
      <c r="L15" s="2"/>
      <c r="M15" s="2"/>
      <c r="N15" s="2"/>
      <c r="O15" s="2"/>
      <c r="P15" s="2"/>
      <c r="Q15" s="2"/>
      <c r="R15" s="2"/>
      <c r="S15" s="2"/>
      <c r="T15" s="2"/>
      <c r="U15" s="2"/>
      <c r="V15" s="2"/>
      <c r="W15" s="2"/>
      <c r="X15" s="2"/>
      <c r="Y15" s="2"/>
      <c r="Z15" s="2"/>
    </row>
    <row r="16">
      <c r="A16" s="295"/>
      <c r="B16" s="2"/>
      <c r="C16" s="2"/>
      <c r="D16" s="2"/>
      <c r="E16" s="2"/>
      <c r="F16" s="2"/>
      <c r="G16" s="2"/>
      <c r="H16" s="2"/>
      <c r="I16" s="2"/>
      <c r="J16" s="2"/>
      <c r="K16" s="2"/>
      <c r="L16" s="2"/>
      <c r="M16" s="2"/>
      <c r="N16" s="2"/>
      <c r="O16" s="2"/>
      <c r="P16" s="2"/>
      <c r="Q16" s="2"/>
      <c r="R16" s="2"/>
      <c r="S16" s="2"/>
      <c r="T16" s="2"/>
      <c r="U16" s="2"/>
      <c r="V16" s="2"/>
      <c r="W16" s="2"/>
      <c r="X16" s="2"/>
      <c r="Y16" s="2"/>
      <c r="Z16" s="2"/>
    </row>
    <row r="17">
      <c r="A17" s="295"/>
      <c r="B17" s="2"/>
      <c r="C17" s="2"/>
      <c r="D17" s="2"/>
      <c r="E17" s="2"/>
      <c r="F17" s="2"/>
      <c r="G17" s="2"/>
      <c r="H17" s="2"/>
      <c r="I17" s="2"/>
      <c r="J17" s="2"/>
      <c r="K17" s="2"/>
      <c r="L17" s="2"/>
      <c r="M17" s="2"/>
      <c r="N17" s="2"/>
      <c r="O17" s="2"/>
      <c r="P17" s="2"/>
      <c r="Q17" s="2"/>
      <c r="R17" s="2"/>
      <c r="S17" s="2"/>
      <c r="T17" s="2"/>
      <c r="U17" s="2"/>
      <c r="V17" s="2"/>
      <c r="W17" s="2"/>
      <c r="X17" s="2"/>
      <c r="Y17" s="2"/>
      <c r="Z17" s="2"/>
    </row>
    <row r="18">
      <c r="A18" s="295"/>
      <c r="B18" s="2"/>
      <c r="C18" s="2"/>
      <c r="D18" s="2"/>
      <c r="E18" s="2"/>
      <c r="F18" s="2"/>
      <c r="G18" s="2"/>
      <c r="H18" s="2"/>
      <c r="I18" s="2"/>
      <c r="J18" s="2"/>
      <c r="K18" s="2"/>
      <c r="L18" s="2"/>
      <c r="M18" s="2"/>
      <c r="N18" s="2"/>
      <c r="O18" s="2"/>
      <c r="P18" s="2"/>
      <c r="Q18" s="2"/>
      <c r="R18" s="2"/>
      <c r="S18" s="2"/>
      <c r="T18" s="2"/>
      <c r="U18" s="2"/>
      <c r="V18" s="2"/>
      <c r="W18" s="2"/>
      <c r="X18" s="2"/>
      <c r="Y18" s="2"/>
      <c r="Z18" s="2"/>
    </row>
    <row r="19">
      <c r="A19" s="295"/>
      <c r="B19" s="2"/>
      <c r="C19" s="2"/>
      <c r="D19" s="2"/>
      <c r="E19" s="2"/>
      <c r="F19" s="2"/>
      <c r="G19" s="2"/>
      <c r="H19" s="2"/>
      <c r="I19" s="2"/>
      <c r="J19" s="2"/>
      <c r="K19" s="2"/>
      <c r="L19" s="2"/>
      <c r="M19" s="2"/>
      <c r="N19" s="2"/>
      <c r="O19" s="2"/>
      <c r="P19" s="2"/>
      <c r="Q19" s="2"/>
      <c r="R19" s="2"/>
      <c r="S19" s="2"/>
      <c r="T19" s="2"/>
      <c r="U19" s="2"/>
      <c r="V19" s="2"/>
      <c r="W19" s="2"/>
      <c r="X19" s="2"/>
      <c r="Y19" s="2"/>
      <c r="Z19" s="2"/>
    </row>
    <row r="20">
      <c r="A20" s="295"/>
      <c r="B20" s="2"/>
      <c r="C20" s="2"/>
      <c r="D20" s="2"/>
      <c r="E20" s="2"/>
      <c r="F20" s="2"/>
      <c r="G20" s="2"/>
      <c r="H20" s="2"/>
      <c r="I20" s="2"/>
      <c r="J20" s="2"/>
      <c r="K20" s="2"/>
      <c r="L20" s="2"/>
      <c r="M20" s="2"/>
      <c r="N20" s="2"/>
      <c r="O20" s="2"/>
      <c r="P20" s="2"/>
      <c r="Q20" s="2"/>
      <c r="R20" s="2"/>
      <c r="S20" s="2"/>
      <c r="T20" s="2"/>
      <c r="U20" s="2"/>
      <c r="V20" s="2"/>
      <c r="W20" s="2"/>
      <c r="X20" s="2"/>
      <c r="Y20" s="2"/>
      <c r="Z20" s="2"/>
    </row>
    <row r="21">
      <c r="A21" s="295"/>
      <c r="B21" s="2"/>
      <c r="C21" s="2"/>
      <c r="D21" s="2"/>
      <c r="E21" s="2"/>
      <c r="F21" s="2"/>
      <c r="G21" s="2"/>
      <c r="H21" s="2"/>
      <c r="I21" s="2"/>
      <c r="J21" s="2"/>
      <c r="K21" s="2"/>
      <c r="L21" s="2"/>
      <c r="M21" s="2"/>
      <c r="N21" s="2"/>
      <c r="O21" s="2"/>
      <c r="P21" s="2"/>
      <c r="Q21" s="2"/>
      <c r="R21" s="2"/>
      <c r="S21" s="2"/>
      <c r="T21" s="2"/>
      <c r="U21" s="2"/>
      <c r="V21" s="2"/>
      <c r="W21" s="2"/>
      <c r="X21" s="2"/>
      <c r="Y21" s="2"/>
      <c r="Z21" s="2"/>
    </row>
    <row r="22">
      <c r="A22" s="295"/>
      <c r="B22" s="2"/>
      <c r="C22" s="2"/>
      <c r="D22" s="2"/>
      <c r="E22" s="2"/>
      <c r="F22" s="2"/>
      <c r="G22" s="2"/>
      <c r="H22" s="2"/>
      <c r="I22" s="2"/>
      <c r="J22" s="2"/>
      <c r="K22" s="2"/>
      <c r="L22" s="2"/>
      <c r="M22" s="2"/>
      <c r="N22" s="2"/>
      <c r="O22" s="2"/>
      <c r="P22" s="2"/>
      <c r="Q22" s="2"/>
      <c r="R22" s="2"/>
      <c r="S22" s="2"/>
      <c r="T22" s="2"/>
      <c r="U22" s="2"/>
      <c r="V22" s="2"/>
      <c r="W22" s="2"/>
      <c r="X22" s="2"/>
      <c r="Y22" s="2"/>
      <c r="Z22" s="2"/>
    </row>
    <row r="23">
      <c r="A23" s="295"/>
      <c r="B23" s="2"/>
      <c r="C23" s="2"/>
      <c r="D23" s="2"/>
      <c r="E23" s="2"/>
      <c r="F23" s="2"/>
      <c r="G23" s="2"/>
      <c r="H23" s="2"/>
      <c r="I23" s="2"/>
      <c r="J23" s="2"/>
      <c r="K23" s="2"/>
      <c r="L23" s="2"/>
      <c r="M23" s="2"/>
      <c r="N23" s="2"/>
      <c r="O23" s="2"/>
      <c r="P23" s="2"/>
      <c r="Q23" s="2"/>
      <c r="R23" s="2"/>
      <c r="S23" s="2"/>
      <c r="T23" s="2"/>
      <c r="U23" s="2"/>
      <c r="V23" s="2"/>
      <c r="W23" s="2"/>
      <c r="X23" s="2"/>
      <c r="Y23" s="2"/>
      <c r="Z23" s="2"/>
    </row>
    <row r="24">
      <c r="A24" s="295"/>
      <c r="B24" s="2"/>
      <c r="C24" s="2"/>
      <c r="D24" s="2"/>
      <c r="E24" s="2"/>
      <c r="F24" s="2"/>
      <c r="G24" s="2"/>
      <c r="H24" s="2"/>
      <c r="I24" s="2"/>
      <c r="J24" s="2"/>
      <c r="K24" s="2"/>
      <c r="L24" s="2"/>
      <c r="M24" s="2"/>
      <c r="N24" s="2"/>
      <c r="O24" s="2"/>
      <c r="P24" s="2"/>
      <c r="Q24" s="2"/>
      <c r="R24" s="2"/>
      <c r="S24" s="2"/>
      <c r="T24" s="2"/>
      <c r="U24" s="2"/>
      <c r="V24" s="2"/>
      <c r="W24" s="2"/>
      <c r="X24" s="2"/>
      <c r="Y24" s="2"/>
      <c r="Z24" s="2"/>
    </row>
    <row r="25">
      <c r="A25" s="295"/>
      <c r="B25" s="2"/>
      <c r="C25" s="2"/>
      <c r="D25" s="2"/>
      <c r="E25" s="2"/>
      <c r="F25" s="2"/>
      <c r="G25" s="2"/>
      <c r="H25" s="2"/>
      <c r="I25" s="2"/>
      <c r="J25" s="2"/>
      <c r="K25" s="2"/>
      <c r="L25" s="2"/>
      <c r="M25" s="2"/>
      <c r="N25" s="2"/>
      <c r="O25" s="2"/>
      <c r="P25" s="2"/>
      <c r="Q25" s="2"/>
      <c r="R25" s="2"/>
      <c r="S25" s="2"/>
      <c r="T25" s="2"/>
      <c r="U25" s="2"/>
      <c r="V25" s="2"/>
      <c r="W25" s="2"/>
      <c r="X25" s="2"/>
      <c r="Y25" s="2"/>
      <c r="Z25" s="2"/>
    </row>
    <row r="26">
      <c r="A26" s="295"/>
      <c r="B26" s="2"/>
      <c r="C26" s="2"/>
      <c r="D26" s="2"/>
      <c r="E26" s="2"/>
      <c r="F26" s="2"/>
      <c r="G26" s="2"/>
      <c r="H26" s="2"/>
      <c r="I26" s="2"/>
      <c r="J26" s="2"/>
      <c r="K26" s="2"/>
      <c r="L26" s="2"/>
      <c r="M26" s="2"/>
      <c r="N26" s="2"/>
      <c r="O26" s="2"/>
      <c r="P26" s="2"/>
      <c r="Q26" s="2"/>
      <c r="R26" s="2"/>
      <c r="S26" s="2"/>
      <c r="T26" s="2"/>
      <c r="U26" s="2"/>
      <c r="V26" s="2"/>
      <c r="W26" s="2"/>
      <c r="X26" s="2"/>
      <c r="Y26" s="2"/>
      <c r="Z26" s="2"/>
    </row>
    <row r="27">
      <c r="A27" s="295"/>
      <c r="B27" s="2"/>
      <c r="C27" s="2"/>
      <c r="D27" s="2"/>
      <c r="E27" s="2"/>
      <c r="F27" s="2"/>
      <c r="G27" s="2"/>
      <c r="H27" s="2"/>
      <c r="I27" s="2"/>
      <c r="J27" s="2"/>
      <c r="K27" s="2"/>
      <c r="L27" s="2"/>
      <c r="M27" s="2"/>
      <c r="N27" s="2"/>
      <c r="O27" s="2"/>
      <c r="P27" s="2"/>
      <c r="Q27" s="2"/>
      <c r="R27" s="2"/>
      <c r="S27" s="2"/>
      <c r="T27" s="2"/>
      <c r="U27" s="2"/>
      <c r="V27" s="2"/>
      <c r="W27" s="2"/>
      <c r="X27" s="2"/>
      <c r="Y27" s="2"/>
      <c r="Z27" s="2"/>
    </row>
    <row r="28">
      <c r="A28" s="295"/>
      <c r="B28" s="2"/>
      <c r="C28" s="2"/>
      <c r="D28" s="2"/>
      <c r="E28" s="2"/>
      <c r="F28" s="2"/>
      <c r="G28" s="2"/>
      <c r="H28" s="2"/>
      <c r="I28" s="2"/>
      <c r="J28" s="2"/>
      <c r="K28" s="2"/>
      <c r="L28" s="2"/>
      <c r="M28" s="2"/>
      <c r="N28" s="2"/>
      <c r="O28" s="2"/>
      <c r="P28" s="2"/>
      <c r="Q28" s="2"/>
      <c r="R28" s="2"/>
      <c r="S28" s="2"/>
      <c r="T28" s="2"/>
      <c r="U28" s="2"/>
      <c r="V28" s="2"/>
      <c r="W28" s="2"/>
      <c r="X28" s="2"/>
      <c r="Y28" s="2"/>
      <c r="Z28" s="2"/>
    </row>
    <row r="29">
      <c r="A29" s="295"/>
      <c r="B29" s="2"/>
      <c r="C29" s="2"/>
      <c r="D29" s="2"/>
      <c r="E29" s="2"/>
      <c r="F29" s="2"/>
      <c r="G29" s="2"/>
      <c r="H29" s="2"/>
      <c r="I29" s="2"/>
      <c r="J29" s="2"/>
      <c r="K29" s="2"/>
      <c r="L29" s="2"/>
      <c r="M29" s="2"/>
      <c r="N29" s="2"/>
      <c r="O29" s="2"/>
      <c r="P29" s="2"/>
      <c r="Q29" s="2"/>
      <c r="R29" s="2"/>
      <c r="S29" s="2"/>
      <c r="T29" s="2"/>
      <c r="U29" s="2"/>
      <c r="V29" s="2"/>
      <c r="W29" s="2"/>
      <c r="X29" s="2"/>
      <c r="Y29" s="2"/>
      <c r="Z29" s="2"/>
    </row>
    <row r="30">
      <c r="A30" s="295"/>
      <c r="B30" s="2"/>
      <c r="C30" s="2"/>
      <c r="D30" s="2"/>
      <c r="E30" s="2"/>
      <c r="F30" s="2"/>
      <c r="G30" s="2"/>
      <c r="H30" s="2"/>
      <c r="I30" s="2"/>
      <c r="J30" s="2"/>
      <c r="K30" s="2"/>
      <c r="L30" s="2"/>
      <c r="M30" s="2"/>
      <c r="N30" s="2"/>
      <c r="O30" s="2"/>
      <c r="P30" s="2"/>
      <c r="Q30" s="2"/>
      <c r="R30" s="2"/>
      <c r="S30" s="2"/>
      <c r="T30" s="2"/>
      <c r="U30" s="2"/>
      <c r="V30" s="2"/>
      <c r="W30" s="2"/>
      <c r="X30" s="2"/>
      <c r="Y30" s="2"/>
      <c r="Z30" s="2"/>
    </row>
    <row r="31">
      <c r="A31" s="295"/>
      <c r="B31" s="2"/>
      <c r="C31" s="2"/>
      <c r="D31" s="2"/>
      <c r="E31" s="2"/>
      <c r="F31" s="2"/>
      <c r="G31" s="2"/>
      <c r="H31" s="2"/>
      <c r="I31" s="2"/>
      <c r="J31" s="2"/>
      <c r="K31" s="2"/>
      <c r="L31" s="2"/>
      <c r="M31" s="2"/>
      <c r="N31" s="2"/>
      <c r="O31" s="2"/>
      <c r="P31" s="2"/>
      <c r="Q31" s="2"/>
      <c r="R31" s="2"/>
      <c r="S31" s="2"/>
      <c r="T31" s="2"/>
      <c r="U31" s="2"/>
      <c r="V31" s="2"/>
      <c r="W31" s="2"/>
      <c r="X31" s="2"/>
      <c r="Y31" s="2"/>
      <c r="Z31" s="2"/>
    </row>
    <row r="32">
      <c r="A32" s="295"/>
      <c r="B32" s="2"/>
      <c r="C32" s="2"/>
      <c r="D32" s="2"/>
      <c r="E32" s="2"/>
      <c r="F32" s="2"/>
      <c r="G32" s="2"/>
      <c r="H32" s="2"/>
      <c r="I32" s="2"/>
      <c r="J32" s="2"/>
      <c r="K32" s="2"/>
      <c r="L32" s="2"/>
      <c r="M32" s="2"/>
      <c r="N32" s="2"/>
      <c r="O32" s="2"/>
      <c r="P32" s="2"/>
      <c r="Q32" s="2"/>
      <c r="R32" s="2"/>
      <c r="S32" s="2"/>
      <c r="T32" s="2"/>
      <c r="U32" s="2"/>
      <c r="V32" s="2"/>
      <c r="W32" s="2"/>
      <c r="X32" s="2"/>
      <c r="Y32" s="2"/>
      <c r="Z32" s="2"/>
    </row>
    <row r="33">
      <c r="A33" s="295"/>
      <c r="B33" s="2"/>
      <c r="C33" s="2"/>
      <c r="D33" s="2"/>
      <c r="E33" s="2"/>
      <c r="F33" s="2"/>
      <c r="G33" s="2"/>
      <c r="H33" s="2"/>
      <c r="I33" s="2"/>
      <c r="J33" s="2"/>
      <c r="K33" s="2"/>
      <c r="L33" s="2"/>
      <c r="M33" s="2"/>
      <c r="N33" s="2"/>
      <c r="O33" s="2"/>
      <c r="P33" s="2"/>
      <c r="Q33" s="2"/>
      <c r="R33" s="2"/>
      <c r="S33" s="2"/>
      <c r="T33" s="2"/>
      <c r="U33" s="2"/>
      <c r="V33" s="2"/>
      <c r="W33" s="2"/>
      <c r="X33" s="2"/>
      <c r="Y33" s="2"/>
      <c r="Z33" s="2"/>
    </row>
    <row r="34">
      <c r="A34" s="295"/>
      <c r="B34" s="2"/>
      <c r="C34" s="2"/>
      <c r="D34" s="2"/>
      <c r="E34" s="2"/>
      <c r="F34" s="2"/>
      <c r="G34" s="2"/>
      <c r="H34" s="2"/>
      <c r="I34" s="2"/>
      <c r="J34" s="2"/>
      <c r="K34" s="2"/>
      <c r="L34" s="2"/>
      <c r="M34" s="2"/>
      <c r="N34" s="2"/>
      <c r="O34" s="2"/>
      <c r="P34" s="2"/>
      <c r="Q34" s="2"/>
      <c r="R34" s="2"/>
      <c r="S34" s="2"/>
      <c r="T34" s="2"/>
      <c r="U34" s="2"/>
      <c r="V34" s="2"/>
      <c r="W34" s="2"/>
      <c r="X34" s="2"/>
      <c r="Y34" s="2"/>
      <c r="Z34" s="2"/>
    </row>
    <row r="35">
      <c r="A35" s="295"/>
      <c r="B35" s="2"/>
      <c r="C35" s="2"/>
      <c r="D35" s="2"/>
      <c r="E35" s="2"/>
      <c r="F35" s="2"/>
      <c r="G35" s="2"/>
      <c r="H35" s="2"/>
      <c r="I35" s="2"/>
      <c r="J35" s="2"/>
      <c r="K35" s="2"/>
      <c r="L35" s="2"/>
      <c r="M35" s="2"/>
      <c r="N35" s="2"/>
      <c r="O35" s="2"/>
      <c r="P35" s="2"/>
      <c r="Q35" s="2"/>
      <c r="R35" s="2"/>
      <c r="S35" s="2"/>
      <c r="T35" s="2"/>
      <c r="U35" s="2"/>
      <c r="V35" s="2"/>
      <c r="W35" s="2"/>
      <c r="X35" s="2"/>
      <c r="Y35" s="2"/>
      <c r="Z35" s="2"/>
    </row>
    <row r="36">
      <c r="A36" s="295"/>
      <c r="B36" s="2"/>
      <c r="C36" s="2"/>
      <c r="D36" s="2"/>
      <c r="E36" s="2"/>
      <c r="F36" s="2"/>
      <c r="G36" s="2"/>
      <c r="H36" s="2"/>
      <c r="I36" s="2"/>
      <c r="J36" s="2"/>
      <c r="K36" s="2"/>
      <c r="L36" s="2"/>
      <c r="M36" s="2"/>
      <c r="N36" s="2"/>
      <c r="O36" s="2"/>
      <c r="P36" s="2"/>
      <c r="Q36" s="2"/>
      <c r="R36" s="2"/>
      <c r="S36" s="2"/>
      <c r="T36" s="2"/>
      <c r="U36" s="2"/>
      <c r="V36" s="2"/>
      <c r="W36" s="2"/>
      <c r="X36" s="2"/>
      <c r="Y36" s="2"/>
      <c r="Z36" s="2"/>
    </row>
    <row r="37">
      <c r="A37" s="295"/>
      <c r="B37" s="2"/>
      <c r="C37" s="2"/>
      <c r="D37" s="2"/>
      <c r="E37" s="2"/>
      <c r="F37" s="2"/>
      <c r="G37" s="2"/>
      <c r="H37" s="2"/>
      <c r="I37" s="2"/>
      <c r="J37" s="2"/>
      <c r="K37" s="2"/>
      <c r="L37" s="2"/>
      <c r="M37" s="2"/>
      <c r="N37" s="2"/>
      <c r="O37" s="2"/>
      <c r="P37" s="2"/>
      <c r="Q37" s="2"/>
      <c r="R37" s="2"/>
      <c r="S37" s="2"/>
      <c r="T37" s="2"/>
      <c r="U37" s="2"/>
      <c r="V37" s="2"/>
      <c r="W37" s="2"/>
      <c r="X37" s="2"/>
      <c r="Y37" s="2"/>
      <c r="Z37" s="2"/>
    </row>
    <row r="38">
      <c r="A38" s="295"/>
      <c r="B38" s="2"/>
      <c r="C38" s="2"/>
      <c r="D38" s="2"/>
      <c r="E38" s="2"/>
      <c r="F38" s="2"/>
      <c r="G38" s="2"/>
      <c r="H38" s="2"/>
      <c r="I38" s="2"/>
      <c r="J38" s="2"/>
      <c r="K38" s="2"/>
      <c r="L38" s="2"/>
      <c r="M38" s="2"/>
      <c r="N38" s="2"/>
      <c r="O38" s="2"/>
      <c r="P38" s="2"/>
      <c r="Q38" s="2"/>
      <c r="R38" s="2"/>
      <c r="S38" s="2"/>
      <c r="T38" s="2"/>
      <c r="U38" s="2"/>
      <c r="V38" s="2"/>
      <c r="W38" s="2"/>
      <c r="X38" s="2"/>
      <c r="Y38" s="2"/>
      <c r="Z38" s="2"/>
    </row>
    <row r="39">
      <c r="A39" s="295"/>
      <c r="B39" s="2"/>
      <c r="C39" s="2"/>
      <c r="D39" s="2"/>
      <c r="E39" s="2"/>
      <c r="F39" s="2"/>
      <c r="G39" s="2"/>
      <c r="H39" s="2"/>
      <c r="I39" s="2"/>
      <c r="J39" s="2"/>
      <c r="K39" s="2"/>
      <c r="L39" s="2"/>
      <c r="M39" s="2"/>
      <c r="N39" s="2"/>
      <c r="O39" s="2"/>
      <c r="P39" s="2"/>
      <c r="Q39" s="2"/>
      <c r="R39" s="2"/>
      <c r="S39" s="2"/>
      <c r="T39" s="2"/>
      <c r="U39" s="2"/>
      <c r="V39" s="2"/>
      <c r="W39" s="2"/>
      <c r="X39" s="2"/>
      <c r="Y39" s="2"/>
      <c r="Z39" s="2"/>
    </row>
    <row r="40">
      <c r="A40" s="295"/>
      <c r="B40" s="2"/>
      <c r="C40" s="2"/>
      <c r="D40" s="2"/>
      <c r="E40" s="2"/>
      <c r="F40" s="2"/>
      <c r="G40" s="2"/>
      <c r="H40" s="2"/>
      <c r="I40" s="2"/>
      <c r="J40" s="2"/>
      <c r="K40" s="2"/>
      <c r="L40" s="2"/>
      <c r="M40" s="2"/>
      <c r="N40" s="2"/>
      <c r="O40" s="2"/>
      <c r="P40" s="2"/>
      <c r="Q40" s="2"/>
      <c r="R40" s="2"/>
      <c r="S40" s="2"/>
      <c r="T40" s="2"/>
      <c r="U40" s="2"/>
      <c r="V40" s="2"/>
      <c r="W40" s="2"/>
      <c r="X40" s="2"/>
      <c r="Y40" s="2"/>
      <c r="Z40" s="2"/>
    </row>
    <row r="41">
      <c r="A41" s="295"/>
      <c r="B41" s="2"/>
      <c r="C41" s="2"/>
      <c r="D41" s="2"/>
      <c r="E41" s="2"/>
      <c r="F41" s="2"/>
      <c r="G41" s="2"/>
      <c r="H41" s="2"/>
      <c r="I41" s="2"/>
      <c r="J41" s="2"/>
      <c r="K41" s="2"/>
      <c r="L41" s="2"/>
      <c r="M41" s="2"/>
      <c r="N41" s="2"/>
      <c r="O41" s="2"/>
      <c r="P41" s="2"/>
      <c r="Q41" s="2"/>
      <c r="R41" s="2"/>
      <c r="S41" s="2"/>
      <c r="T41" s="2"/>
      <c r="U41" s="2"/>
      <c r="V41" s="2"/>
      <c r="W41" s="2"/>
      <c r="X41" s="2"/>
      <c r="Y41" s="2"/>
      <c r="Z41" s="2"/>
    </row>
    <row r="42">
      <c r="A42" s="295"/>
      <c r="B42" s="2"/>
      <c r="C42" s="2"/>
      <c r="D42" s="2"/>
      <c r="E42" s="2"/>
      <c r="F42" s="2"/>
      <c r="G42" s="2"/>
      <c r="H42" s="2"/>
      <c r="I42" s="2"/>
      <c r="J42" s="2"/>
      <c r="K42" s="2"/>
      <c r="L42" s="2"/>
      <c r="M42" s="2"/>
      <c r="N42" s="2"/>
      <c r="O42" s="2"/>
      <c r="P42" s="2"/>
      <c r="Q42" s="2"/>
      <c r="R42" s="2"/>
      <c r="S42" s="2"/>
      <c r="T42" s="2"/>
      <c r="U42" s="2"/>
      <c r="V42" s="2"/>
      <c r="W42" s="2"/>
      <c r="X42" s="2"/>
      <c r="Y42" s="2"/>
      <c r="Z42" s="2"/>
    </row>
    <row r="43">
      <c r="A43" s="295"/>
      <c r="B43" s="2"/>
      <c r="C43" s="2"/>
      <c r="D43" s="2"/>
      <c r="E43" s="2"/>
      <c r="F43" s="2"/>
      <c r="G43" s="2"/>
      <c r="H43" s="2"/>
      <c r="I43" s="2"/>
      <c r="J43" s="2"/>
      <c r="K43" s="2"/>
      <c r="L43" s="2"/>
      <c r="M43" s="2"/>
      <c r="N43" s="2"/>
      <c r="O43" s="2"/>
      <c r="P43" s="2"/>
      <c r="Q43" s="2"/>
      <c r="R43" s="2"/>
      <c r="S43" s="2"/>
      <c r="T43" s="2"/>
      <c r="U43" s="2"/>
      <c r="V43" s="2"/>
      <c r="W43" s="2"/>
      <c r="X43" s="2"/>
      <c r="Y43" s="2"/>
      <c r="Z43" s="2"/>
    </row>
    <row r="44">
      <c r="A44" s="295"/>
      <c r="B44" s="2"/>
      <c r="C44" s="2"/>
      <c r="D44" s="2"/>
      <c r="E44" s="2"/>
      <c r="F44" s="2"/>
      <c r="G44" s="2"/>
      <c r="H44" s="2"/>
      <c r="I44" s="2"/>
      <c r="J44" s="2"/>
      <c r="K44" s="2"/>
      <c r="L44" s="2"/>
      <c r="M44" s="2"/>
      <c r="N44" s="2"/>
      <c r="O44" s="2"/>
      <c r="P44" s="2"/>
      <c r="Q44" s="2"/>
      <c r="R44" s="2"/>
      <c r="S44" s="2"/>
      <c r="T44" s="2"/>
      <c r="U44" s="2"/>
      <c r="V44" s="2"/>
      <c r="W44" s="2"/>
      <c r="X44" s="2"/>
      <c r="Y44" s="2"/>
      <c r="Z44" s="2"/>
    </row>
    <row r="45">
      <c r="A45" s="295"/>
      <c r="B45" s="2"/>
      <c r="C45" s="2"/>
      <c r="D45" s="2"/>
      <c r="E45" s="2"/>
      <c r="F45" s="2"/>
      <c r="G45" s="2"/>
      <c r="H45" s="2"/>
      <c r="I45" s="2"/>
      <c r="J45" s="2"/>
      <c r="K45" s="2"/>
      <c r="L45" s="2"/>
      <c r="M45" s="2"/>
      <c r="N45" s="2"/>
      <c r="O45" s="2"/>
      <c r="P45" s="2"/>
      <c r="Q45" s="2"/>
      <c r="R45" s="2"/>
      <c r="S45" s="2"/>
      <c r="T45" s="2"/>
      <c r="U45" s="2"/>
      <c r="V45" s="2"/>
      <c r="W45" s="2"/>
      <c r="X45" s="2"/>
      <c r="Y45" s="2"/>
      <c r="Z45" s="2"/>
    </row>
    <row r="46">
      <c r="A46" s="295"/>
      <c r="B46" s="2"/>
      <c r="C46" s="2"/>
      <c r="D46" s="2"/>
      <c r="E46" s="2"/>
      <c r="F46" s="2"/>
      <c r="G46" s="2"/>
      <c r="H46" s="2"/>
      <c r="I46" s="2"/>
      <c r="J46" s="2"/>
      <c r="K46" s="2"/>
      <c r="L46" s="2"/>
      <c r="M46" s="2"/>
      <c r="N46" s="2"/>
      <c r="O46" s="2"/>
      <c r="P46" s="2"/>
      <c r="Q46" s="2"/>
      <c r="R46" s="2"/>
      <c r="S46" s="2"/>
      <c r="T46" s="2"/>
      <c r="U46" s="2"/>
      <c r="V46" s="2"/>
      <c r="W46" s="2"/>
      <c r="X46" s="2"/>
      <c r="Y46" s="2"/>
      <c r="Z46" s="2"/>
    </row>
    <row r="47">
      <c r="A47" s="295"/>
      <c r="B47" s="2"/>
      <c r="C47" s="2"/>
      <c r="D47" s="2"/>
      <c r="E47" s="2"/>
      <c r="F47" s="2"/>
      <c r="G47" s="2"/>
      <c r="H47" s="2"/>
      <c r="I47" s="2"/>
      <c r="J47" s="2"/>
      <c r="K47" s="2"/>
      <c r="L47" s="2"/>
      <c r="M47" s="2"/>
      <c r="N47" s="2"/>
      <c r="O47" s="2"/>
      <c r="P47" s="2"/>
      <c r="Q47" s="2"/>
      <c r="R47" s="2"/>
      <c r="S47" s="2"/>
      <c r="T47" s="2"/>
      <c r="U47" s="2"/>
      <c r="V47" s="2"/>
      <c r="W47" s="2"/>
      <c r="X47" s="2"/>
      <c r="Y47" s="2"/>
      <c r="Z47" s="2"/>
    </row>
    <row r="48">
      <c r="A48" s="295"/>
      <c r="B48" s="2"/>
      <c r="C48" s="2"/>
      <c r="D48" s="2"/>
      <c r="E48" s="2"/>
      <c r="F48" s="2"/>
      <c r="G48" s="2"/>
      <c r="H48" s="2"/>
      <c r="I48" s="2"/>
      <c r="J48" s="2"/>
      <c r="K48" s="2"/>
      <c r="L48" s="2"/>
      <c r="M48" s="2"/>
      <c r="N48" s="2"/>
      <c r="O48" s="2"/>
      <c r="P48" s="2"/>
      <c r="Q48" s="2"/>
      <c r="R48" s="2"/>
      <c r="S48" s="2"/>
      <c r="T48" s="2"/>
      <c r="U48" s="2"/>
      <c r="V48" s="2"/>
      <c r="W48" s="2"/>
      <c r="X48" s="2"/>
      <c r="Y48" s="2"/>
      <c r="Z48" s="2"/>
    </row>
    <row r="49">
      <c r="A49" s="295"/>
      <c r="B49" s="2"/>
      <c r="C49" s="2"/>
      <c r="D49" s="2"/>
      <c r="E49" s="2"/>
      <c r="F49" s="2"/>
      <c r="G49" s="2"/>
      <c r="H49" s="2"/>
      <c r="I49" s="2"/>
      <c r="J49" s="2"/>
      <c r="K49" s="2"/>
      <c r="L49" s="2"/>
      <c r="M49" s="2"/>
      <c r="N49" s="2"/>
      <c r="O49" s="2"/>
      <c r="P49" s="2"/>
      <c r="Q49" s="2"/>
      <c r="R49" s="2"/>
      <c r="S49" s="2"/>
      <c r="T49" s="2"/>
      <c r="U49" s="2"/>
      <c r="V49" s="2"/>
      <c r="W49" s="2"/>
      <c r="X49" s="2"/>
      <c r="Y49" s="2"/>
      <c r="Z49" s="2"/>
    </row>
    <row r="50">
      <c r="A50" s="295"/>
      <c r="B50" s="2"/>
      <c r="C50" s="2"/>
      <c r="D50" s="2"/>
      <c r="E50" s="2"/>
      <c r="F50" s="2"/>
      <c r="G50" s="2"/>
      <c r="H50" s="2"/>
      <c r="I50" s="2"/>
      <c r="J50" s="2"/>
      <c r="K50" s="2"/>
      <c r="L50" s="2"/>
      <c r="M50" s="2"/>
      <c r="N50" s="2"/>
      <c r="O50" s="2"/>
      <c r="P50" s="2"/>
      <c r="Q50" s="2"/>
      <c r="R50" s="2"/>
      <c r="S50" s="2"/>
      <c r="T50" s="2"/>
      <c r="U50" s="2"/>
      <c r="V50" s="2"/>
      <c r="W50" s="2"/>
      <c r="X50" s="2"/>
      <c r="Y50" s="2"/>
      <c r="Z50" s="2"/>
    </row>
    <row r="51">
      <c r="A51" s="295"/>
      <c r="B51" s="2"/>
      <c r="C51" s="2"/>
      <c r="D51" s="2"/>
      <c r="E51" s="2"/>
      <c r="F51" s="2"/>
      <c r="G51" s="2"/>
      <c r="H51" s="2"/>
      <c r="I51" s="2"/>
      <c r="J51" s="2"/>
      <c r="K51" s="2"/>
      <c r="L51" s="2"/>
      <c r="M51" s="2"/>
      <c r="N51" s="2"/>
      <c r="O51" s="2"/>
      <c r="P51" s="2"/>
      <c r="Q51" s="2"/>
      <c r="R51" s="2"/>
      <c r="S51" s="2"/>
      <c r="T51" s="2"/>
      <c r="U51" s="2"/>
      <c r="V51" s="2"/>
      <c r="W51" s="2"/>
      <c r="X51" s="2"/>
      <c r="Y51" s="2"/>
      <c r="Z51" s="2"/>
    </row>
    <row r="52">
      <c r="A52" s="295"/>
      <c r="B52" s="2"/>
      <c r="C52" s="2"/>
      <c r="D52" s="2"/>
      <c r="E52" s="2"/>
      <c r="F52" s="2"/>
      <c r="G52" s="2"/>
      <c r="H52" s="2"/>
      <c r="I52" s="2"/>
      <c r="J52" s="2"/>
      <c r="K52" s="2"/>
      <c r="L52" s="2"/>
      <c r="M52" s="2"/>
      <c r="N52" s="2"/>
      <c r="O52" s="2"/>
      <c r="P52" s="2"/>
      <c r="Q52" s="2"/>
      <c r="R52" s="2"/>
      <c r="S52" s="2"/>
      <c r="T52" s="2"/>
      <c r="U52" s="2"/>
      <c r="V52" s="2"/>
      <c r="W52" s="2"/>
      <c r="X52" s="2"/>
      <c r="Y52" s="2"/>
      <c r="Z52" s="2"/>
    </row>
    <row r="53">
      <c r="A53" s="295"/>
      <c r="B53" s="2"/>
      <c r="C53" s="2"/>
      <c r="D53" s="2"/>
      <c r="E53" s="2"/>
      <c r="F53" s="2"/>
      <c r="G53" s="2"/>
      <c r="H53" s="2"/>
      <c r="I53" s="2"/>
      <c r="J53" s="2"/>
      <c r="K53" s="2"/>
      <c r="L53" s="2"/>
      <c r="M53" s="2"/>
      <c r="N53" s="2"/>
      <c r="O53" s="2"/>
      <c r="P53" s="2"/>
      <c r="Q53" s="2"/>
      <c r="R53" s="2"/>
      <c r="S53" s="2"/>
      <c r="T53" s="2"/>
      <c r="U53" s="2"/>
      <c r="V53" s="2"/>
      <c r="W53" s="2"/>
      <c r="X53" s="2"/>
      <c r="Y53" s="2"/>
      <c r="Z53" s="2"/>
    </row>
    <row r="54">
      <c r="A54" s="295"/>
      <c r="B54" s="2"/>
      <c r="C54" s="2"/>
      <c r="D54" s="2"/>
      <c r="E54" s="2"/>
      <c r="F54" s="2"/>
      <c r="G54" s="2"/>
      <c r="H54" s="2"/>
      <c r="I54" s="2"/>
      <c r="J54" s="2"/>
      <c r="K54" s="2"/>
      <c r="L54" s="2"/>
      <c r="M54" s="2"/>
      <c r="N54" s="2"/>
      <c r="O54" s="2"/>
      <c r="P54" s="2"/>
      <c r="Q54" s="2"/>
      <c r="R54" s="2"/>
      <c r="S54" s="2"/>
      <c r="T54" s="2"/>
      <c r="U54" s="2"/>
      <c r="V54" s="2"/>
      <c r="W54" s="2"/>
      <c r="X54" s="2"/>
      <c r="Y54" s="2"/>
      <c r="Z54" s="2"/>
    </row>
    <row r="55">
      <c r="A55" s="295"/>
      <c r="B55" s="2"/>
      <c r="C55" s="2"/>
      <c r="D55" s="2"/>
      <c r="E55" s="2"/>
      <c r="F55" s="2"/>
      <c r="G55" s="2"/>
      <c r="H55" s="2"/>
      <c r="I55" s="2"/>
      <c r="J55" s="2"/>
      <c r="K55" s="2"/>
      <c r="L55" s="2"/>
      <c r="M55" s="2"/>
      <c r="N55" s="2"/>
      <c r="O55" s="2"/>
      <c r="P55" s="2"/>
      <c r="Q55" s="2"/>
      <c r="R55" s="2"/>
      <c r="S55" s="2"/>
      <c r="T55" s="2"/>
      <c r="U55" s="2"/>
      <c r="V55" s="2"/>
      <c r="W55" s="2"/>
      <c r="X55" s="2"/>
      <c r="Y55" s="2"/>
      <c r="Z55" s="2"/>
    </row>
    <row r="56">
      <c r="A56" s="295"/>
      <c r="B56" s="2"/>
      <c r="C56" s="2"/>
      <c r="D56" s="2"/>
      <c r="E56" s="2"/>
      <c r="F56" s="2"/>
      <c r="G56" s="2"/>
      <c r="H56" s="2"/>
      <c r="I56" s="2"/>
      <c r="J56" s="2"/>
      <c r="K56" s="2"/>
      <c r="L56" s="2"/>
      <c r="M56" s="2"/>
      <c r="N56" s="2"/>
      <c r="O56" s="2"/>
      <c r="P56" s="2"/>
      <c r="Q56" s="2"/>
      <c r="R56" s="2"/>
      <c r="S56" s="2"/>
      <c r="T56" s="2"/>
      <c r="U56" s="2"/>
      <c r="V56" s="2"/>
      <c r="W56" s="2"/>
      <c r="X56" s="2"/>
      <c r="Y56" s="2"/>
      <c r="Z56" s="2"/>
    </row>
    <row r="57">
      <c r="A57" s="295"/>
      <c r="B57" s="2"/>
      <c r="C57" s="2"/>
      <c r="D57" s="2"/>
      <c r="E57" s="2"/>
      <c r="F57" s="2"/>
      <c r="G57" s="2"/>
      <c r="H57" s="2"/>
      <c r="I57" s="2"/>
      <c r="J57" s="2"/>
      <c r="K57" s="2"/>
      <c r="L57" s="2"/>
      <c r="M57" s="2"/>
      <c r="N57" s="2"/>
      <c r="O57" s="2"/>
      <c r="P57" s="2"/>
      <c r="Q57" s="2"/>
      <c r="R57" s="2"/>
      <c r="S57" s="2"/>
      <c r="T57" s="2"/>
      <c r="U57" s="2"/>
      <c r="V57" s="2"/>
      <c r="W57" s="2"/>
      <c r="X57" s="2"/>
      <c r="Y57" s="2"/>
      <c r="Z57" s="2"/>
    </row>
    <row r="58">
      <c r="A58" s="295"/>
      <c r="B58" s="2"/>
      <c r="C58" s="2"/>
      <c r="D58" s="2"/>
      <c r="E58" s="2"/>
      <c r="F58" s="2"/>
      <c r="G58" s="2"/>
      <c r="H58" s="2"/>
      <c r="I58" s="2"/>
      <c r="J58" s="2"/>
      <c r="K58" s="2"/>
      <c r="L58" s="2"/>
      <c r="M58" s="2"/>
      <c r="N58" s="2"/>
      <c r="O58" s="2"/>
      <c r="P58" s="2"/>
      <c r="Q58" s="2"/>
      <c r="R58" s="2"/>
      <c r="S58" s="2"/>
      <c r="T58" s="2"/>
      <c r="U58" s="2"/>
      <c r="V58" s="2"/>
      <c r="W58" s="2"/>
      <c r="X58" s="2"/>
      <c r="Y58" s="2"/>
      <c r="Z58" s="2"/>
    </row>
    <row r="59">
      <c r="A59" s="295"/>
      <c r="B59" s="2"/>
      <c r="C59" s="2"/>
      <c r="D59" s="2"/>
      <c r="E59" s="2"/>
      <c r="F59" s="2"/>
      <c r="G59" s="2"/>
      <c r="H59" s="2"/>
      <c r="I59" s="2"/>
      <c r="J59" s="2"/>
      <c r="K59" s="2"/>
      <c r="L59" s="2"/>
      <c r="M59" s="2"/>
      <c r="N59" s="2"/>
      <c r="O59" s="2"/>
      <c r="P59" s="2"/>
      <c r="Q59" s="2"/>
      <c r="R59" s="2"/>
      <c r="S59" s="2"/>
      <c r="T59" s="2"/>
      <c r="U59" s="2"/>
      <c r="V59" s="2"/>
      <c r="W59" s="2"/>
      <c r="X59" s="2"/>
      <c r="Y59" s="2"/>
      <c r="Z59" s="2"/>
    </row>
    <row r="60">
      <c r="A60" s="295"/>
      <c r="B60" s="2"/>
      <c r="C60" s="2"/>
      <c r="D60" s="2"/>
      <c r="E60" s="2"/>
      <c r="F60" s="2"/>
      <c r="G60" s="2"/>
      <c r="H60" s="2"/>
      <c r="I60" s="2"/>
      <c r="J60" s="2"/>
      <c r="K60" s="2"/>
      <c r="L60" s="2"/>
      <c r="M60" s="2"/>
      <c r="N60" s="2"/>
      <c r="O60" s="2"/>
      <c r="P60" s="2"/>
      <c r="Q60" s="2"/>
      <c r="R60" s="2"/>
      <c r="S60" s="2"/>
      <c r="T60" s="2"/>
      <c r="U60" s="2"/>
      <c r="V60" s="2"/>
      <c r="W60" s="2"/>
      <c r="X60" s="2"/>
      <c r="Y60" s="2"/>
      <c r="Z60" s="2"/>
    </row>
    <row r="61">
      <c r="A61" s="295"/>
      <c r="B61" s="2"/>
      <c r="C61" s="2"/>
      <c r="D61" s="2"/>
      <c r="E61" s="2"/>
      <c r="F61" s="2"/>
      <c r="G61" s="2"/>
      <c r="H61" s="2"/>
      <c r="I61" s="2"/>
      <c r="J61" s="2"/>
      <c r="K61" s="2"/>
      <c r="L61" s="2"/>
      <c r="M61" s="2"/>
      <c r="N61" s="2"/>
      <c r="O61" s="2"/>
      <c r="P61" s="2"/>
      <c r="Q61" s="2"/>
      <c r="R61" s="2"/>
      <c r="S61" s="2"/>
      <c r="T61" s="2"/>
      <c r="U61" s="2"/>
      <c r="V61" s="2"/>
      <c r="W61" s="2"/>
      <c r="X61" s="2"/>
      <c r="Y61" s="2"/>
      <c r="Z61" s="2"/>
    </row>
    <row r="62">
      <c r="A62" s="295"/>
      <c r="B62" s="2"/>
      <c r="C62" s="2"/>
      <c r="D62" s="2"/>
      <c r="E62" s="2"/>
      <c r="F62" s="2"/>
      <c r="G62" s="2"/>
      <c r="H62" s="2"/>
      <c r="I62" s="2"/>
      <c r="J62" s="2"/>
      <c r="K62" s="2"/>
      <c r="L62" s="2"/>
      <c r="M62" s="2"/>
      <c r="N62" s="2"/>
      <c r="O62" s="2"/>
      <c r="P62" s="2"/>
      <c r="Q62" s="2"/>
      <c r="R62" s="2"/>
      <c r="S62" s="2"/>
      <c r="T62" s="2"/>
      <c r="U62" s="2"/>
      <c r="V62" s="2"/>
      <c r="W62" s="2"/>
      <c r="X62" s="2"/>
      <c r="Y62" s="2"/>
      <c r="Z62" s="2"/>
    </row>
    <row r="63">
      <c r="A63" s="295"/>
      <c r="B63" s="2"/>
      <c r="C63" s="2"/>
      <c r="D63" s="2"/>
      <c r="E63" s="2"/>
      <c r="F63" s="2"/>
      <c r="G63" s="2"/>
      <c r="H63" s="2"/>
      <c r="I63" s="2"/>
      <c r="J63" s="2"/>
      <c r="K63" s="2"/>
      <c r="L63" s="2"/>
      <c r="M63" s="2"/>
      <c r="N63" s="2"/>
      <c r="O63" s="2"/>
      <c r="P63" s="2"/>
      <c r="Q63" s="2"/>
      <c r="R63" s="2"/>
      <c r="S63" s="2"/>
      <c r="T63" s="2"/>
      <c r="U63" s="2"/>
      <c r="V63" s="2"/>
      <c r="W63" s="2"/>
      <c r="X63" s="2"/>
      <c r="Y63" s="2"/>
      <c r="Z63" s="2"/>
    </row>
    <row r="64">
      <c r="A64" s="295"/>
      <c r="B64" s="2"/>
      <c r="C64" s="2"/>
      <c r="D64" s="2"/>
      <c r="E64" s="2"/>
      <c r="F64" s="2"/>
      <c r="G64" s="2"/>
      <c r="H64" s="2"/>
      <c r="I64" s="2"/>
      <c r="J64" s="2"/>
      <c r="K64" s="2"/>
      <c r="L64" s="2"/>
      <c r="M64" s="2"/>
      <c r="N64" s="2"/>
      <c r="O64" s="2"/>
      <c r="P64" s="2"/>
      <c r="Q64" s="2"/>
      <c r="R64" s="2"/>
      <c r="S64" s="2"/>
      <c r="T64" s="2"/>
      <c r="U64" s="2"/>
      <c r="V64" s="2"/>
      <c r="W64" s="2"/>
      <c r="X64" s="2"/>
      <c r="Y64" s="2"/>
      <c r="Z64" s="2"/>
    </row>
    <row r="65">
      <c r="A65" s="295"/>
      <c r="B65" s="2"/>
      <c r="C65" s="2"/>
      <c r="D65" s="2"/>
      <c r="E65" s="2"/>
      <c r="F65" s="2"/>
      <c r="G65" s="2"/>
      <c r="H65" s="2"/>
      <c r="I65" s="2"/>
      <c r="J65" s="2"/>
      <c r="K65" s="2"/>
      <c r="L65" s="2"/>
      <c r="M65" s="2"/>
      <c r="N65" s="2"/>
      <c r="O65" s="2"/>
      <c r="P65" s="2"/>
      <c r="Q65" s="2"/>
      <c r="R65" s="2"/>
      <c r="S65" s="2"/>
      <c r="T65" s="2"/>
      <c r="U65" s="2"/>
      <c r="V65" s="2"/>
      <c r="W65" s="2"/>
      <c r="X65" s="2"/>
      <c r="Y65" s="2"/>
      <c r="Z65" s="2"/>
    </row>
    <row r="66">
      <c r="A66" s="295"/>
      <c r="B66" s="2"/>
      <c r="C66" s="2"/>
      <c r="D66" s="2"/>
      <c r="E66" s="2"/>
      <c r="F66" s="2"/>
      <c r="G66" s="2"/>
      <c r="H66" s="2"/>
      <c r="I66" s="2"/>
      <c r="J66" s="2"/>
      <c r="K66" s="2"/>
      <c r="L66" s="2"/>
      <c r="M66" s="2"/>
      <c r="N66" s="2"/>
      <c r="O66" s="2"/>
      <c r="P66" s="2"/>
      <c r="Q66" s="2"/>
      <c r="R66" s="2"/>
      <c r="S66" s="2"/>
      <c r="T66" s="2"/>
      <c r="U66" s="2"/>
      <c r="V66" s="2"/>
      <c r="W66" s="2"/>
      <c r="X66" s="2"/>
      <c r="Y66" s="2"/>
      <c r="Z66" s="2"/>
    </row>
    <row r="67">
      <c r="A67" s="295"/>
      <c r="B67" s="2"/>
      <c r="C67" s="2"/>
      <c r="D67" s="2"/>
      <c r="E67" s="2"/>
      <c r="F67" s="2"/>
      <c r="G67" s="2"/>
      <c r="H67" s="2"/>
      <c r="I67" s="2"/>
      <c r="J67" s="2"/>
      <c r="K67" s="2"/>
      <c r="L67" s="2"/>
      <c r="M67" s="2"/>
      <c r="N67" s="2"/>
      <c r="O67" s="2"/>
      <c r="P67" s="2"/>
      <c r="Q67" s="2"/>
      <c r="R67" s="2"/>
      <c r="S67" s="2"/>
      <c r="T67" s="2"/>
      <c r="U67" s="2"/>
      <c r="V67" s="2"/>
      <c r="W67" s="2"/>
      <c r="X67" s="2"/>
      <c r="Y67" s="2"/>
      <c r="Z67" s="2"/>
    </row>
    <row r="68">
      <c r="A68" s="295"/>
      <c r="B68" s="2"/>
      <c r="C68" s="2"/>
      <c r="D68" s="2"/>
      <c r="E68" s="2"/>
      <c r="F68" s="2"/>
      <c r="G68" s="2"/>
      <c r="H68" s="2"/>
      <c r="I68" s="2"/>
      <c r="J68" s="2"/>
      <c r="K68" s="2"/>
      <c r="L68" s="2"/>
      <c r="M68" s="2"/>
      <c r="N68" s="2"/>
      <c r="O68" s="2"/>
      <c r="P68" s="2"/>
      <c r="Q68" s="2"/>
      <c r="R68" s="2"/>
      <c r="S68" s="2"/>
      <c r="T68" s="2"/>
      <c r="U68" s="2"/>
      <c r="V68" s="2"/>
      <c r="W68" s="2"/>
      <c r="X68" s="2"/>
      <c r="Y68" s="2"/>
      <c r="Z68" s="2"/>
    </row>
    <row r="69">
      <c r="A69" s="295"/>
      <c r="B69" s="2"/>
      <c r="C69" s="2"/>
      <c r="D69" s="2"/>
      <c r="E69" s="2"/>
      <c r="F69" s="2"/>
      <c r="G69" s="2"/>
      <c r="H69" s="2"/>
      <c r="I69" s="2"/>
      <c r="J69" s="2"/>
      <c r="K69" s="2"/>
      <c r="L69" s="2"/>
      <c r="M69" s="2"/>
      <c r="N69" s="2"/>
      <c r="O69" s="2"/>
      <c r="P69" s="2"/>
      <c r="Q69" s="2"/>
      <c r="R69" s="2"/>
      <c r="S69" s="2"/>
      <c r="T69" s="2"/>
      <c r="U69" s="2"/>
      <c r="V69" s="2"/>
      <c r="W69" s="2"/>
      <c r="X69" s="2"/>
      <c r="Y69" s="2"/>
      <c r="Z69" s="2"/>
    </row>
    <row r="70">
      <c r="A70" s="295"/>
      <c r="B70" s="2"/>
      <c r="C70" s="2"/>
      <c r="D70" s="2"/>
      <c r="E70" s="2"/>
      <c r="F70" s="2"/>
      <c r="G70" s="2"/>
      <c r="H70" s="2"/>
      <c r="I70" s="2"/>
      <c r="J70" s="2"/>
      <c r="K70" s="2"/>
      <c r="L70" s="2"/>
      <c r="M70" s="2"/>
      <c r="N70" s="2"/>
      <c r="O70" s="2"/>
      <c r="P70" s="2"/>
      <c r="Q70" s="2"/>
      <c r="R70" s="2"/>
      <c r="S70" s="2"/>
      <c r="T70" s="2"/>
      <c r="U70" s="2"/>
      <c r="V70" s="2"/>
      <c r="W70" s="2"/>
      <c r="X70" s="2"/>
      <c r="Y70" s="2"/>
      <c r="Z70" s="2"/>
    </row>
    <row r="71">
      <c r="A71" s="295"/>
      <c r="B71" s="2"/>
      <c r="C71" s="2"/>
      <c r="D71" s="2"/>
      <c r="E71" s="2"/>
      <c r="F71" s="2"/>
      <c r="G71" s="2"/>
      <c r="H71" s="2"/>
      <c r="I71" s="2"/>
      <c r="J71" s="2"/>
      <c r="K71" s="2"/>
      <c r="L71" s="2"/>
      <c r="M71" s="2"/>
      <c r="N71" s="2"/>
      <c r="O71" s="2"/>
      <c r="P71" s="2"/>
      <c r="Q71" s="2"/>
      <c r="R71" s="2"/>
      <c r="S71" s="2"/>
      <c r="T71" s="2"/>
      <c r="U71" s="2"/>
      <c r="V71" s="2"/>
      <c r="W71" s="2"/>
      <c r="X71" s="2"/>
      <c r="Y71" s="2"/>
      <c r="Z71" s="2"/>
    </row>
    <row r="72">
      <c r="A72" s="295"/>
      <c r="B72" s="2"/>
      <c r="C72" s="2"/>
      <c r="D72" s="2"/>
      <c r="E72" s="2"/>
      <c r="F72" s="2"/>
      <c r="G72" s="2"/>
      <c r="H72" s="2"/>
      <c r="I72" s="2"/>
      <c r="J72" s="2"/>
      <c r="K72" s="2"/>
      <c r="L72" s="2"/>
      <c r="M72" s="2"/>
      <c r="N72" s="2"/>
      <c r="O72" s="2"/>
      <c r="P72" s="2"/>
      <c r="Q72" s="2"/>
      <c r="R72" s="2"/>
      <c r="S72" s="2"/>
      <c r="T72" s="2"/>
      <c r="U72" s="2"/>
      <c r="V72" s="2"/>
      <c r="W72" s="2"/>
      <c r="X72" s="2"/>
      <c r="Y72" s="2"/>
      <c r="Z72" s="2"/>
    </row>
    <row r="73">
      <c r="A73" s="295"/>
      <c r="B73" s="2"/>
      <c r="C73" s="2"/>
      <c r="D73" s="2"/>
      <c r="E73" s="2"/>
      <c r="F73" s="2"/>
      <c r="G73" s="2"/>
      <c r="H73" s="2"/>
      <c r="I73" s="2"/>
      <c r="J73" s="2"/>
      <c r="K73" s="2"/>
      <c r="L73" s="2"/>
      <c r="M73" s="2"/>
      <c r="N73" s="2"/>
      <c r="O73" s="2"/>
      <c r="P73" s="2"/>
      <c r="Q73" s="2"/>
      <c r="R73" s="2"/>
      <c r="S73" s="2"/>
      <c r="T73" s="2"/>
      <c r="U73" s="2"/>
      <c r="V73" s="2"/>
      <c r="W73" s="2"/>
      <c r="X73" s="2"/>
      <c r="Y73" s="2"/>
      <c r="Z73" s="2"/>
    </row>
    <row r="74">
      <c r="A74" s="295"/>
      <c r="B74" s="2"/>
      <c r="C74" s="2"/>
      <c r="D74" s="2"/>
      <c r="E74" s="2"/>
      <c r="F74" s="2"/>
      <c r="G74" s="2"/>
      <c r="H74" s="2"/>
      <c r="I74" s="2"/>
      <c r="J74" s="2"/>
      <c r="K74" s="2"/>
      <c r="L74" s="2"/>
      <c r="M74" s="2"/>
      <c r="N74" s="2"/>
      <c r="O74" s="2"/>
      <c r="P74" s="2"/>
      <c r="Q74" s="2"/>
      <c r="R74" s="2"/>
      <c r="S74" s="2"/>
      <c r="T74" s="2"/>
      <c r="U74" s="2"/>
      <c r="V74" s="2"/>
      <c r="W74" s="2"/>
      <c r="X74" s="2"/>
      <c r="Y74" s="2"/>
      <c r="Z74" s="2"/>
    </row>
    <row r="75">
      <c r="A75" s="295"/>
      <c r="B75" s="2"/>
      <c r="C75" s="2"/>
      <c r="D75" s="2"/>
      <c r="E75" s="2"/>
      <c r="F75" s="2"/>
      <c r="G75" s="2"/>
      <c r="H75" s="2"/>
      <c r="I75" s="2"/>
      <c r="J75" s="2"/>
      <c r="K75" s="2"/>
      <c r="L75" s="2"/>
      <c r="M75" s="2"/>
      <c r="N75" s="2"/>
      <c r="O75" s="2"/>
      <c r="P75" s="2"/>
      <c r="Q75" s="2"/>
      <c r="R75" s="2"/>
      <c r="S75" s="2"/>
      <c r="T75" s="2"/>
      <c r="U75" s="2"/>
      <c r="V75" s="2"/>
      <c r="W75" s="2"/>
      <c r="X75" s="2"/>
      <c r="Y75" s="2"/>
      <c r="Z75" s="2"/>
    </row>
    <row r="76">
      <c r="A76" s="295"/>
      <c r="B76" s="2"/>
      <c r="C76" s="2"/>
      <c r="D76" s="2"/>
      <c r="E76" s="2"/>
      <c r="F76" s="2"/>
      <c r="G76" s="2"/>
      <c r="H76" s="2"/>
      <c r="I76" s="2"/>
      <c r="J76" s="2"/>
      <c r="K76" s="2"/>
      <c r="L76" s="2"/>
      <c r="M76" s="2"/>
      <c r="N76" s="2"/>
      <c r="O76" s="2"/>
      <c r="P76" s="2"/>
      <c r="Q76" s="2"/>
      <c r="R76" s="2"/>
      <c r="S76" s="2"/>
      <c r="T76" s="2"/>
      <c r="U76" s="2"/>
      <c r="V76" s="2"/>
      <c r="W76" s="2"/>
      <c r="X76" s="2"/>
      <c r="Y76" s="2"/>
      <c r="Z76" s="2"/>
    </row>
    <row r="77">
      <c r="A77" s="295"/>
      <c r="B77" s="2"/>
      <c r="C77" s="2"/>
      <c r="D77" s="2"/>
      <c r="E77" s="2"/>
      <c r="F77" s="2"/>
      <c r="G77" s="2"/>
      <c r="H77" s="2"/>
      <c r="I77" s="2"/>
      <c r="J77" s="2"/>
      <c r="K77" s="2"/>
      <c r="L77" s="2"/>
      <c r="M77" s="2"/>
      <c r="N77" s="2"/>
      <c r="O77" s="2"/>
      <c r="P77" s="2"/>
      <c r="Q77" s="2"/>
      <c r="R77" s="2"/>
      <c r="S77" s="2"/>
      <c r="T77" s="2"/>
      <c r="U77" s="2"/>
      <c r="V77" s="2"/>
      <c r="W77" s="2"/>
      <c r="X77" s="2"/>
      <c r="Y77" s="2"/>
      <c r="Z77" s="2"/>
    </row>
    <row r="78">
      <c r="A78" s="295"/>
      <c r="B78" s="2"/>
      <c r="C78" s="2"/>
      <c r="D78" s="2"/>
      <c r="E78" s="2"/>
      <c r="F78" s="2"/>
      <c r="G78" s="2"/>
      <c r="H78" s="2"/>
      <c r="I78" s="2"/>
      <c r="J78" s="2"/>
      <c r="K78" s="2"/>
      <c r="L78" s="2"/>
      <c r="M78" s="2"/>
      <c r="N78" s="2"/>
      <c r="O78" s="2"/>
      <c r="P78" s="2"/>
      <c r="Q78" s="2"/>
      <c r="R78" s="2"/>
      <c r="S78" s="2"/>
      <c r="T78" s="2"/>
      <c r="U78" s="2"/>
      <c r="V78" s="2"/>
      <c r="W78" s="2"/>
      <c r="X78" s="2"/>
      <c r="Y78" s="2"/>
      <c r="Z78" s="2"/>
    </row>
    <row r="79">
      <c r="A79" s="295"/>
      <c r="B79" s="2"/>
      <c r="C79" s="2"/>
      <c r="D79" s="2"/>
      <c r="E79" s="2"/>
      <c r="F79" s="2"/>
      <c r="G79" s="2"/>
      <c r="H79" s="2"/>
      <c r="I79" s="2"/>
      <c r="J79" s="2"/>
      <c r="K79" s="2"/>
      <c r="L79" s="2"/>
      <c r="M79" s="2"/>
      <c r="N79" s="2"/>
      <c r="O79" s="2"/>
      <c r="P79" s="2"/>
      <c r="Q79" s="2"/>
      <c r="R79" s="2"/>
      <c r="S79" s="2"/>
      <c r="T79" s="2"/>
      <c r="U79" s="2"/>
      <c r="V79" s="2"/>
      <c r="W79" s="2"/>
      <c r="X79" s="2"/>
      <c r="Y79" s="2"/>
      <c r="Z79" s="2"/>
    </row>
    <row r="80">
      <c r="A80" s="295"/>
      <c r="B80" s="2"/>
      <c r="C80" s="2"/>
      <c r="D80" s="2"/>
      <c r="E80" s="2"/>
      <c r="F80" s="2"/>
      <c r="G80" s="2"/>
      <c r="H80" s="2"/>
      <c r="I80" s="2"/>
      <c r="J80" s="2"/>
      <c r="K80" s="2"/>
      <c r="L80" s="2"/>
      <c r="M80" s="2"/>
      <c r="N80" s="2"/>
      <c r="O80" s="2"/>
      <c r="P80" s="2"/>
      <c r="Q80" s="2"/>
      <c r="R80" s="2"/>
      <c r="S80" s="2"/>
      <c r="T80" s="2"/>
      <c r="U80" s="2"/>
      <c r="V80" s="2"/>
      <c r="W80" s="2"/>
      <c r="X80" s="2"/>
      <c r="Y80" s="2"/>
      <c r="Z80" s="2"/>
    </row>
    <row r="81">
      <c r="A81" s="295"/>
      <c r="B81" s="2"/>
      <c r="C81" s="2"/>
      <c r="D81" s="2"/>
      <c r="E81" s="2"/>
      <c r="F81" s="2"/>
      <c r="G81" s="2"/>
      <c r="H81" s="2"/>
      <c r="I81" s="2"/>
      <c r="J81" s="2"/>
      <c r="K81" s="2"/>
      <c r="L81" s="2"/>
      <c r="M81" s="2"/>
      <c r="N81" s="2"/>
      <c r="O81" s="2"/>
      <c r="P81" s="2"/>
      <c r="Q81" s="2"/>
      <c r="R81" s="2"/>
      <c r="S81" s="2"/>
      <c r="T81" s="2"/>
      <c r="U81" s="2"/>
      <c r="V81" s="2"/>
      <c r="W81" s="2"/>
      <c r="X81" s="2"/>
      <c r="Y81" s="2"/>
      <c r="Z81" s="2"/>
    </row>
    <row r="82">
      <c r="A82" s="295"/>
      <c r="B82" s="2"/>
      <c r="C82" s="2"/>
      <c r="D82" s="2"/>
      <c r="E82" s="2"/>
      <c r="F82" s="2"/>
      <c r="G82" s="2"/>
      <c r="H82" s="2"/>
      <c r="I82" s="2"/>
      <c r="J82" s="2"/>
      <c r="K82" s="2"/>
      <c r="L82" s="2"/>
      <c r="M82" s="2"/>
      <c r="N82" s="2"/>
      <c r="O82" s="2"/>
      <c r="P82" s="2"/>
      <c r="Q82" s="2"/>
      <c r="R82" s="2"/>
      <c r="S82" s="2"/>
      <c r="T82" s="2"/>
      <c r="U82" s="2"/>
      <c r="V82" s="2"/>
      <c r="W82" s="2"/>
      <c r="X82" s="2"/>
      <c r="Y82" s="2"/>
      <c r="Z82" s="2"/>
    </row>
    <row r="83">
      <c r="A83" s="295"/>
      <c r="B83" s="2"/>
      <c r="C83" s="2"/>
      <c r="D83" s="2"/>
      <c r="E83" s="2"/>
      <c r="F83" s="2"/>
      <c r="G83" s="2"/>
      <c r="H83" s="2"/>
      <c r="I83" s="2"/>
      <c r="J83" s="2"/>
      <c r="K83" s="2"/>
      <c r="L83" s="2"/>
      <c r="M83" s="2"/>
      <c r="N83" s="2"/>
      <c r="O83" s="2"/>
      <c r="P83" s="2"/>
      <c r="Q83" s="2"/>
      <c r="R83" s="2"/>
      <c r="S83" s="2"/>
      <c r="T83" s="2"/>
      <c r="U83" s="2"/>
      <c r="V83" s="2"/>
      <c r="W83" s="2"/>
      <c r="X83" s="2"/>
      <c r="Y83" s="2"/>
      <c r="Z83" s="2"/>
    </row>
    <row r="84">
      <c r="A84" s="295"/>
      <c r="B84" s="2"/>
      <c r="C84" s="2"/>
      <c r="D84" s="2"/>
      <c r="E84" s="2"/>
      <c r="F84" s="2"/>
      <c r="G84" s="2"/>
      <c r="H84" s="2"/>
      <c r="I84" s="2"/>
      <c r="J84" s="2"/>
      <c r="K84" s="2"/>
      <c r="L84" s="2"/>
      <c r="M84" s="2"/>
      <c r="N84" s="2"/>
      <c r="O84" s="2"/>
      <c r="P84" s="2"/>
      <c r="Q84" s="2"/>
      <c r="R84" s="2"/>
      <c r="S84" s="2"/>
      <c r="T84" s="2"/>
      <c r="U84" s="2"/>
      <c r="V84" s="2"/>
      <c r="W84" s="2"/>
      <c r="X84" s="2"/>
      <c r="Y84" s="2"/>
      <c r="Z84" s="2"/>
    </row>
    <row r="85">
      <c r="A85" s="295"/>
      <c r="B85" s="2"/>
      <c r="C85" s="2"/>
      <c r="D85" s="2"/>
      <c r="E85" s="2"/>
      <c r="F85" s="2"/>
      <c r="G85" s="2"/>
      <c r="H85" s="2"/>
      <c r="I85" s="2"/>
      <c r="J85" s="2"/>
      <c r="K85" s="2"/>
      <c r="L85" s="2"/>
      <c r="M85" s="2"/>
      <c r="N85" s="2"/>
      <c r="O85" s="2"/>
      <c r="P85" s="2"/>
      <c r="Q85" s="2"/>
      <c r="R85" s="2"/>
      <c r="S85" s="2"/>
      <c r="T85" s="2"/>
      <c r="U85" s="2"/>
      <c r="V85" s="2"/>
      <c r="W85" s="2"/>
      <c r="X85" s="2"/>
      <c r="Y85" s="2"/>
      <c r="Z85" s="2"/>
    </row>
    <row r="86">
      <c r="A86" s="295"/>
      <c r="B86" s="2"/>
      <c r="C86" s="2"/>
      <c r="D86" s="2"/>
      <c r="E86" s="2"/>
      <c r="F86" s="2"/>
      <c r="G86" s="2"/>
      <c r="H86" s="2"/>
      <c r="I86" s="2"/>
      <c r="J86" s="2"/>
      <c r="K86" s="2"/>
      <c r="L86" s="2"/>
      <c r="M86" s="2"/>
      <c r="N86" s="2"/>
      <c r="O86" s="2"/>
      <c r="P86" s="2"/>
      <c r="Q86" s="2"/>
      <c r="R86" s="2"/>
      <c r="S86" s="2"/>
      <c r="T86" s="2"/>
      <c r="U86" s="2"/>
      <c r="V86" s="2"/>
      <c r="W86" s="2"/>
      <c r="X86" s="2"/>
      <c r="Y86" s="2"/>
      <c r="Z86" s="2"/>
    </row>
    <row r="87">
      <c r="A87" s="295"/>
      <c r="B87" s="2"/>
      <c r="C87" s="2"/>
      <c r="D87" s="2"/>
      <c r="E87" s="2"/>
      <c r="F87" s="2"/>
      <c r="G87" s="2"/>
      <c r="H87" s="2"/>
      <c r="I87" s="2"/>
      <c r="J87" s="2"/>
      <c r="K87" s="2"/>
      <c r="L87" s="2"/>
      <c r="M87" s="2"/>
      <c r="N87" s="2"/>
      <c r="O87" s="2"/>
      <c r="P87" s="2"/>
      <c r="Q87" s="2"/>
      <c r="R87" s="2"/>
      <c r="S87" s="2"/>
      <c r="T87" s="2"/>
      <c r="U87" s="2"/>
      <c r="V87" s="2"/>
      <c r="W87" s="2"/>
      <c r="X87" s="2"/>
      <c r="Y87" s="2"/>
      <c r="Z87" s="2"/>
    </row>
    <row r="88">
      <c r="A88" s="295"/>
      <c r="B88" s="2"/>
      <c r="C88" s="2"/>
      <c r="D88" s="2"/>
      <c r="E88" s="2"/>
      <c r="F88" s="2"/>
      <c r="G88" s="2"/>
      <c r="H88" s="2"/>
      <c r="I88" s="2"/>
      <c r="J88" s="2"/>
      <c r="K88" s="2"/>
      <c r="L88" s="2"/>
      <c r="M88" s="2"/>
      <c r="N88" s="2"/>
      <c r="O88" s="2"/>
      <c r="P88" s="2"/>
      <c r="Q88" s="2"/>
      <c r="R88" s="2"/>
      <c r="S88" s="2"/>
      <c r="T88" s="2"/>
      <c r="U88" s="2"/>
      <c r="V88" s="2"/>
      <c r="W88" s="2"/>
      <c r="X88" s="2"/>
      <c r="Y88" s="2"/>
      <c r="Z88" s="2"/>
    </row>
    <row r="89">
      <c r="A89" s="295"/>
      <c r="B89" s="2"/>
      <c r="C89" s="2"/>
      <c r="D89" s="2"/>
      <c r="E89" s="2"/>
      <c r="F89" s="2"/>
      <c r="G89" s="2"/>
      <c r="H89" s="2"/>
      <c r="I89" s="2"/>
      <c r="J89" s="2"/>
      <c r="K89" s="2"/>
      <c r="L89" s="2"/>
      <c r="M89" s="2"/>
      <c r="N89" s="2"/>
      <c r="O89" s="2"/>
      <c r="P89" s="2"/>
      <c r="Q89" s="2"/>
      <c r="R89" s="2"/>
      <c r="S89" s="2"/>
      <c r="T89" s="2"/>
      <c r="U89" s="2"/>
      <c r="V89" s="2"/>
      <c r="W89" s="2"/>
      <c r="X89" s="2"/>
      <c r="Y89" s="2"/>
      <c r="Z89" s="2"/>
    </row>
    <row r="90">
      <c r="A90" s="295"/>
      <c r="B90" s="2"/>
      <c r="C90" s="2"/>
      <c r="D90" s="2"/>
      <c r="E90" s="2"/>
      <c r="F90" s="2"/>
      <c r="G90" s="2"/>
      <c r="H90" s="2"/>
      <c r="I90" s="2"/>
      <c r="J90" s="2"/>
      <c r="K90" s="2"/>
      <c r="L90" s="2"/>
      <c r="M90" s="2"/>
      <c r="N90" s="2"/>
      <c r="O90" s="2"/>
      <c r="P90" s="2"/>
      <c r="Q90" s="2"/>
      <c r="R90" s="2"/>
      <c r="S90" s="2"/>
      <c r="T90" s="2"/>
      <c r="U90" s="2"/>
      <c r="V90" s="2"/>
      <c r="W90" s="2"/>
      <c r="X90" s="2"/>
      <c r="Y90" s="2"/>
      <c r="Z90" s="2"/>
    </row>
    <row r="91">
      <c r="A91" s="295"/>
      <c r="B91" s="2"/>
      <c r="C91" s="2"/>
      <c r="D91" s="2"/>
      <c r="E91" s="2"/>
      <c r="F91" s="2"/>
      <c r="G91" s="2"/>
      <c r="H91" s="2"/>
      <c r="I91" s="2"/>
      <c r="J91" s="2"/>
      <c r="K91" s="2"/>
      <c r="L91" s="2"/>
      <c r="M91" s="2"/>
      <c r="N91" s="2"/>
      <c r="O91" s="2"/>
      <c r="P91" s="2"/>
      <c r="Q91" s="2"/>
      <c r="R91" s="2"/>
      <c r="S91" s="2"/>
      <c r="T91" s="2"/>
      <c r="U91" s="2"/>
      <c r="V91" s="2"/>
      <c r="W91" s="2"/>
      <c r="X91" s="2"/>
      <c r="Y91" s="2"/>
      <c r="Z91" s="2"/>
    </row>
    <row r="92">
      <c r="A92" s="295"/>
      <c r="B92" s="2"/>
      <c r="C92" s="2"/>
      <c r="D92" s="2"/>
      <c r="E92" s="2"/>
      <c r="F92" s="2"/>
      <c r="G92" s="2"/>
      <c r="H92" s="2"/>
      <c r="I92" s="2"/>
      <c r="J92" s="2"/>
      <c r="K92" s="2"/>
      <c r="L92" s="2"/>
      <c r="M92" s="2"/>
      <c r="N92" s="2"/>
      <c r="O92" s="2"/>
      <c r="P92" s="2"/>
      <c r="Q92" s="2"/>
      <c r="R92" s="2"/>
      <c r="S92" s="2"/>
      <c r="T92" s="2"/>
      <c r="U92" s="2"/>
      <c r="V92" s="2"/>
      <c r="W92" s="2"/>
      <c r="X92" s="2"/>
      <c r="Y92" s="2"/>
      <c r="Z92" s="2"/>
    </row>
    <row r="93">
      <c r="A93" s="295"/>
      <c r="B93" s="2"/>
      <c r="C93" s="2"/>
      <c r="D93" s="2"/>
      <c r="E93" s="2"/>
      <c r="F93" s="2"/>
      <c r="G93" s="2"/>
      <c r="H93" s="2"/>
      <c r="I93" s="2"/>
      <c r="J93" s="2"/>
      <c r="K93" s="2"/>
      <c r="L93" s="2"/>
      <c r="M93" s="2"/>
      <c r="N93" s="2"/>
      <c r="O93" s="2"/>
      <c r="P93" s="2"/>
      <c r="Q93" s="2"/>
      <c r="R93" s="2"/>
      <c r="S93" s="2"/>
      <c r="T93" s="2"/>
      <c r="U93" s="2"/>
      <c r="V93" s="2"/>
      <c r="W93" s="2"/>
      <c r="X93" s="2"/>
      <c r="Y93" s="2"/>
      <c r="Z93" s="2"/>
    </row>
    <row r="94">
      <c r="A94" s="295"/>
      <c r="B94" s="2"/>
      <c r="C94" s="2"/>
      <c r="D94" s="2"/>
      <c r="E94" s="2"/>
      <c r="F94" s="2"/>
      <c r="G94" s="2"/>
      <c r="H94" s="2"/>
      <c r="I94" s="2"/>
      <c r="J94" s="2"/>
      <c r="K94" s="2"/>
      <c r="L94" s="2"/>
      <c r="M94" s="2"/>
      <c r="N94" s="2"/>
      <c r="O94" s="2"/>
      <c r="P94" s="2"/>
      <c r="Q94" s="2"/>
      <c r="R94" s="2"/>
      <c r="S94" s="2"/>
      <c r="T94" s="2"/>
      <c r="U94" s="2"/>
      <c r="V94" s="2"/>
      <c r="W94" s="2"/>
      <c r="X94" s="2"/>
      <c r="Y94" s="2"/>
      <c r="Z94" s="2"/>
    </row>
    <row r="95">
      <c r="A95" s="295"/>
      <c r="B95" s="2"/>
      <c r="C95" s="2"/>
      <c r="D95" s="2"/>
      <c r="E95" s="2"/>
      <c r="F95" s="2"/>
      <c r="G95" s="2"/>
      <c r="H95" s="2"/>
      <c r="I95" s="2"/>
      <c r="J95" s="2"/>
      <c r="K95" s="2"/>
      <c r="L95" s="2"/>
      <c r="M95" s="2"/>
      <c r="N95" s="2"/>
      <c r="O95" s="2"/>
      <c r="P95" s="2"/>
      <c r="Q95" s="2"/>
      <c r="R95" s="2"/>
      <c r="S95" s="2"/>
      <c r="T95" s="2"/>
      <c r="U95" s="2"/>
      <c r="V95" s="2"/>
      <c r="W95" s="2"/>
      <c r="X95" s="2"/>
      <c r="Y95" s="2"/>
      <c r="Z95" s="2"/>
    </row>
    <row r="96">
      <c r="A96" s="295"/>
      <c r="B96" s="2"/>
      <c r="C96" s="2"/>
      <c r="D96" s="2"/>
      <c r="E96" s="2"/>
      <c r="F96" s="2"/>
      <c r="G96" s="2"/>
      <c r="H96" s="2"/>
      <c r="I96" s="2"/>
      <c r="J96" s="2"/>
      <c r="K96" s="2"/>
      <c r="L96" s="2"/>
      <c r="M96" s="2"/>
      <c r="N96" s="2"/>
      <c r="O96" s="2"/>
      <c r="P96" s="2"/>
      <c r="Q96" s="2"/>
      <c r="R96" s="2"/>
      <c r="S96" s="2"/>
      <c r="T96" s="2"/>
      <c r="U96" s="2"/>
      <c r="V96" s="2"/>
      <c r="W96" s="2"/>
      <c r="X96" s="2"/>
      <c r="Y96" s="2"/>
      <c r="Z96" s="2"/>
    </row>
    <row r="97">
      <c r="A97" s="295"/>
      <c r="B97" s="2"/>
      <c r="C97" s="2"/>
      <c r="D97" s="2"/>
      <c r="E97" s="2"/>
      <c r="F97" s="2"/>
      <c r="G97" s="2"/>
      <c r="H97" s="2"/>
      <c r="I97" s="2"/>
      <c r="J97" s="2"/>
      <c r="K97" s="2"/>
      <c r="L97" s="2"/>
      <c r="M97" s="2"/>
      <c r="N97" s="2"/>
      <c r="O97" s="2"/>
      <c r="P97" s="2"/>
      <c r="Q97" s="2"/>
      <c r="R97" s="2"/>
      <c r="S97" s="2"/>
      <c r="T97" s="2"/>
      <c r="U97" s="2"/>
      <c r="V97" s="2"/>
      <c r="W97" s="2"/>
      <c r="X97" s="2"/>
      <c r="Y97" s="2"/>
      <c r="Z97" s="2"/>
    </row>
    <row r="98">
      <c r="A98" s="295"/>
      <c r="B98" s="2"/>
      <c r="C98" s="2"/>
      <c r="D98" s="2"/>
      <c r="E98" s="2"/>
      <c r="F98" s="2"/>
      <c r="G98" s="2"/>
      <c r="H98" s="2"/>
      <c r="I98" s="2"/>
      <c r="J98" s="2"/>
      <c r="K98" s="2"/>
      <c r="L98" s="2"/>
      <c r="M98" s="2"/>
      <c r="N98" s="2"/>
      <c r="O98" s="2"/>
      <c r="P98" s="2"/>
      <c r="Q98" s="2"/>
      <c r="R98" s="2"/>
      <c r="S98" s="2"/>
      <c r="T98" s="2"/>
      <c r="U98" s="2"/>
      <c r="V98" s="2"/>
      <c r="W98" s="2"/>
      <c r="X98" s="2"/>
      <c r="Y98" s="2"/>
      <c r="Z98" s="2"/>
    </row>
    <row r="99">
      <c r="A99" s="295"/>
      <c r="B99" s="2"/>
      <c r="C99" s="2"/>
      <c r="D99" s="2"/>
      <c r="E99" s="2"/>
      <c r="F99" s="2"/>
      <c r="G99" s="2"/>
      <c r="H99" s="2"/>
      <c r="I99" s="2"/>
      <c r="J99" s="2"/>
      <c r="K99" s="2"/>
      <c r="L99" s="2"/>
      <c r="M99" s="2"/>
      <c r="N99" s="2"/>
      <c r="O99" s="2"/>
      <c r="P99" s="2"/>
      <c r="Q99" s="2"/>
      <c r="R99" s="2"/>
      <c r="S99" s="2"/>
      <c r="T99" s="2"/>
      <c r="U99" s="2"/>
      <c r="V99" s="2"/>
      <c r="W99" s="2"/>
      <c r="X99" s="2"/>
      <c r="Y99" s="2"/>
      <c r="Z99" s="2"/>
    </row>
    <row r="100">
      <c r="A100" s="295"/>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95"/>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95"/>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95"/>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95"/>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95"/>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95"/>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95"/>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95"/>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95"/>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95"/>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95"/>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95"/>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95"/>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95"/>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95"/>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95"/>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95"/>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95"/>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95"/>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95"/>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95"/>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95"/>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95"/>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95"/>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95"/>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95"/>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95"/>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95"/>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95"/>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95"/>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95"/>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95"/>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95"/>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95"/>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95"/>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95"/>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95"/>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95"/>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95"/>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95"/>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95"/>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95"/>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95"/>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95"/>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95"/>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95"/>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95"/>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95"/>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95"/>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95"/>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95"/>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95"/>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95"/>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95"/>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95"/>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95"/>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95"/>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95"/>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95"/>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95"/>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95"/>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95"/>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95"/>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95"/>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95"/>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95"/>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95"/>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95"/>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95"/>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95"/>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95"/>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95"/>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95"/>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95"/>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95"/>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95"/>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95"/>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95"/>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95"/>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95"/>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95"/>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95"/>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95"/>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95"/>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95"/>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95"/>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95"/>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95"/>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95"/>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95"/>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95"/>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95"/>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95"/>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95"/>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95"/>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95"/>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95"/>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95"/>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95"/>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95"/>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95"/>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95"/>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95"/>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95"/>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95"/>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95"/>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95"/>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95"/>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95"/>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95"/>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95"/>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95"/>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95"/>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95"/>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