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ger Dimensions" sheetId="1" r:id="rId4"/>
    <sheet state="visible" name="Solderability" sheetId="2" r:id="rId5"/>
    <sheet state="visible" name="Staffing" sheetId="3" r:id="rId6"/>
    <sheet state="visible" name="New Tests Passing" sheetId="4" r:id="rId7"/>
    <sheet state="visible" name="Defects per package" sheetId="5" r:id="rId8"/>
    <sheet state="visible" name="Package Size per loc" sheetId="6" r:id="rId9"/>
    <sheet state="visible" name="Average cyclomatic complexity" sheetId="7" r:id="rId10"/>
  </sheets>
  <definedNames/>
  <calcPr/>
</workbook>
</file>

<file path=xl/sharedStrings.xml><?xml version="1.0" encoding="utf-8"?>
<sst xmlns="http://schemas.openxmlformats.org/spreadsheetml/2006/main" count="204" uniqueCount="107">
  <si>
    <t>Line 1, Width</t>
  </si>
  <si>
    <t>Shift</t>
  </si>
  <si>
    <t>Sample #1</t>
  </si>
  <si>
    <t>Sample #2</t>
  </si>
  <si>
    <t>Mean</t>
  </si>
  <si>
    <t>Control Line</t>
  </si>
  <si>
    <t>UAL</t>
  </si>
  <si>
    <t>UWL</t>
  </si>
  <si>
    <t>LWL</t>
  </si>
  <si>
    <t>LAL</t>
  </si>
  <si>
    <t>A2</t>
  </si>
  <si>
    <t>2/3 A2</t>
  </si>
  <si>
    <t>Spec Min</t>
  </si>
  <si>
    <t>Spec Max</t>
  </si>
  <si>
    <t>Shift Range</t>
  </si>
  <si>
    <t>Mean Range</t>
  </si>
  <si>
    <t>UCL</t>
  </si>
  <si>
    <t>LCL</t>
  </si>
  <si>
    <t>D' 0.999</t>
  </si>
  <si>
    <t>D' 0.001</t>
  </si>
  <si>
    <t>D' 0.975</t>
  </si>
  <si>
    <t>D' 0.025</t>
  </si>
  <si>
    <t>D2</t>
  </si>
  <si>
    <t>D4</t>
  </si>
  <si>
    <t>Line 1, Breadth</t>
  </si>
  <si>
    <t>Line 2</t>
  </si>
  <si>
    <t>width</t>
  </si>
  <si>
    <t>breadth</t>
  </si>
  <si>
    <t>Line 3</t>
  </si>
  <si>
    <t>Line 4</t>
  </si>
  <si>
    <t>Line 5</t>
  </si>
  <si>
    <t>Day</t>
  </si>
  <si>
    <t>% area solderable</t>
  </si>
  <si>
    <t>#holes that don't solder</t>
  </si>
  <si>
    <t>Control</t>
  </si>
  <si>
    <t>Data</t>
  </si>
  <si>
    <t>Before</t>
  </si>
  <si>
    <t>After</t>
  </si>
  <si>
    <t>% before</t>
  </si>
  <si>
    <t>% after</t>
  </si>
  <si>
    <t>Data sample</t>
  </si>
  <si>
    <t>Area solderable before</t>
  </si>
  <si>
    <t>Area solderable after</t>
  </si>
  <si>
    <t>Question 1</t>
  </si>
  <si>
    <t>Amount Over .95</t>
  </si>
  <si>
    <t>Amount Under .95</t>
  </si>
  <si>
    <t>Total</t>
  </si>
  <si>
    <t>Question 2</t>
  </si>
  <si>
    <t>Day 1-79</t>
  </si>
  <si>
    <t>Day 80-100</t>
  </si>
  <si>
    <t>Percent</t>
  </si>
  <si>
    <t>Holes that don't solder</t>
  </si>
  <si>
    <t>Day 1-45</t>
  </si>
  <si>
    <t>Day 45-100</t>
  </si>
  <si>
    <t>Number of holes</t>
  </si>
  <si>
    <t>Average</t>
  </si>
  <si>
    <t>% holes &gt; 0</t>
  </si>
  <si>
    <t>Week</t>
  </si>
  <si>
    <t># employees</t>
  </si>
  <si>
    <t>Week Event</t>
  </si>
  <si>
    <t>18 Hired new employee</t>
  </si>
  <si>
    <t>28-29 Swine flu</t>
  </si>
  <si>
    <t>35 Installed new development environment</t>
  </si>
  <si>
    <t>48 Hired back an old employee</t>
  </si>
  <si>
    <t>43 One employee left</t>
  </si>
  <si>
    <t>Monday</t>
  </si>
  <si>
    <t>Tuesday</t>
  </si>
  <si>
    <t>Wednesday</t>
  </si>
  <si>
    <t>Thursday</t>
  </si>
  <si>
    <t>Friday</t>
  </si>
  <si>
    <t>Totals</t>
  </si>
  <si>
    <t>totals per iteration</t>
  </si>
  <si>
    <t>Range</t>
  </si>
  <si>
    <t>Moving Mean</t>
  </si>
  <si>
    <t>e</t>
  </si>
  <si>
    <t>n</t>
  </si>
  <si>
    <t>A</t>
  </si>
  <si>
    <t>2/3A</t>
  </si>
  <si>
    <t>Key Events</t>
  </si>
  <si>
    <t>7 workers</t>
  </si>
  <si>
    <t>8 workers</t>
  </si>
  <si>
    <t>9 workers</t>
  </si>
  <si>
    <t>NEW SYSTEM</t>
  </si>
  <si>
    <t>Employee</t>
  </si>
  <si>
    <t>B</t>
  </si>
  <si>
    <t>C</t>
  </si>
  <si>
    <t>D</t>
  </si>
  <si>
    <t>E</t>
  </si>
  <si>
    <t>F</t>
  </si>
  <si>
    <t>G</t>
  </si>
  <si>
    <t>H</t>
  </si>
  <si>
    <t>I</t>
  </si>
  <si>
    <t># of sample</t>
  </si>
  <si>
    <t>U</t>
  </si>
  <si>
    <t>U_Bar</t>
  </si>
  <si>
    <t>*U-chart needed?</t>
  </si>
  <si>
    <t>Total A-D</t>
  </si>
  <si>
    <t>Moving Mean A-D</t>
  </si>
  <si>
    <t>Sum</t>
  </si>
  <si>
    <t>Total New</t>
  </si>
  <si>
    <t>Moving New</t>
  </si>
  <si>
    <t>Mean of New</t>
  </si>
  <si>
    <t xml:space="preserve">The number of lines of code per week is really steady overall. Lots </t>
  </si>
  <si>
    <t xml:space="preserve">of spikes but they are in general being consistent overall. Very </t>
  </si>
  <si>
    <t>linear.</t>
  </si>
  <si>
    <t>Total Moving mean</t>
  </si>
  <si>
    <t>Defects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</si>
</sst>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Verdana"/>
    </font>
    <font>
      <b/>
      <i/>
      <color theme="1"/>
      <name val="Arial"/>
      <scheme val="minor"/>
    </font>
    <font>
      <b/>
      <color theme="1"/>
      <name val="Verdana"/>
    </font>
    <font/>
    <font>
      <color theme="1"/>
      <name val="Arial"/>
    </font>
    <font>
      <sz val="11.0"/>
      <color rgb="FF000000"/>
      <name val="CMR10"/>
    </font>
    <font>
      <sz val="11.0"/>
      <color rgb="FF000000"/>
      <name val="Arial"/>
    </font>
    <font>
      <color rgb="FF000000"/>
      <name val="Roboto"/>
    </font>
    <font>
      <sz val="10.0"/>
      <color theme="1"/>
      <name val="Arial"/>
      <scheme val="minor"/>
    </font>
    <font>
      <sz val="10.0"/>
      <color rgb="FF000000"/>
      <name val="Inconsolata"/>
    </font>
    <font>
      <sz val="9.0"/>
      <color rgb="FF000000"/>
      <name val="Times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2" numFmtId="0" xfId="0" applyBorder="1" applyFont="1"/>
    <xf borderId="2" fillId="0" fontId="2" numFmtId="0" xfId="0" applyBorder="1" applyFont="1"/>
    <xf borderId="0" fillId="0" fontId="2" numFmtId="10" xfId="0" applyFont="1" applyNumberFormat="1"/>
    <xf borderId="3" fillId="0" fontId="2" numFmtId="0" xfId="0" applyBorder="1" applyFont="1"/>
    <xf borderId="4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5" fillId="0" fontId="6" numFmtId="0" xfId="0" applyBorder="1" applyFont="1"/>
    <xf borderId="2" fillId="0" fontId="6" numFmtId="0" xfId="0" applyBorder="1" applyFont="1"/>
    <xf borderId="1" fillId="0" fontId="2" numFmtId="0" xfId="0" applyAlignment="1" applyBorder="1" applyFont="1">
      <alignment readingOrder="0"/>
    </xf>
    <xf borderId="5" fillId="0" fontId="2" numFmtId="0" xfId="0" applyBorder="1" applyFont="1"/>
    <xf borderId="2" fillId="0" fontId="2" numFmtId="10" xfId="0" applyBorder="1" applyFont="1" applyNumberFormat="1"/>
    <xf borderId="6" fillId="0" fontId="3" numFmtId="0" xfId="0" applyAlignment="1" applyBorder="1" applyFont="1">
      <alignment readingOrder="0" shrinkToFit="0" vertical="bottom" wrapText="0"/>
    </xf>
    <xf borderId="7" fillId="0" fontId="2" numFmtId="0" xfId="0" applyBorder="1" applyFont="1"/>
    <xf borderId="8" fillId="0" fontId="2" numFmtId="10" xfId="0" applyBorder="1" applyFont="1" applyNumberFormat="1"/>
    <xf borderId="6" fillId="0" fontId="2" numFmtId="0" xfId="0" applyBorder="1" applyFont="1"/>
    <xf borderId="8" fillId="0" fontId="2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9" fillId="0" fontId="5" numFmtId="0" xfId="0" applyAlignment="1" applyBorder="1" applyFont="1">
      <alignment horizontal="center" readingOrder="0" shrinkToFit="0" vertical="bottom" wrapText="0"/>
    </xf>
    <xf borderId="10" fillId="0" fontId="6" numFmtId="0" xfId="0" applyBorder="1" applyFont="1"/>
    <xf borderId="11" fillId="0" fontId="6" numFmtId="0" xfId="0" applyBorder="1" applyFont="1"/>
    <xf borderId="12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vertical="bottom"/>
    </xf>
    <xf borderId="11" fillId="0" fontId="7" numFmtId="0" xfId="0" applyAlignment="1" applyBorder="1" applyFont="1">
      <alignment vertical="bottom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3" fillId="0" fontId="3" numFmtId="0" xfId="0" applyAlignment="1" applyBorder="1" applyFont="1">
      <alignment readingOrder="0" shrinkToFit="0" vertical="bottom" wrapText="0"/>
    </xf>
    <xf borderId="4" fillId="0" fontId="2" numFmtId="10" xfId="0" applyBorder="1" applyFont="1" applyNumberFormat="1"/>
    <xf borderId="14" fillId="0" fontId="3" numFmtId="0" xfId="0" applyAlignment="1" applyBorder="1" applyFont="1">
      <alignment readingOrder="0" shrinkToFit="0" vertical="bottom" wrapText="0"/>
    </xf>
    <xf borderId="7" fillId="0" fontId="2" numFmtId="10" xfId="0" applyBorder="1" applyFont="1" applyNumberFormat="1"/>
    <xf borderId="0" fillId="0" fontId="2" numFmtId="0" xfId="0" applyAlignment="1" applyFont="1">
      <alignment horizontal="center" vertical="center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5" fillId="0" fontId="2" numFmtId="10" xfId="0" applyBorder="1" applyFont="1" applyNumberFormat="1"/>
    <xf borderId="0" fillId="0" fontId="2" numFmtId="10" xfId="0" applyAlignment="1" applyFont="1" applyNumberFormat="1">
      <alignment readingOrder="0"/>
    </xf>
    <xf borderId="14" fillId="0" fontId="2" numFmtId="0" xfId="0" applyAlignment="1" applyBorder="1" applyFont="1">
      <alignment readingOrder="0"/>
    </xf>
    <xf borderId="0" fillId="2" fontId="2" numFmtId="10" xfId="0" applyFill="1" applyFont="1" applyNumberFormat="1"/>
    <xf borderId="0" fillId="2" fontId="2" numFmtId="0" xfId="0" applyFont="1"/>
    <xf borderId="0" fillId="0" fontId="3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1" numFmtId="0" xfId="0" applyFont="1"/>
    <xf borderId="0" fillId="0" fontId="13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12" fillId="4" fontId="1" numFmtId="0" xfId="0" applyAlignment="1" applyBorder="1" applyFill="1" applyFont="1">
      <alignment horizontal="center" readingOrder="0"/>
    </xf>
    <xf borderId="15" fillId="4" fontId="2" numFmtId="0" xfId="0" applyAlignment="1" applyBorder="1" applyFont="1">
      <alignment horizontal="center" readingOrder="0"/>
    </xf>
    <xf borderId="13" fillId="5" fontId="2" numFmtId="0" xfId="0" applyAlignment="1" applyBorder="1" applyFill="1" applyFont="1">
      <alignment horizontal="center" readingOrder="0"/>
    </xf>
    <xf borderId="13" fillId="6" fontId="2" numFmtId="0" xfId="0" applyAlignment="1" applyBorder="1" applyFill="1" applyFont="1">
      <alignment horizontal="center" readingOrder="0"/>
    </xf>
    <xf borderId="14" fillId="0" fontId="1" numFmtId="0" xfId="0" applyAlignment="1" applyBorder="1" applyFont="1">
      <alignment readingOrder="0"/>
    </xf>
    <xf borderId="0" fillId="7" fontId="3" numFmtId="0" xfId="0" applyAlignment="1" applyFill="1" applyFont="1">
      <alignment horizontal="right" readingOrder="0" shrinkToFit="0" vertical="bottom" wrapText="0"/>
    </xf>
    <xf borderId="0" fillId="7" fontId="3" numFmtId="0" xfId="0" applyAlignment="1" applyFont="1">
      <alignment shrinkToFit="0" vertical="bottom" wrapText="0"/>
    </xf>
    <xf borderId="0" fillId="7" fontId="2" numFmtId="0" xfId="0" applyFont="1"/>
    <xf borderId="0" fillId="6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2" numFmtId="0" xfId="0" applyFont="1"/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2" numFmtId="0" xfId="0" applyFont="1"/>
    <xf borderId="0" fillId="6" fontId="5" numFmtId="0" xfId="0" applyAlignment="1" applyFont="1">
      <alignment horizontal="right" readingOrder="0" shrinkToFit="0" vertical="bottom" wrapText="0"/>
    </xf>
    <xf borderId="0" fillId="6" fontId="1" numFmtId="0" xfId="0" applyFont="1"/>
    <xf borderId="0" fillId="7" fontId="5" numFmtId="0" xfId="0" applyAlignment="1" applyFont="1">
      <alignment horizontal="right" readingOrder="0" shrinkToFit="0" vertical="bottom" wrapText="0"/>
    </xf>
    <xf borderId="0" fillId="7" fontId="1" numFmtId="0" xfId="0" applyFont="1"/>
    <xf borderId="0" fillId="4" fontId="5" numFmtId="0" xfId="0" applyAlignment="1" applyFont="1">
      <alignment horizontal="right" readingOrder="0" shrinkToFit="0" vertical="bottom" wrapText="0"/>
    </xf>
    <xf borderId="0" fillId="4" fontId="1" numFmtId="0" xfId="0" applyFont="1"/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Line #1 Width Mean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'Finger Dimensions'!$D$2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'Finger Dimensions'!$D$3:$D$61</c:f>
              <c:numCache/>
            </c:numRef>
          </c:val>
          <c:smooth val="1"/>
        </c:ser>
        <c:ser>
          <c:idx val="1"/>
          <c:order val="1"/>
          <c:tx>
            <c:strRef>
              <c:f>'Finger Dimensions'!$E$2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'Finger Dimensions'!$E$3:$E$61</c:f>
              <c:numCache/>
            </c:numRef>
          </c:val>
          <c:smooth val="1"/>
        </c:ser>
        <c:ser>
          <c:idx val="2"/>
          <c:order val="2"/>
          <c:tx>
            <c:strRef>
              <c:f>'Finger Dimensions'!$F$2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'Finger Dimensions'!$F$3:$F$61</c:f>
              <c:numCache/>
            </c:numRef>
          </c:val>
          <c:smooth val="1"/>
        </c:ser>
        <c:ser>
          <c:idx val="3"/>
          <c:order val="3"/>
          <c:tx>
            <c:strRef>
              <c:f>'Finger Dimensions'!$G$2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'Finger Dimensions'!$G$3:$G$61</c:f>
              <c:numCache/>
            </c:numRef>
          </c:val>
          <c:smooth val="1"/>
        </c:ser>
        <c:ser>
          <c:idx val="4"/>
          <c:order val="4"/>
          <c:tx>
            <c:strRef>
              <c:f>'Finger Dimensions'!$H$2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'Finger Dimensions'!$H$3:$H$61</c:f>
              <c:numCache/>
            </c:numRef>
          </c:val>
          <c:smooth val="1"/>
        </c:ser>
        <c:ser>
          <c:idx val="5"/>
          <c:order val="5"/>
          <c:tx>
            <c:strRef>
              <c:f>'Finger Dimensions'!$I$2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'Finger Dimensions'!$I$3:$I$61</c:f>
              <c:numCache/>
            </c:numRef>
          </c:val>
          <c:smooth val="1"/>
        </c:ser>
        <c:axId val="576451945"/>
        <c:axId val="467117651"/>
      </c:lineChart>
      <c:catAx>
        <c:axId val="57645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Shift #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17651"/>
      </c:catAx>
      <c:valAx>
        <c:axId val="467117651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Size (cm)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519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employees vs.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Staffing!$A$2:$A$61</c:f>
            </c:strRef>
          </c:cat>
          <c:val>
            <c:numRef>
              <c:f>Staffing!$B$2:$B$61</c:f>
              <c:numCache/>
            </c:numRef>
          </c:val>
          <c:smooth val="0"/>
        </c:ser>
        <c:axId val="959750706"/>
        <c:axId val="583553147"/>
      </c:lineChart>
      <c:catAx>
        <c:axId val="95975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553147"/>
      </c:catAx>
      <c:valAx>
        <c:axId val="583553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50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Defects per package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'Defects per package'!$N$7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'Defects per package'!$N$8:$N$67</c:f>
              <c:numCache/>
            </c:numRef>
          </c:val>
          <c:smooth val="0"/>
        </c:ser>
        <c:ser>
          <c:idx val="1"/>
          <c:order val="1"/>
          <c:tx>
            <c:strRef>
              <c:f>'Defects per package'!$O$7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'Defects per package'!$O$8:$O$67</c:f>
              <c:numCache/>
            </c:numRef>
          </c:val>
          <c:smooth val="0"/>
        </c:ser>
        <c:ser>
          <c:idx val="2"/>
          <c:order val="2"/>
          <c:tx>
            <c:strRef>
              <c:f>'Defects per package'!$P$7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'Defects per package'!$P$8:$P$67</c:f>
              <c:numCache/>
            </c:numRef>
          </c:val>
          <c:smooth val="0"/>
        </c:ser>
        <c:ser>
          <c:idx val="3"/>
          <c:order val="3"/>
          <c:tx>
            <c:strRef>
              <c:f>'Defects per package'!$Q$7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'Defects per package'!$Q$8:$Q$67</c:f>
              <c:numCache/>
            </c:numRef>
          </c:val>
          <c:smooth val="0"/>
        </c:ser>
        <c:axId val="1353607381"/>
        <c:axId val="597864519"/>
      </c:lineChart>
      <c:catAx>
        <c:axId val="1353607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864519"/>
      </c:catAx>
      <c:valAx>
        <c:axId val="59786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07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Moving Mean A-D vs. Total A-D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'Defects per package'!$AA$7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'Defects per package'!$AA$8:$AA$67</c:f>
              <c:numCache/>
            </c:numRef>
          </c:val>
          <c:smooth val="0"/>
        </c:ser>
        <c:ser>
          <c:idx val="1"/>
          <c:order val="1"/>
          <c:tx>
            <c:strRef>
              <c:f>'Defects per package'!$Z$7</c:f>
            </c:strRef>
          </c:tx>
          <c:spPr>
            <a:ln cmpd="sng">
              <a:solidFill>
                <a:srgbClr val="4A86E8"/>
              </a:solidFill>
            </a:ln>
          </c:spPr>
          <c:marker>
            <c:symbol val="none"/>
          </c:marker>
          <c:val>
            <c:numRef>
              <c:f>'Defects per package'!$Z$8:$Z$67</c:f>
              <c:numCache/>
            </c:numRef>
          </c:val>
          <c:smooth val="0"/>
        </c:ser>
        <c:axId val="784496036"/>
        <c:axId val="864775337"/>
      </c:lineChart>
      <c:catAx>
        <c:axId val="784496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75337"/>
      </c:catAx>
      <c:valAx>
        <c:axId val="86477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Moving Mean A-D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496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Totals Lines of Code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'Package Size per loc'!$K$1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'Package Size per loc'!$A$3:$A$61</c:f>
            </c:strRef>
          </c:cat>
          <c:val>
            <c:numRef>
              <c:f>'Package Size per loc'!$K$2:$K$61</c:f>
              <c:numCache/>
            </c:numRef>
          </c:val>
          <c:smooth val="0"/>
        </c:ser>
        <c:axId val="1948391611"/>
        <c:axId val="391959686"/>
      </c:lineChart>
      <c:catAx>
        <c:axId val="1948391611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59686"/>
      </c:catAx>
      <c:valAx>
        <c:axId val="391959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391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A, B, C, D, 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'Package Size per loc'!$B$1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loc'!$B$2:$B$61</c:f>
              <c:numCache/>
            </c:numRef>
          </c:val>
          <c:smooth val="0"/>
        </c:ser>
        <c:ser>
          <c:idx val="1"/>
          <c:order val="1"/>
          <c:tx>
            <c:strRef>
              <c:f>'Package Size per loc'!$C$1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loc'!$C$2:$C$61</c:f>
              <c:numCache/>
            </c:numRef>
          </c:val>
          <c:smooth val="0"/>
        </c:ser>
        <c:ser>
          <c:idx val="2"/>
          <c:order val="2"/>
          <c:tx>
            <c:strRef>
              <c:f>'Package Size per loc'!$D$1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loc'!$D$2:$D$61</c:f>
              <c:numCache/>
            </c:numRef>
          </c:val>
          <c:smooth val="0"/>
        </c:ser>
        <c:ser>
          <c:idx val="3"/>
          <c:order val="3"/>
          <c:tx>
            <c:strRef>
              <c:f>'Package Size per loc'!$E$1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loc'!$E$2:$E$61</c:f>
              <c:numCache/>
            </c:numRef>
          </c:val>
          <c:smooth val="0"/>
        </c:ser>
        <c:ser>
          <c:idx val="4"/>
          <c:order val="4"/>
          <c:tx>
            <c:strRef>
              <c:f>'Package Size per loc'!$F$1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loc'!$F$2:$F$61</c:f>
              <c:numCache/>
            </c:numRef>
          </c:val>
          <c:smooth val="0"/>
        </c:ser>
        <c:ser>
          <c:idx val="5"/>
          <c:order val="5"/>
          <c:tx>
            <c:strRef>
              <c:f>'Package Size per loc'!$G$1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loc'!$G$2:$G$61</c:f>
              <c:numCache/>
            </c:numRef>
          </c:val>
          <c:smooth val="0"/>
        </c:ser>
        <c:ser>
          <c:idx val="6"/>
          <c:order val="6"/>
          <c:tx>
            <c:strRef>
              <c:f>'Package Size per loc'!$H$1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loc'!$H$2:$H$61</c:f>
              <c:numCache/>
            </c:numRef>
          </c:val>
          <c:smooth val="0"/>
        </c:ser>
        <c:ser>
          <c:idx val="7"/>
          <c:order val="7"/>
          <c:tx>
            <c:strRef>
              <c:f>'Package Size per loc'!$I$1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loc'!$I$2:$I$61</c:f>
              <c:numCache/>
            </c:numRef>
          </c:val>
          <c:smooth val="0"/>
        </c:ser>
        <c:ser>
          <c:idx val="8"/>
          <c:order val="8"/>
          <c:tx>
            <c:strRef>
              <c:f>'Package Size per loc'!$J$1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'Package Size per loc'!$A$2:$A$61</c:f>
            </c:strRef>
          </c:cat>
          <c:val>
            <c:numRef>
              <c:f>'Package Size per loc'!$J$2:$J$61</c:f>
              <c:numCache/>
            </c:numRef>
          </c:val>
          <c:smooth val="0"/>
        </c:ser>
        <c:axId val="1381090353"/>
        <c:axId val="1033984599"/>
      </c:lineChart>
      <c:catAx>
        <c:axId val="1381090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984599"/>
      </c:catAx>
      <c:valAx>
        <c:axId val="103398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090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Complexity Moving Mean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'Average cyclomatic complexity'!$J$1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'Average cyclomatic complexity'!$J$2:$J$61</c:f>
              <c:numCache/>
            </c:numRef>
          </c:val>
          <c:smooth val="0"/>
        </c:ser>
        <c:ser>
          <c:idx val="1"/>
          <c:order val="1"/>
          <c:tx>
            <c:strRef>
              <c:f>'Average cyclomatic complexity'!$K$1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'Average cyclomatic complexity'!$K$2:$K$61</c:f>
              <c:numCache/>
            </c:numRef>
          </c:val>
          <c:smooth val="0"/>
        </c:ser>
        <c:axId val="410662618"/>
        <c:axId val="1448075142"/>
      </c:lineChart>
      <c:catAx>
        <c:axId val="41066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075142"/>
      </c:catAx>
      <c:valAx>
        <c:axId val="144807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66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Defects Moving Mean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'Defects per package'!$L$7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'Defects per package'!$L$8:$L$67</c:f>
              <c:numCache/>
            </c:numRef>
          </c:val>
          <c:smooth val="0"/>
        </c:ser>
        <c:ser>
          <c:idx val="1"/>
          <c:order val="1"/>
          <c:tx>
            <c:strRef>
              <c:f>'Defects per package'!$Y$7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'Defects per package'!$Y$8:$Y$67</c:f>
              <c:numCache/>
            </c:numRef>
          </c:val>
          <c:smooth val="0"/>
        </c:ser>
        <c:axId val="1068555480"/>
        <c:axId val="551223623"/>
      </c:lineChart>
      <c:catAx>
        <c:axId val="106855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223623"/>
      </c:catAx>
      <c:valAx>
        <c:axId val="55122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555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Complexity Average vs Defects average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'Average cyclomatic complexity'!$L$1:$L$61</c:f>
            </c:numRef>
          </c:xVal>
          <c:yVal>
            <c:numRef>
              <c:f>'Average cyclomatic complexity'!$M$1:$M$61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63066"/>
        <c:axId val="803075665"/>
      </c:scatterChart>
      <c:valAx>
        <c:axId val="1718463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Cyclic Complexity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075665"/>
      </c:valAx>
      <c:valAx>
        <c:axId val="80307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Defects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63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Line #1 Width Sample Sizes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'Finger Dimensions'!$E$2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'Finger Dimensions'!$E$3:$E$61</c:f>
              <c:numCache/>
            </c:numRef>
          </c:val>
          <c:smooth val="1"/>
        </c:ser>
        <c:ser>
          <c:idx val="1"/>
          <c:order val="1"/>
          <c:tx>
            <c:strRef>
              <c:f>'Finger Dimensions'!$B$2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'Finger Dimensions'!$B$3:$B$61</c:f>
              <c:numCache/>
            </c:numRef>
          </c:val>
          <c:smooth val="1"/>
        </c:ser>
        <c:ser>
          <c:idx val="2"/>
          <c:order val="2"/>
          <c:tx>
            <c:strRef>
              <c:f>'Finger Dimensions'!$C$2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'Finger Dimensions'!$C$3:$C$61</c:f>
              <c:numCache/>
            </c:numRef>
          </c:val>
          <c:smooth val="1"/>
        </c:ser>
        <c:ser>
          <c:idx val="3"/>
          <c:order val="3"/>
          <c:tx>
            <c:strRef>
              <c:f>'Finger Dimensions'!$L$2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'Finger Dimensions'!$L$3:$L$60</c:f>
              <c:numCache/>
            </c:numRef>
          </c:val>
          <c:smooth val="1"/>
        </c:ser>
        <c:ser>
          <c:idx val="4"/>
          <c:order val="4"/>
          <c:tx>
            <c:strRef>
              <c:f>'Finger Dimensions'!$M$2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'Finger Dimensions'!$M$3:$M$60</c:f>
              <c:numCache/>
            </c:numRef>
          </c:val>
          <c:smooth val="1"/>
        </c:ser>
        <c:axId val="855936170"/>
        <c:axId val="95795936"/>
      </c:lineChart>
      <c:catAx>
        <c:axId val="85593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Shift #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95936"/>
      </c:catAx>
      <c:valAx>
        <c:axId val="9579593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Size (cm)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9361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Line #1 Width Range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'Finger Dimensions'!$N$2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'Finger Dimensions'!$N$3:$N$60</c:f>
              <c:numCache/>
            </c:numRef>
          </c:val>
          <c:smooth val="1"/>
        </c:ser>
        <c:ser>
          <c:idx val="1"/>
          <c:order val="1"/>
          <c:tx>
            <c:strRef>
              <c:f>'Finger Dimensions'!$O$2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'Finger Dimensions'!$O$3:$O$60</c:f>
              <c:numCache/>
            </c:numRef>
          </c:val>
          <c:smooth val="1"/>
        </c:ser>
        <c:ser>
          <c:idx val="2"/>
          <c:order val="2"/>
          <c:tx>
            <c:strRef>
              <c:f>'Finger Dimensions'!$P$2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'Finger Dimensions'!$P$3:$P$60</c:f>
              <c:numCache/>
            </c:numRef>
          </c:val>
          <c:smooth val="1"/>
        </c:ser>
        <c:ser>
          <c:idx val="3"/>
          <c:order val="3"/>
          <c:tx>
            <c:strRef>
              <c:f>'Finger Dimensions'!$Q$2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'Finger Dimensions'!$Q$3:$Q$60</c:f>
              <c:numCache/>
            </c:numRef>
          </c:val>
          <c:smooth val="1"/>
        </c:ser>
        <c:ser>
          <c:idx val="4"/>
          <c:order val="4"/>
          <c:tx>
            <c:strRef>
              <c:f>'Finger Dimensions'!$R$2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'Finger Dimensions'!$R$3:$R$60</c:f>
              <c:numCache/>
            </c:numRef>
          </c:val>
          <c:smooth val="1"/>
        </c:ser>
        <c:ser>
          <c:idx val="5"/>
          <c:order val="5"/>
          <c:tx>
            <c:strRef>
              <c:f>'Finger Dimensions'!$S$2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'Finger Dimensions'!$S$3:$S$60</c:f>
              <c:numCache/>
            </c:numRef>
          </c:val>
          <c:smooth val="1"/>
        </c:ser>
        <c:ser>
          <c:idx val="6"/>
          <c:order val="6"/>
          <c:tx>
            <c:strRef>
              <c:f>'Finger Dimensions'!$T$2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'Finger Dimensions'!$T$3:$T$60</c:f>
              <c:numCache/>
            </c:numRef>
          </c:val>
          <c:smooth val="1"/>
        </c:ser>
        <c:ser>
          <c:idx val="7"/>
          <c:order val="7"/>
          <c:tx>
            <c:strRef>
              <c:f>'Finger Dimensions'!$U$2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'Finger Dimensions'!$U$3:$U$60</c:f>
              <c:numCache/>
            </c:numRef>
          </c:val>
          <c:smooth val="1"/>
        </c:ser>
        <c:axId val="167358150"/>
        <c:axId val="2120748031"/>
      </c:lineChart>
      <c:catAx>
        <c:axId val="167358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Shift #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748031"/>
      </c:catAx>
      <c:valAx>
        <c:axId val="212074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Range (cm)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581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'Finger Dimensions'!$B$62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'Finger Dimensions'!$B$63:$B$120</c:f>
              <c:numCache/>
            </c:numRef>
          </c:val>
        </c:ser>
        <c:ser>
          <c:idx val="1"/>
          <c:order val="1"/>
          <c:tx>
            <c:strRef>
              <c:f>'Finger Dimensions'!$C$62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'Finger Dimensions'!$C$63:$C$120</c:f>
              <c:numCache/>
            </c:numRef>
          </c:val>
        </c:ser>
        <c:ser>
          <c:idx val="2"/>
          <c:order val="2"/>
          <c:tx>
            <c:strRef>
              <c:f>'Finger Dimensions'!$E$62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'Finger Dimensions'!$E$63:$E$120</c:f>
              <c:numCache/>
            </c:numRef>
          </c:val>
        </c:ser>
        <c:ser>
          <c:idx val="3"/>
          <c:order val="3"/>
          <c:tx>
            <c:strRef>
              <c:f>'Finger Dimensions'!$L$62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'Finger Dimensions'!$L$63:$L$120</c:f>
              <c:numCache/>
            </c:numRef>
          </c:val>
        </c:ser>
        <c:ser>
          <c:idx val="4"/>
          <c:order val="4"/>
          <c:tx>
            <c:strRef>
              <c:f>'Finger Dimensions'!$M$62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'Finger Dimensions'!$M$63:$M$120</c:f>
              <c:numCache/>
            </c:numRef>
          </c:val>
        </c:ser>
        <c:axId val="862141356"/>
        <c:axId val="43021366"/>
      </c:barChart>
      <c:catAx>
        <c:axId val="86214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1366"/>
      </c:catAx>
      <c:valAx>
        <c:axId val="43021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141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Area Solderable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Solderability!$C$1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Solderability!$Q$2:$Q$301</c:f>
            </c:strRef>
          </c:cat>
          <c:val>
            <c:numRef>
              <c:f>Solderability!$C$2:$C$302</c:f>
              <c:numCache/>
            </c:numRef>
          </c:val>
          <c:smooth val="0"/>
        </c:ser>
        <c:ser>
          <c:idx val="1"/>
          <c:order val="1"/>
          <c:tx>
            <c:strRef>
              <c:f>Solderability!$E$1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Solderability!$Q$2:$Q$301</c:f>
            </c:strRef>
          </c:cat>
          <c:val>
            <c:numRef>
              <c:f>Solderability!$E$2:$E$301</c:f>
              <c:numCache/>
            </c:numRef>
          </c:val>
          <c:smooth val="0"/>
        </c:ser>
        <c:axId val="1356145782"/>
        <c:axId val="397808474"/>
      </c:lineChart>
      <c:catAx>
        <c:axId val="1356145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808474"/>
      </c:catAx>
      <c:valAx>
        <c:axId val="397808474"/>
        <c:scaling>
          <c:orientation val="minMax"/>
          <c:max val="1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45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Solderability before temp change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Solderability!$C$1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Solderability!$A$2:$A$226</c:f>
            </c:strRef>
          </c:cat>
          <c:val>
            <c:numRef>
              <c:f>Solderability!$C$2:$C$226</c:f>
              <c:numCache/>
            </c:numRef>
          </c:val>
          <c:smooth val="0"/>
        </c:ser>
        <c:ser>
          <c:idx val="1"/>
          <c:order val="1"/>
          <c:tx>
            <c:strRef>
              <c:f>Solderability!$E$1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Solderability!$A$2:$A$226</c:f>
            </c:strRef>
          </c:cat>
          <c:val>
            <c:numRef>
              <c:f>Solderability!$E$2:$E$301</c:f>
              <c:numCache/>
            </c:numRef>
          </c:val>
          <c:smooth val="0"/>
        </c:ser>
        <c:axId val="583035427"/>
        <c:axId val="1103080617"/>
      </c:lineChart>
      <c:catAx>
        <c:axId val="58303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080617"/>
      </c:catAx>
      <c:valAx>
        <c:axId val="1103080617"/>
        <c:scaling>
          <c:orientation val="minMax"/>
          <c:max val="1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03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Solderability after temp change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% area solderable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Solderability!$A$228:$A$301</c:f>
            </c:strRef>
          </c:cat>
          <c:val>
            <c:numRef>
              <c:f>Solderability!$C$228:$C$301</c:f>
              <c:numCache/>
            </c:numRef>
          </c:val>
          <c:smooth val="0"/>
        </c:ser>
        <c:ser>
          <c:idx val="1"/>
          <c:order val="1"/>
          <c:tx>
            <c:strRef>
              <c:f>Solderability!$E$1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Solderability!$A$228:$A$301</c:f>
            </c:strRef>
          </c:cat>
          <c:val>
            <c:numRef>
              <c:f>Solderability!$E$2:$E$301</c:f>
              <c:numCache/>
            </c:numRef>
          </c:val>
          <c:smooth val="0"/>
        </c:ser>
        <c:axId val="368714949"/>
        <c:axId val="1299902855"/>
      </c:lineChart>
      <c:catAx>
        <c:axId val="36871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902855"/>
      </c:catAx>
      <c:valAx>
        <c:axId val="1299902855"/>
        <c:scaling>
          <c:orientation val="minMax"/>
          <c:max val="1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71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Solderability before &amp; after temperature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Solderability!$N$1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Solderability!$K$2:$K$12</c:f>
            </c:strRef>
          </c:cat>
          <c:val>
            <c:numRef>
              <c:f>Solderability!$N$2:$N$12</c:f>
              <c:numCache/>
            </c:numRef>
          </c:val>
        </c:ser>
        <c:ser>
          <c:idx val="1"/>
          <c:order val="1"/>
          <c:tx>
            <c:strRef>
              <c:f>Solderability!$O$1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Solderability!$K$2:$K$12</c:f>
            </c:strRef>
          </c:cat>
          <c:val>
            <c:numRef>
              <c:f>Solderability!$O$2:$O$12</c:f>
              <c:numCache/>
            </c:numRef>
          </c:val>
        </c:ser>
        <c:axId val="580971910"/>
        <c:axId val="1219163388"/>
      </c:barChart>
      <c:catAx>
        <c:axId val="58097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163388"/>
      </c:catAx>
      <c:valAx>
        <c:axId val="1219163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occurrences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9719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Number of holes that don't solder after changing manufacturer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Solderability!$N$47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Solderability!$K$48:$K$52</c:f>
            </c:strRef>
          </c:cat>
          <c:val>
            <c:numRef>
              <c:f>Solderability!$N$48:$N$52</c:f>
              <c:numCache/>
            </c:numRef>
          </c:val>
        </c:ser>
        <c:ser>
          <c:idx val="1"/>
          <c:order val="1"/>
          <c:tx>
            <c:strRef>
              <c:f>Solderability!$O$47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Solderability!$K$48:$K$52</c:f>
            </c:strRef>
          </c:cat>
          <c:val>
            <c:numRef>
              <c:f>Solderability!$O$48:$O$52</c:f>
              <c:numCache/>
            </c:numRef>
          </c:val>
        </c:ser>
        <c:axId val="760677972"/>
        <c:axId val="1334665754"/>
      </c:barChart>
      <c:catAx>
        <c:axId val="760677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65754"/>
      </c:catAx>
      <c:valAx>
        <c:axId val="1334665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occurrences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67797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447675</xdr:colOff>
      <xdr:row>27</xdr:row>
      <xdr:rowOff>180975</xdr:rowOff>
    </xdr:from>
    <xdr:ext cx="6762750" cy="628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447675</xdr:colOff>
      <xdr:row>0</xdr:row>
      <xdr:rowOff>0</xdr:rowOff>
    </xdr:from>
    <xdr:ext cx="6762750" cy="5400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35</xdr:col>
      <xdr:colOff>9525</xdr:colOff>
      <xdr:row>0</xdr:row>
      <xdr:rowOff>0</xdr:rowOff>
    </xdr:from>
    <xdr:ext cx="6762750" cy="5381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790575</xdr:colOff>
      <xdr:row>63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7</xdr:row>
      <xdr:rowOff>104775</xdr:rowOff>
    </xdr:from>
    <xdr:ext cx="4972050" cy="3276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38100</xdr:colOff>
      <xdr:row>27</xdr:row>
      <xdr:rowOff>161925</xdr:rowOff>
    </xdr:from>
    <xdr:ext cx="5715000" cy="2695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27</xdr:row>
      <xdr:rowOff>161925</xdr:rowOff>
    </xdr:from>
    <xdr:ext cx="5715000" cy="2695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66675</xdr:colOff>
      <xdr:row>30</xdr:row>
      <xdr:rowOff>47625</xdr:rowOff>
    </xdr:from>
    <xdr:ext cx="6943725" cy="2857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66675</xdr:colOff>
      <xdr:row>55</xdr:row>
      <xdr:rowOff>57150</xdr:rowOff>
    </xdr:from>
    <xdr:ext cx="6943725" cy="2857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10</xdr:row>
      <xdr:rowOff>57150</xdr:rowOff>
    </xdr:from>
    <xdr:ext cx="75438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628650</xdr:colOff>
      <xdr:row>1</xdr:row>
      <xdr:rowOff>171450</xdr:rowOff>
    </xdr:from>
    <xdr:ext cx="3524250" cy="6010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266700</xdr:colOff>
      <xdr:row>7</xdr:row>
      <xdr:rowOff>142875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619125</xdr:colOff>
      <xdr:row>6</xdr:row>
      <xdr:rowOff>76200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342900</xdr:colOff>
      <xdr:row>22</xdr:row>
      <xdr:rowOff>66675</xdr:rowOff>
    </xdr:from>
    <xdr:ext cx="896302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62</xdr:row>
      <xdr:rowOff>85725</xdr:rowOff>
    </xdr:from>
    <xdr:ext cx="9201150" cy="56864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885825</xdr:colOff>
      <xdr:row>1</xdr:row>
      <xdr:rowOff>47625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657225</xdr:colOff>
      <xdr:row>21</xdr:row>
      <xdr:rowOff>47625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657225</xdr:colOff>
      <xdr:row>41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Z1" s="2"/>
      <c r="AA1" s="3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6</v>
      </c>
      <c r="R2" s="7" t="s">
        <v>7</v>
      </c>
      <c r="S2" s="7" t="s">
        <v>8</v>
      </c>
      <c r="T2" s="7" t="s">
        <v>9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</row>
    <row r="3">
      <c r="A3" s="8">
        <v>1.0</v>
      </c>
      <c r="B3" s="8">
        <v>0.9437</v>
      </c>
      <c r="C3" s="8">
        <v>0.9457</v>
      </c>
      <c r="D3" s="9">
        <f t="shared" ref="D3:D60" si="1">AVERAGE(B3:C3)</f>
        <v>0.9447</v>
      </c>
      <c r="E3" s="9">
        <f t="shared" ref="E3:E60" si="2">AVERAGE($D$3:$D$60)</f>
        <v>0.9975724138</v>
      </c>
      <c r="F3" s="9">
        <f t="shared" ref="F3:F60" si="3">E3 + (J3 * O3)</f>
        <v>1.078820828</v>
      </c>
      <c r="G3" s="9">
        <f t="shared" ref="G3:G60" si="4">E3 + (K3 * O3)</f>
        <v>1.051593966</v>
      </c>
      <c r="H3" s="9">
        <f t="shared" ref="H3:H60" si="5">E3 - (K3 * O3)</f>
        <v>0.9435508621</v>
      </c>
      <c r="I3" s="9">
        <f t="shared" ref="I3:I60" si="6">E3 - (J3 * O3)</f>
        <v>0.916324</v>
      </c>
      <c r="J3" s="10">
        <v>1.88</v>
      </c>
      <c r="K3" s="10">
        <v>1.25</v>
      </c>
      <c r="L3" s="10">
        <v>0.95</v>
      </c>
      <c r="M3" s="10">
        <v>1.05</v>
      </c>
      <c r="N3" s="9">
        <f t="shared" ref="N3:N60" si="7">MAX(B3:C3) - MIN(B3:C3)</f>
        <v>0.002</v>
      </c>
      <c r="O3" s="9">
        <f t="shared" ref="O3:O60" si="8">AVERAGE($N$3:$N$60)</f>
        <v>0.04321724138</v>
      </c>
      <c r="P3" s="9">
        <f t="shared" ref="P3:P60" si="9">AA3 * O3</f>
        <v>0.1413203793</v>
      </c>
      <c r="Q3" s="9">
        <f t="shared" ref="Q3:Q60" si="10">W3 * O3</f>
        <v>0.1780550345</v>
      </c>
      <c r="R3" s="9">
        <f t="shared" ref="R3:R60" si="11">Y3 * O3</f>
        <v>0.1214404483</v>
      </c>
      <c r="S3" s="9">
        <f t="shared" ref="S3:S60" si="12">X3 * O3</f>
        <v>0.001728689655</v>
      </c>
      <c r="T3" s="9">
        <f t="shared" ref="T3:T60" si="13">V3 * O3</f>
        <v>0</v>
      </c>
      <c r="U3" s="9">
        <f t="shared" ref="U3:U60" si="14">O3 * Z3</f>
        <v>0</v>
      </c>
      <c r="V3" s="10">
        <v>0.0</v>
      </c>
      <c r="W3" s="10">
        <v>4.12</v>
      </c>
      <c r="X3" s="10">
        <v>0.04</v>
      </c>
      <c r="Y3" s="10">
        <v>2.81</v>
      </c>
      <c r="Z3" s="10">
        <v>0.0</v>
      </c>
      <c r="AA3" s="10">
        <v>3.27</v>
      </c>
    </row>
    <row r="4">
      <c r="A4" s="8">
        <v>2.0</v>
      </c>
      <c r="B4" s="8">
        <v>0.9943</v>
      </c>
      <c r="C4" s="8">
        <v>0.9316</v>
      </c>
      <c r="D4" s="9">
        <f t="shared" si="1"/>
        <v>0.96295</v>
      </c>
      <c r="E4" s="9">
        <f t="shared" si="2"/>
        <v>0.9975724138</v>
      </c>
      <c r="F4" s="9">
        <f t="shared" si="3"/>
        <v>1.078820828</v>
      </c>
      <c r="G4" s="9">
        <f t="shared" si="4"/>
        <v>1.051593966</v>
      </c>
      <c r="H4" s="9">
        <f t="shared" si="5"/>
        <v>0.9435508621</v>
      </c>
      <c r="I4" s="9">
        <f t="shared" si="6"/>
        <v>0.916324</v>
      </c>
      <c r="J4" s="10">
        <v>1.88</v>
      </c>
      <c r="K4" s="10">
        <v>1.25</v>
      </c>
      <c r="L4" s="10">
        <v>0.95</v>
      </c>
      <c r="M4" s="10">
        <v>1.05</v>
      </c>
      <c r="N4" s="9">
        <f t="shared" si="7"/>
        <v>0.0627</v>
      </c>
      <c r="O4" s="9">
        <f t="shared" si="8"/>
        <v>0.04321724138</v>
      </c>
      <c r="P4" s="9">
        <f t="shared" si="9"/>
        <v>0.1413203793</v>
      </c>
      <c r="Q4" s="9">
        <f t="shared" si="10"/>
        <v>0.1780550345</v>
      </c>
      <c r="R4" s="9">
        <f t="shared" si="11"/>
        <v>0.1214404483</v>
      </c>
      <c r="S4" s="9">
        <f t="shared" si="12"/>
        <v>0.001728689655</v>
      </c>
      <c r="T4" s="9">
        <f t="shared" si="13"/>
        <v>0</v>
      </c>
      <c r="U4" s="9">
        <f t="shared" si="14"/>
        <v>0</v>
      </c>
      <c r="V4" s="10">
        <v>0.0</v>
      </c>
      <c r="W4" s="10">
        <v>4.12</v>
      </c>
      <c r="X4" s="10">
        <v>0.04</v>
      </c>
      <c r="Y4" s="10">
        <v>2.81</v>
      </c>
      <c r="Z4" s="10">
        <v>0.0</v>
      </c>
      <c r="AA4" s="10">
        <v>3.27</v>
      </c>
    </row>
    <row r="5">
      <c r="A5" s="8">
        <v>3.0</v>
      </c>
      <c r="B5" s="8">
        <v>0.9516</v>
      </c>
      <c r="C5" s="8">
        <v>0.9565</v>
      </c>
      <c r="D5" s="9">
        <f t="shared" si="1"/>
        <v>0.95405</v>
      </c>
      <c r="E5" s="9">
        <f t="shared" si="2"/>
        <v>0.9975724138</v>
      </c>
      <c r="F5" s="9">
        <f t="shared" si="3"/>
        <v>1.078820828</v>
      </c>
      <c r="G5" s="9">
        <f t="shared" si="4"/>
        <v>1.051593966</v>
      </c>
      <c r="H5" s="9">
        <f t="shared" si="5"/>
        <v>0.9435508621</v>
      </c>
      <c r="I5" s="9">
        <f t="shared" si="6"/>
        <v>0.916324</v>
      </c>
      <c r="J5" s="10">
        <v>1.88</v>
      </c>
      <c r="K5" s="10">
        <v>1.25</v>
      </c>
      <c r="L5" s="10">
        <v>0.95</v>
      </c>
      <c r="M5" s="10">
        <v>1.05</v>
      </c>
      <c r="N5" s="9">
        <f t="shared" si="7"/>
        <v>0.0049</v>
      </c>
      <c r="O5" s="9">
        <f t="shared" si="8"/>
        <v>0.04321724138</v>
      </c>
      <c r="P5" s="9">
        <f t="shared" si="9"/>
        <v>0.1413203793</v>
      </c>
      <c r="Q5" s="9">
        <f t="shared" si="10"/>
        <v>0.1780550345</v>
      </c>
      <c r="R5" s="9">
        <f t="shared" si="11"/>
        <v>0.1214404483</v>
      </c>
      <c r="S5" s="9">
        <f t="shared" si="12"/>
        <v>0.001728689655</v>
      </c>
      <c r="T5" s="9">
        <f t="shared" si="13"/>
        <v>0</v>
      </c>
      <c r="U5" s="9">
        <f t="shared" si="14"/>
        <v>0</v>
      </c>
      <c r="V5" s="10">
        <v>0.0</v>
      </c>
      <c r="W5" s="10">
        <v>4.12</v>
      </c>
      <c r="X5" s="10">
        <v>0.04</v>
      </c>
      <c r="Y5" s="10">
        <v>2.81</v>
      </c>
      <c r="Z5" s="10">
        <v>0.0</v>
      </c>
      <c r="AA5" s="10">
        <v>3.27</v>
      </c>
    </row>
    <row r="6">
      <c r="A6" s="8">
        <v>4.0</v>
      </c>
      <c r="B6" s="8">
        <v>1.059</v>
      </c>
      <c r="C6" s="8">
        <v>1.0058</v>
      </c>
      <c r="D6" s="9">
        <f t="shared" si="1"/>
        <v>1.0324</v>
      </c>
      <c r="E6" s="9">
        <f t="shared" si="2"/>
        <v>0.9975724138</v>
      </c>
      <c r="F6" s="9">
        <f t="shared" si="3"/>
        <v>1.078820828</v>
      </c>
      <c r="G6" s="9">
        <f t="shared" si="4"/>
        <v>1.051593966</v>
      </c>
      <c r="H6" s="9">
        <f t="shared" si="5"/>
        <v>0.9435508621</v>
      </c>
      <c r="I6" s="9">
        <f t="shared" si="6"/>
        <v>0.916324</v>
      </c>
      <c r="J6" s="10">
        <v>1.88</v>
      </c>
      <c r="K6" s="10">
        <v>1.25</v>
      </c>
      <c r="L6" s="10">
        <v>0.95</v>
      </c>
      <c r="M6" s="10">
        <v>1.05</v>
      </c>
      <c r="N6" s="9">
        <f t="shared" si="7"/>
        <v>0.0532</v>
      </c>
      <c r="O6" s="9">
        <f t="shared" si="8"/>
        <v>0.04321724138</v>
      </c>
      <c r="P6" s="9">
        <f t="shared" si="9"/>
        <v>0.1413203793</v>
      </c>
      <c r="Q6" s="9">
        <f t="shared" si="10"/>
        <v>0.1780550345</v>
      </c>
      <c r="R6" s="9">
        <f t="shared" si="11"/>
        <v>0.1214404483</v>
      </c>
      <c r="S6" s="9">
        <f t="shared" si="12"/>
        <v>0.001728689655</v>
      </c>
      <c r="T6" s="9">
        <f t="shared" si="13"/>
        <v>0</v>
      </c>
      <c r="U6" s="9">
        <f t="shared" si="14"/>
        <v>0</v>
      </c>
      <c r="V6" s="10">
        <v>0.0</v>
      </c>
      <c r="W6" s="10">
        <v>4.12</v>
      </c>
      <c r="X6" s="10">
        <v>0.04</v>
      </c>
      <c r="Y6" s="10">
        <v>2.81</v>
      </c>
      <c r="Z6" s="10">
        <v>0.0</v>
      </c>
      <c r="AA6" s="10">
        <v>3.27</v>
      </c>
    </row>
    <row r="7">
      <c r="A7" s="8">
        <v>5.0</v>
      </c>
      <c r="B7" s="8">
        <v>0.9848</v>
      </c>
      <c r="C7" s="8">
        <v>1.0355</v>
      </c>
      <c r="D7" s="9">
        <f t="shared" si="1"/>
        <v>1.01015</v>
      </c>
      <c r="E7" s="9">
        <f t="shared" si="2"/>
        <v>0.9975724138</v>
      </c>
      <c r="F7" s="9">
        <f t="shared" si="3"/>
        <v>1.078820828</v>
      </c>
      <c r="G7" s="9">
        <f t="shared" si="4"/>
        <v>1.051593966</v>
      </c>
      <c r="H7" s="9">
        <f t="shared" si="5"/>
        <v>0.9435508621</v>
      </c>
      <c r="I7" s="9">
        <f t="shared" si="6"/>
        <v>0.916324</v>
      </c>
      <c r="J7" s="10">
        <v>1.88</v>
      </c>
      <c r="K7" s="10">
        <v>1.25</v>
      </c>
      <c r="L7" s="10">
        <v>0.95</v>
      </c>
      <c r="M7" s="10">
        <v>1.05</v>
      </c>
      <c r="N7" s="9">
        <f t="shared" si="7"/>
        <v>0.0507</v>
      </c>
      <c r="O7" s="9">
        <f t="shared" si="8"/>
        <v>0.04321724138</v>
      </c>
      <c r="P7" s="9">
        <f t="shared" si="9"/>
        <v>0.1413203793</v>
      </c>
      <c r="Q7" s="9">
        <f t="shared" si="10"/>
        <v>0.1780550345</v>
      </c>
      <c r="R7" s="9">
        <f t="shared" si="11"/>
        <v>0.1214404483</v>
      </c>
      <c r="S7" s="9">
        <f t="shared" si="12"/>
        <v>0.001728689655</v>
      </c>
      <c r="T7" s="9">
        <f t="shared" si="13"/>
        <v>0</v>
      </c>
      <c r="U7" s="9">
        <f t="shared" si="14"/>
        <v>0</v>
      </c>
      <c r="V7" s="10">
        <v>0.0</v>
      </c>
      <c r="W7" s="10">
        <v>4.12</v>
      </c>
      <c r="X7" s="10">
        <v>0.04</v>
      </c>
      <c r="Y7" s="10">
        <v>2.81</v>
      </c>
      <c r="Z7" s="10">
        <v>0.0</v>
      </c>
      <c r="AA7" s="10">
        <v>3.27</v>
      </c>
    </row>
    <row r="8">
      <c r="A8" s="8">
        <v>6.0</v>
      </c>
      <c r="B8" s="8">
        <v>1.0181</v>
      </c>
      <c r="C8" s="8">
        <v>1.0152</v>
      </c>
      <c r="D8" s="9">
        <f t="shared" si="1"/>
        <v>1.01665</v>
      </c>
      <c r="E8" s="9">
        <f t="shared" si="2"/>
        <v>0.9975724138</v>
      </c>
      <c r="F8" s="9">
        <f t="shared" si="3"/>
        <v>1.078820828</v>
      </c>
      <c r="G8" s="9">
        <f t="shared" si="4"/>
        <v>1.051593966</v>
      </c>
      <c r="H8" s="9">
        <f t="shared" si="5"/>
        <v>0.9435508621</v>
      </c>
      <c r="I8" s="9">
        <f t="shared" si="6"/>
        <v>0.916324</v>
      </c>
      <c r="J8" s="10">
        <v>1.88</v>
      </c>
      <c r="K8" s="10">
        <v>1.25</v>
      </c>
      <c r="L8" s="10">
        <v>0.95</v>
      </c>
      <c r="M8" s="10">
        <v>1.05</v>
      </c>
      <c r="N8" s="9">
        <f t="shared" si="7"/>
        <v>0.0029</v>
      </c>
      <c r="O8" s="9">
        <f t="shared" si="8"/>
        <v>0.04321724138</v>
      </c>
      <c r="P8" s="9">
        <f t="shared" si="9"/>
        <v>0.1413203793</v>
      </c>
      <c r="Q8" s="9">
        <f t="shared" si="10"/>
        <v>0.1780550345</v>
      </c>
      <c r="R8" s="9">
        <f t="shared" si="11"/>
        <v>0.1214404483</v>
      </c>
      <c r="S8" s="9">
        <f t="shared" si="12"/>
        <v>0.001728689655</v>
      </c>
      <c r="T8" s="9">
        <f t="shared" si="13"/>
        <v>0</v>
      </c>
      <c r="U8" s="9">
        <f t="shared" si="14"/>
        <v>0</v>
      </c>
      <c r="V8" s="10">
        <v>0.0</v>
      </c>
      <c r="W8" s="10">
        <v>4.12</v>
      </c>
      <c r="X8" s="10">
        <v>0.04</v>
      </c>
      <c r="Y8" s="10">
        <v>2.81</v>
      </c>
      <c r="Z8" s="10">
        <v>0.0</v>
      </c>
      <c r="AA8" s="10">
        <v>3.27</v>
      </c>
    </row>
    <row r="9">
      <c r="A9" s="8">
        <v>7.0</v>
      </c>
      <c r="B9" s="8">
        <v>0.9935</v>
      </c>
      <c r="C9" s="8">
        <v>1.016</v>
      </c>
      <c r="D9" s="9">
        <f t="shared" si="1"/>
        <v>1.00475</v>
      </c>
      <c r="E9" s="9">
        <f t="shared" si="2"/>
        <v>0.9975724138</v>
      </c>
      <c r="F9" s="9">
        <f t="shared" si="3"/>
        <v>1.078820828</v>
      </c>
      <c r="G9" s="9">
        <f t="shared" si="4"/>
        <v>1.051593966</v>
      </c>
      <c r="H9" s="9">
        <f t="shared" si="5"/>
        <v>0.9435508621</v>
      </c>
      <c r="I9" s="9">
        <f t="shared" si="6"/>
        <v>0.916324</v>
      </c>
      <c r="J9" s="10">
        <v>1.88</v>
      </c>
      <c r="K9" s="10">
        <v>1.25</v>
      </c>
      <c r="L9" s="10">
        <v>0.95</v>
      </c>
      <c r="M9" s="10">
        <v>1.05</v>
      </c>
      <c r="N9" s="9">
        <f t="shared" si="7"/>
        <v>0.0225</v>
      </c>
      <c r="O9" s="9">
        <f t="shared" si="8"/>
        <v>0.04321724138</v>
      </c>
      <c r="P9" s="9">
        <f t="shared" si="9"/>
        <v>0.1413203793</v>
      </c>
      <c r="Q9" s="9">
        <f t="shared" si="10"/>
        <v>0.1780550345</v>
      </c>
      <c r="R9" s="9">
        <f t="shared" si="11"/>
        <v>0.1214404483</v>
      </c>
      <c r="S9" s="9">
        <f t="shared" si="12"/>
        <v>0.001728689655</v>
      </c>
      <c r="T9" s="9">
        <f t="shared" si="13"/>
        <v>0</v>
      </c>
      <c r="U9" s="9">
        <f t="shared" si="14"/>
        <v>0</v>
      </c>
      <c r="V9" s="10">
        <v>0.0</v>
      </c>
      <c r="W9" s="10">
        <v>4.12</v>
      </c>
      <c r="X9" s="10">
        <v>0.04</v>
      </c>
      <c r="Y9" s="10">
        <v>2.81</v>
      </c>
      <c r="Z9" s="10">
        <v>0.0</v>
      </c>
      <c r="AA9" s="10">
        <v>3.27</v>
      </c>
    </row>
    <row r="10">
      <c r="A10" s="8">
        <v>8.0</v>
      </c>
      <c r="B10" s="8">
        <v>0.9162</v>
      </c>
      <c r="C10" s="8">
        <v>0.982</v>
      </c>
      <c r="D10" s="9">
        <f t="shared" si="1"/>
        <v>0.9491</v>
      </c>
      <c r="E10" s="9">
        <f t="shared" si="2"/>
        <v>0.9975724138</v>
      </c>
      <c r="F10" s="9">
        <f t="shared" si="3"/>
        <v>1.078820828</v>
      </c>
      <c r="G10" s="9">
        <f t="shared" si="4"/>
        <v>1.051593966</v>
      </c>
      <c r="H10" s="9">
        <f t="shared" si="5"/>
        <v>0.9435508621</v>
      </c>
      <c r="I10" s="9">
        <f t="shared" si="6"/>
        <v>0.916324</v>
      </c>
      <c r="J10" s="10">
        <v>1.88</v>
      </c>
      <c r="K10" s="10">
        <v>1.25</v>
      </c>
      <c r="L10" s="10">
        <v>0.95</v>
      </c>
      <c r="M10" s="10">
        <v>1.05</v>
      </c>
      <c r="N10" s="9">
        <f t="shared" si="7"/>
        <v>0.0658</v>
      </c>
      <c r="O10" s="9">
        <f t="shared" si="8"/>
        <v>0.04321724138</v>
      </c>
      <c r="P10" s="9">
        <f t="shared" si="9"/>
        <v>0.1413203793</v>
      </c>
      <c r="Q10" s="9">
        <f t="shared" si="10"/>
        <v>0.1780550345</v>
      </c>
      <c r="R10" s="9">
        <f t="shared" si="11"/>
        <v>0.1214404483</v>
      </c>
      <c r="S10" s="9">
        <f t="shared" si="12"/>
        <v>0.001728689655</v>
      </c>
      <c r="T10" s="9">
        <f t="shared" si="13"/>
        <v>0</v>
      </c>
      <c r="U10" s="9">
        <f t="shared" si="14"/>
        <v>0</v>
      </c>
      <c r="V10" s="10">
        <v>0.0</v>
      </c>
      <c r="W10" s="10">
        <v>4.12</v>
      </c>
      <c r="X10" s="10">
        <v>0.04</v>
      </c>
      <c r="Y10" s="10">
        <v>2.81</v>
      </c>
      <c r="Z10" s="10">
        <v>0.0</v>
      </c>
      <c r="AA10" s="10">
        <v>3.27</v>
      </c>
    </row>
    <row r="11">
      <c r="A11" s="8">
        <v>9.0</v>
      </c>
      <c r="B11" s="8">
        <v>0.9841</v>
      </c>
      <c r="C11" s="8">
        <v>0.9786</v>
      </c>
      <c r="D11" s="9">
        <f t="shared" si="1"/>
        <v>0.98135</v>
      </c>
      <c r="E11" s="9">
        <f t="shared" si="2"/>
        <v>0.9975724138</v>
      </c>
      <c r="F11" s="9">
        <f t="shared" si="3"/>
        <v>1.078820828</v>
      </c>
      <c r="G11" s="9">
        <f t="shared" si="4"/>
        <v>1.051593966</v>
      </c>
      <c r="H11" s="9">
        <f t="shared" si="5"/>
        <v>0.9435508621</v>
      </c>
      <c r="I11" s="9">
        <f t="shared" si="6"/>
        <v>0.916324</v>
      </c>
      <c r="J11" s="10">
        <v>1.88</v>
      </c>
      <c r="K11" s="10">
        <v>1.25</v>
      </c>
      <c r="L11" s="10">
        <v>0.95</v>
      </c>
      <c r="M11" s="10">
        <v>1.05</v>
      </c>
      <c r="N11" s="9">
        <f t="shared" si="7"/>
        <v>0.0055</v>
      </c>
      <c r="O11" s="9">
        <f t="shared" si="8"/>
        <v>0.04321724138</v>
      </c>
      <c r="P11" s="9">
        <f t="shared" si="9"/>
        <v>0.1413203793</v>
      </c>
      <c r="Q11" s="9">
        <f t="shared" si="10"/>
        <v>0.1780550345</v>
      </c>
      <c r="R11" s="9">
        <f t="shared" si="11"/>
        <v>0.1214404483</v>
      </c>
      <c r="S11" s="9">
        <f t="shared" si="12"/>
        <v>0.001728689655</v>
      </c>
      <c r="T11" s="9">
        <f t="shared" si="13"/>
        <v>0</v>
      </c>
      <c r="U11" s="9">
        <f t="shared" si="14"/>
        <v>0</v>
      </c>
      <c r="V11" s="10">
        <v>0.0</v>
      </c>
      <c r="W11" s="10">
        <v>4.12</v>
      </c>
      <c r="X11" s="10">
        <v>0.04</v>
      </c>
      <c r="Y11" s="10">
        <v>2.81</v>
      </c>
      <c r="Z11" s="10">
        <v>0.0</v>
      </c>
      <c r="AA11" s="10">
        <v>3.27</v>
      </c>
    </row>
    <row r="12">
      <c r="A12" s="8">
        <v>10.0</v>
      </c>
      <c r="B12" s="8">
        <v>1.0486</v>
      </c>
      <c r="C12" s="8">
        <v>1.0224</v>
      </c>
      <c r="D12" s="9">
        <f t="shared" si="1"/>
        <v>1.0355</v>
      </c>
      <c r="E12" s="9">
        <f t="shared" si="2"/>
        <v>0.9975724138</v>
      </c>
      <c r="F12" s="9">
        <f t="shared" si="3"/>
        <v>1.078820828</v>
      </c>
      <c r="G12" s="9">
        <f t="shared" si="4"/>
        <v>1.051593966</v>
      </c>
      <c r="H12" s="9">
        <f t="shared" si="5"/>
        <v>0.9435508621</v>
      </c>
      <c r="I12" s="9">
        <f t="shared" si="6"/>
        <v>0.916324</v>
      </c>
      <c r="J12" s="10">
        <v>1.88</v>
      </c>
      <c r="K12" s="10">
        <v>1.25</v>
      </c>
      <c r="L12" s="10">
        <v>0.95</v>
      </c>
      <c r="M12" s="10">
        <v>1.05</v>
      </c>
      <c r="N12" s="9">
        <f t="shared" si="7"/>
        <v>0.0262</v>
      </c>
      <c r="O12" s="9">
        <f t="shared" si="8"/>
        <v>0.04321724138</v>
      </c>
      <c r="P12" s="9">
        <f t="shared" si="9"/>
        <v>0.1413203793</v>
      </c>
      <c r="Q12" s="9">
        <f t="shared" si="10"/>
        <v>0.1780550345</v>
      </c>
      <c r="R12" s="9">
        <f t="shared" si="11"/>
        <v>0.1214404483</v>
      </c>
      <c r="S12" s="9">
        <f t="shared" si="12"/>
        <v>0.001728689655</v>
      </c>
      <c r="T12" s="9">
        <f t="shared" si="13"/>
        <v>0</v>
      </c>
      <c r="U12" s="9">
        <f t="shared" si="14"/>
        <v>0</v>
      </c>
      <c r="V12" s="10">
        <v>0.0</v>
      </c>
      <c r="W12" s="10">
        <v>4.12</v>
      </c>
      <c r="X12" s="10">
        <v>0.04</v>
      </c>
      <c r="Y12" s="10">
        <v>2.81</v>
      </c>
      <c r="Z12" s="10">
        <v>0.0</v>
      </c>
      <c r="AA12" s="10">
        <v>3.27</v>
      </c>
    </row>
    <row r="13">
      <c r="A13" s="8">
        <v>11.0</v>
      </c>
      <c r="B13" s="8">
        <v>1.002</v>
      </c>
      <c r="C13" s="8">
        <v>0.9471</v>
      </c>
      <c r="D13" s="9">
        <f t="shared" si="1"/>
        <v>0.97455</v>
      </c>
      <c r="E13" s="9">
        <f t="shared" si="2"/>
        <v>0.9975724138</v>
      </c>
      <c r="F13" s="9">
        <f t="shared" si="3"/>
        <v>1.078820828</v>
      </c>
      <c r="G13" s="9">
        <f t="shared" si="4"/>
        <v>1.051593966</v>
      </c>
      <c r="H13" s="9">
        <f t="shared" si="5"/>
        <v>0.9435508621</v>
      </c>
      <c r="I13" s="9">
        <f t="shared" si="6"/>
        <v>0.916324</v>
      </c>
      <c r="J13" s="10">
        <v>1.88</v>
      </c>
      <c r="K13" s="10">
        <v>1.25</v>
      </c>
      <c r="L13" s="10">
        <v>0.95</v>
      </c>
      <c r="M13" s="10">
        <v>1.05</v>
      </c>
      <c r="N13" s="9">
        <f t="shared" si="7"/>
        <v>0.0549</v>
      </c>
      <c r="O13" s="9">
        <f t="shared" si="8"/>
        <v>0.04321724138</v>
      </c>
      <c r="P13" s="9">
        <f t="shared" si="9"/>
        <v>0.1413203793</v>
      </c>
      <c r="Q13" s="9">
        <f t="shared" si="10"/>
        <v>0.1780550345</v>
      </c>
      <c r="R13" s="9">
        <f t="shared" si="11"/>
        <v>0.1214404483</v>
      </c>
      <c r="S13" s="9">
        <f t="shared" si="12"/>
        <v>0.001728689655</v>
      </c>
      <c r="T13" s="9">
        <f t="shared" si="13"/>
        <v>0</v>
      </c>
      <c r="U13" s="9">
        <f t="shared" si="14"/>
        <v>0</v>
      </c>
      <c r="V13" s="10">
        <v>0.0</v>
      </c>
      <c r="W13" s="10">
        <v>4.12</v>
      </c>
      <c r="X13" s="10">
        <v>0.04</v>
      </c>
      <c r="Y13" s="10">
        <v>2.81</v>
      </c>
      <c r="Z13" s="10">
        <v>0.0</v>
      </c>
      <c r="AA13" s="10">
        <v>3.27</v>
      </c>
    </row>
    <row r="14">
      <c r="A14" s="8">
        <v>12.0</v>
      </c>
      <c r="B14" s="8">
        <v>0.9936</v>
      </c>
      <c r="C14" s="8">
        <v>1.0135</v>
      </c>
      <c r="D14" s="9">
        <f t="shared" si="1"/>
        <v>1.00355</v>
      </c>
      <c r="E14" s="9">
        <f t="shared" si="2"/>
        <v>0.9975724138</v>
      </c>
      <c r="F14" s="9">
        <f t="shared" si="3"/>
        <v>1.078820828</v>
      </c>
      <c r="G14" s="9">
        <f t="shared" si="4"/>
        <v>1.051593966</v>
      </c>
      <c r="H14" s="9">
        <f t="shared" si="5"/>
        <v>0.9435508621</v>
      </c>
      <c r="I14" s="9">
        <f t="shared" si="6"/>
        <v>0.916324</v>
      </c>
      <c r="J14" s="10">
        <v>1.88</v>
      </c>
      <c r="K14" s="10">
        <v>1.25</v>
      </c>
      <c r="L14" s="10">
        <v>0.95</v>
      </c>
      <c r="M14" s="10">
        <v>1.05</v>
      </c>
      <c r="N14" s="9">
        <f t="shared" si="7"/>
        <v>0.0199</v>
      </c>
      <c r="O14" s="9">
        <f t="shared" si="8"/>
        <v>0.04321724138</v>
      </c>
      <c r="P14" s="9">
        <f t="shared" si="9"/>
        <v>0.1413203793</v>
      </c>
      <c r="Q14" s="9">
        <f t="shared" si="10"/>
        <v>0.1780550345</v>
      </c>
      <c r="R14" s="9">
        <f t="shared" si="11"/>
        <v>0.1214404483</v>
      </c>
      <c r="S14" s="9">
        <f t="shared" si="12"/>
        <v>0.001728689655</v>
      </c>
      <c r="T14" s="9">
        <f t="shared" si="13"/>
        <v>0</v>
      </c>
      <c r="U14" s="9">
        <f t="shared" si="14"/>
        <v>0</v>
      </c>
      <c r="V14" s="10">
        <v>0.0</v>
      </c>
      <c r="W14" s="10">
        <v>4.12</v>
      </c>
      <c r="X14" s="10">
        <v>0.04</v>
      </c>
      <c r="Y14" s="10">
        <v>2.81</v>
      </c>
      <c r="Z14" s="10">
        <v>0.0</v>
      </c>
      <c r="AA14" s="10">
        <v>3.27</v>
      </c>
    </row>
    <row r="15">
      <c r="A15" s="8">
        <v>13.0</v>
      </c>
      <c r="B15" s="8">
        <v>0.977</v>
      </c>
      <c r="C15" s="8">
        <v>0.934</v>
      </c>
      <c r="D15" s="9">
        <f t="shared" si="1"/>
        <v>0.9555</v>
      </c>
      <c r="E15" s="9">
        <f t="shared" si="2"/>
        <v>0.9975724138</v>
      </c>
      <c r="F15" s="9">
        <f t="shared" si="3"/>
        <v>1.078820828</v>
      </c>
      <c r="G15" s="9">
        <f t="shared" si="4"/>
        <v>1.051593966</v>
      </c>
      <c r="H15" s="9">
        <f t="shared" si="5"/>
        <v>0.9435508621</v>
      </c>
      <c r="I15" s="9">
        <f t="shared" si="6"/>
        <v>0.916324</v>
      </c>
      <c r="J15" s="10">
        <v>1.88</v>
      </c>
      <c r="K15" s="10">
        <v>1.25</v>
      </c>
      <c r="L15" s="10">
        <v>0.95</v>
      </c>
      <c r="M15" s="10">
        <v>1.05</v>
      </c>
      <c r="N15" s="9">
        <f t="shared" si="7"/>
        <v>0.043</v>
      </c>
      <c r="O15" s="9">
        <f t="shared" si="8"/>
        <v>0.04321724138</v>
      </c>
      <c r="P15" s="9">
        <f t="shared" si="9"/>
        <v>0.1413203793</v>
      </c>
      <c r="Q15" s="9">
        <f t="shared" si="10"/>
        <v>0.1780550345</v>
      </c>
      <c r="R15" s="9">
        <f t="shared" si="11"/>
        <v>0.1214404483</v>
      </c>
      <c r="S15" s="9">
        <f t="shared" si="12"/>
        <v>0.001728689655</v>
      </c>
      <c r="T15" s="9">
        <f t="shared" si="13"/>
        <v>0</v>
      </c>
      <c r="U15" s="9">
        <f t="shared" si="14"/>
        <v>0</v>
      </c>
      <c r="V15" s="10">
        <v>0.0</v>
      </c>
      <c r="W15" s="10">
        <v>4.12</v>
      </c>
      <c r="X15" s="10">
        <v>0.04</v>
      </c>
      <c r="Y15" s="10">
        <v>2.81</v>
      </c>
      <c r="Z15" s="10">
        <v>0.0</v>
      </c>
      <c r="AA15" s="10">
        <v>3.27</v>
      </c>
    </row>
    <row r="16">
      <c r="A16" s="8">
        <v>14.0</v>
      </c>
      <c r="B16" s="8">
        <v>0.9371</v>
      </c>
      <c r="C16" s="8">
        <v>0.9973</v>
      </c>
      <c r="D16" s="9">
        <f t="shared" si="1"/>
        <v>0.9672</v>
      </c>
      <c r="E16" s="9">
        <f t="shared" si="2"/>
        <v>0.9975724138</v>
      </c>
      <c r="F16" s="9">
        <f t="shared" si="3"/>
        <v>1.078820828</v>
      </c>
      <c r="G16" s="9">
        <f t="shared" si="4"/>
        <v>1.051593966</v>
      </c>
      <c r="H16" s="9">
        <f t="shared" si="5"/>
        <v>0.9435508621</v>
      </c>
      <c r="I16" s="9">
        <f t="shared" si="6"/>
        <v>0.916324</v>
      </c>
      <c r="J16" s="10">
        <v>1.88</v>
      </c>
      <c r="K16" s="10">
        <v>1.25</v>
      </c>
      <c r="L16" s="10">
        <v>0.95</v>
      </c>
      <c r="M16" s="10">
        <v>1.05</v>
      </c>
      <c r="N16" s="9">
        <f t="shared" si="7"/>
        <v>0.0602</v>
      </c>
      <c r="O16" s="9">
        <f t="shared" si="8"/>
        <v>0.04321724138</v>
      </c>
      <c r="P16" s="9">
        <f t="shared" si="9"/>
        <v>0.1413203793</v>
      </c>
      <c r="Q16" s="9">
        <f t="shared" si="10"/>
        <v>0.1780550345</v>
      </c>
      <c r="R16" s="9">
        <f t="shared" si="11"/>
        <v>0.1214404483</v>
      </c>
      <c r="S16" s="9">
        <f t="shared" si="12"/>
        <v>0.001728689655</v>
      </c>
      <c r="T16" s="9">
        <f t="shared" si="13"/>
        <v>0</v>
      </c>
      <c r="U16" s="9">
        <f t="shared" si="14"/>
        <v>0</v>
      </c>
      <c r="V16" s="10">
        <v>0.0</v>
      </c>
      <c r="W16" s="10">
        <v>4.12</v>
      </c>
      <c r="X16" s="10">
        <v>0.04</v>
      </c>
      <c r="Y16" s="10">
        <v>2.81</v>
      </c>
      <c r="Z16" s="10">
        <v>0.0</v>
      </c>
      <c r="AA16" s="10">
        <v>3.27</v>
      </c>
    </row>
    <row r="17">
      <c r="A17" s="8">
        <v>15.0</v>
      </c>
      <c r="B17" s="8">
        <v>1.0606</v>
      </c>
      <c r="C17" s="8">
        <v>1.0354</v>
      </c>
      <c r="D17" s="9">
        <f t="shared" si="1"/>
        <v>1.048</v>
      </c>
      <c r="E17" s="9">
        <f t="shared" si="2"/>
        <v>0.9975724138</v>
      </c>
      <c r="F17" s="9">
        <f t="shared" si="3"/>
        <v>1.078820828</v>
      </c>
      <c r="G17" s="9">
        <f t="shared" si="4"/>
        <v>1.051593966</v>
      </c>
      <c r="H17" s="9">
        <f t="shared" si="5"/>
        <v>0.9435508621</v>
      </c>
      <c r="I17" s="9">
        <f t="shared" si="6"/>
        <v>0.916324</v>
      </c>
      <c r="J17" s="10">
        <v>1.88</v>
      </c>
      <c r="K17" s="10">
        <v>1.25</v>
      </c>
      <c r="L17" s="10">
        <v>0.95</v>
      </c>
      <c r="M17" s="10">
        <v>1.05</v>
      </c>
      <c r="N17" s="9">
        <f t="shared" si="7"/>
        <v>0.0252</v>
      </c>
      <c r="O17" s="9">
        <f t="shared" si="8"/>
        <v>0.04321724138</v>
      </c>
      <c r="P17" s="9">
        <f t="shared" si="9"/>
        <v>0.1413203793</v>
      </c>
      <c r="Q17" s="9">
        <f t="shared" si="10"/>
        <v>0.1780550345</v>
      </c>
      <c r="R17" s="9">
        <f t="shared" si="11"/>
        <v>0.1214404483</v>
      </c>
      <c r="S17" s="9">
        <f t="shared" si="12"/>
        <v>0.001728689655</v>
      </c>
      <c r="T17" s="9">
        <f t="shared" si="13"/>
        <v>0</v>
      </c>
      <c r="U17" s="9">
        <f t="shared" si="14"/>
        <v>0</v>
      </c>
      <c r="V17" s="10">
        <v>0.0</v>
      </c>
      <c r="W17" s="10">
        <v>4.12</v>
      </c>
      <c r="X17" s="10">
        <v>0.04</v>
      </c>
      <c r="Y17" s="10">
        <v>2.81</v>
      </c>
      <c r="Z17" s="10">
        <v>0.0</v>
      </c>
      <c r="AA17" s="10">
        <v>3.27</v>
      </c>
    </row>
    <row r="18">
      <c r="A18" s="8">
        <v>16.0</v>
      </c>
      <c r="B18" s="8">
        <v>1.0566</v>
      </c>
      <c r="C18" s="8">
        <v>1.0314</v>
      </c>
      <c r="D18" s="9">
        <f t="shared" si="1"/>
        <v>1.044</v>
      </c>
      <c r="E18" s="9">
        <f t="shared" si="2"/>
        <v>0.9975724138</v>
      </c>
      <c r="F18" s="9">
        <f t="shared" si="3"/>
        <v>1.078820828</v>
      </c>
      <c r="G18" s="9">
        <f t="shared" si="4"/>
        <v>1.051593966</v>
      </c>
      <c r="H18" s="9">
        <f t="shared" si="5"/>
        <v>0.9435508621</v>
      </c>
      <c r="I18" s="9">
        <f t="shared" si="6"/>
        <v>0.916324</v>
      </c>
      <c r="J18" s="10">
        <v>1.88</v>
      </c>
      <c r="K18" s="10">
        <v>1.25</v>
      </c>
      <c r="L18" s="10">
        <v>0.95</v>
      </c>
      <c r="M18" s="10">
        <v>1.05</v>
      </c>
      <c r="N18" s="9">
        <f t="shared" si="7"/>
        <v>0.0252</v>
      </c>
      <c r="O18" s="9">
        <f t="shared" si="8"/>
        <v>0.04321724138</v>
      </c>
      <c r="P18" s="9">
        <f t="shared" si="9"/>
        <v>0.1413203793</v>
      </c>
      <c r="Q18" s="9">
        <f t="shared" si="10"/>
        <v>0.1780550345</v>
      </c>
      <c r="R18" s="9">
        <f t="shared" si="11"/>
        <v>0.1214404483</v>
      </c>
      <c r="S18" s="9">
        <f t="shared" si="12"/>
        <v>0.001728689655</v>
      </c>
      <c r="T18" s="9">
        <f t="shared" si="13"/>
        <v>0</v>
      </c>
      <c r="U18" s="9">
        <f t="shared" si="14"/>
        <v>0</v>
      </c>
      <c r="V18" s="10">
        <v>0.0</v>
      </c>
      <c r="W18" s="10">
        <v>4.12</v>
      </c>
      <c r="X18" s="10">
        <v>0.04</v>
      </c>
      <c r="Y18" s="10">
        <v>2.81</v>
      </c>
      <c r="Z18" s="10">
        <v>0.0</v>
      </c>
      <c r="AA18" s="10">
        <v>3.27</v>
      </c>
    </row>
    <row r="19">
      <c r="A19" s="8">
        <v>17.0</v>
      </c>
      <c r="B19" s="8">
        <v>1.0312</v>
      </c>
      <c r="C19" s="8">
        <v>1.0425</v>
      </c>
      <c r="D19" s="9">
        <f t="shared" si="1"/>
        <v>1.03685</v>
      </c>
      <c r="E19" s="9">
        <f t="shared" si="2"/>
        <v>0.9975724138</v>
      </c>
      <c r="F19" s="9">
        <f t="shared" si="3"/>
        <v>1.078820828</v>
      </c>
      <c r="G19" s="9">
        <f t="shared" si="4"/>
        <v>1.051593966</v>
      </c>
      <c r="H19" s="9">
        <f t="shared" si="5"/>
        <v>0.9435508621</v>
      </c>
      <c r="I19" s="9">
        <f t="shared" si="6"/>
        <v>0.916324</v>
      </c>
      <c r="J19" s="10">
        <v>1.88</v>
      </c>
      <c r="K19" s="10">
        <v>1.25</v>
      </c>
      <c r="L19" s="10">
        <v>0.95</v>
      </c>
      <c r="M19" s="10">
        <v>1.05</v>
      </c>
      <c r="N19" s="9">
        <f t="shared" si="7"/>
        <v>0.0113</v>
      </c>
      <c r="O19" s="9">
        <f t="shared" si="8"/>
        <v>0.04321724138</v>
      </c>
      <c r="P19" s="9">
        <f t="shared" si="9"/>
        <v>0.1413203793</v>
      </c>
      <c r="Q19" s="9">
        <f t="shared" si="10"/>
        <v>0.1780550345</v>
      </c>
      <c r="R19" s="9">
        <f t="shared" si="11"/>
        <v>0.1214404483</v>
      </c>
      <c r="S19" s="9">
        <f t="shared" si="12"/>
        <v>0.001728689655</v>
      </c>
      <c r="T19" s="9">
        <f t="shared" si="13"/>
        <v>0</v>
      </c>
      <c r="U19" s="9">
        <f t="shared" si="14"/>
        <v>0</v>
      </c>
      <c r="V19" s="10">
        <v>0.0</v>
      </c>
      <c r="W19" s="10">
        <v>4.12</v>
      </c>
      <c r="X19" s="10">
        <v>0.04</v>
      </c>
      <c r="Y19" s="10">
        <v>2.81</v>
      </c>
      <c r="Z19" s="10">
        <v>0.0</v>
      </c>
      <c r="AA19" s="10">
        <v>3.27</v>
      </c>
    </row>
    <row r="20">
      <c r="A20" s="8">
        <v>18.0</v>
      </c>
      <c r="B20" s="8">
        <v>1.0202</v>
      </c>
      <c r="C20" s="8">
        <v>0.9892</v>
      </c>
      <c r="D20" s="9">
        <f t="shared" si="1"/>
        <v>1.0047</v>
      </c>
      <c r="E20" s="9">
        <f t="shared" si="2"/>
        <v>0.9975724138</v>
      </c>
      <c r="F20" s="9">
        <f t="shared" si="3"/>
        <v>1.078820828</v>
      </c>
      <c r="G20" s="9">
        <f t="shared" si="4"/>
        <v>1.051593966</v>
      </c>
      <c r="H20" s="9">
        <f t="shared" si="5"/>
        <v>0.9435508621</v>
      </c>
      <c r="I20" s="9">
        <f t="shared" si="6"/>
        <v>0.916324</v>
      </c>
      <c r="J20" s="10">
        <v>1.88</v>
      </c>
      <c r="K20" s="10">
        <v>1.25</v>
      </c>
      <c r="L20" s="10">
        <v>0.95</v>
      </c>
      <c r="M20" s="10">
        <v>1.05</v>
      </c>
      <c r="N20" s="9">
        <f t="shared" si="7"/>
        <v>0.031</v>
      </c>
      <c r="O20" s="9">
        <f t="shared" si="8"/>
        <v>0.04321724138</v>
      </c>
      <c r="P20" s="9">
        <f t="shared" si="9"/>
        <v>0.1413203793</v>
      </c>
      <c r="Q20" s="9">
        <f t="shared" si="10"/>
        <v>0.1780550345</v>
      </c>
      <c r="R20" s="9">
        <f t="shared" si="11"/>
        <v>0.1214404483</v>
      </c>
      <c r="S20" s="9">
        <f t="shared" si="12"/>
        <v>0.001728689655</v>
      </c>
      <c r="T20" s="9">
        <f t="shared" si="13"/>
        <v>0</v>
      </c>
      <c r="U20" s="9">
        <f t="shared" si="14"/>
        <v>0</v>
      </c>
      <c r="V20" s="10">
        <v>0.0</v>
      </c>
      <c r="W20" s="10">
        <v>4.12</v>
      </c>
      <c r="X20" s="10">
        <v>0.04</v>
      </c>
      <c r="Y20" s="10">
        <v>2.81</v>
      </c>
      <c r="Z20" s="10">
        <v>0.0</v>
      </c>
      <c r="AA20" s="10">
        <v>3.27</v>
      </c>
    </row>
    <row r="21">
      <c r="A21" s="8">
        <v>19.0</v>
      </c>
      <c r="B21" s="8">
        <v>0.9918</v>
      </c>
      <c r="C21" s="8">
        <v>1.055</v>
      </c>
      <c r="D21" s="9">
        <f t="shared" si="1"/>
        <v>1.0234</v>
      </c>
      <c r="E21" s="9">
        <f t="shared" si="2"/>
        <v>0.9975724138</v>
      </c>
      <c r="F21" s="9">
        <f t="shared" si="3"/>
        <v>1.078820828</v>
      </c>
      <c r="G21" s="9">
        <f t="shared" si="4"/>
        <v>1.051593966</v>
      </c>
      <c r="H21" s="9">
        <f t="shared" si="5"/>
        <v>0.9435508621</v>
      </c>
      <c r="I21" s="9">
        <f t="shared" si="6"/>
        <v>0.916324</v>
      </c>
      <c r="J21" s="10">
        <v>1.88</v>
      </c>
      <c r="K21" s="10">
        <v>1.25</v>
      </c>
      <c r="L21" s="10">
        <v>0.95</v>
      </c>
      <c r="M21" s="10">
        <v>1.05</v>
      </c>
      <c r="N21" s="9">
        <f t="shared" si="7"/>
        <v>0.0632</v>
      </c>
      <c r="O21" s="9">
        <f t="shared" si="8"/>
        <v>0.04321724138</v>
      </c>
      <c r="P21" s="9">
        <f t="shared" si="9"/>
        <v>0.1413203793</v>
      </c>
      <c r="Q21" s="9">
        <f t="shared" si="10"/>
        <v>0.1780550345</v>
      </c>
      <c r="R21" s="9">
        <f t="shared" si="11"/>
        <v>0.1214404483</v>
      </c>
      <c r="S21" s="9">
        <f t="shared" si="12"/>
        <v>0.001728689655</v>
      </c>
      <c r="T21" s="9">
        <f t="shared" si="13"/>
        <v>0</v>
      </c>
      <c r="U21" s="9">
        <f t="shared" si="14"/>
        <v>0</v>
      </c>
      <c r="V21" s="10">
        <v>0.0</v>
      </c>
      <c r="W21" s="10">
        <v>4.12</v>
      </c>
      <c r="X21" s="10">
        <v>0.04</v>
      </c>
      <c r="Y21" s="10">
        <v>2.81</v>
      </c>
      <c r="Z21" s="10">
        <v>0.0</v>
      </c>
      <c r="AA21" s="10">
        <v>3.27</v>
      </c>
    </row>
    <row r="22">
      <c r="A22" s="8">
        <v>20.0</v>
      </c>
      <c r="B22" s="8">
        <v>0.9709</v>
      </c>
      <c r="C22" s="8">
        <v>1.0402</v>
      </c>
      <c r="D22" s="9">
        <f t="shared" si="1"/>
        <v>1.00555</v>
      </c>
      <c r="E22" s="9">
        <f t="shared" si="2"/>
        <v>0.9975724138</v>
      </c>
      <c r="F22" s="9">
        <f t="shared" si="3"/>
        <v>1.078820828</v>
      </c>
      <c r="G22" s="9">
        <f t="shared" si="4"/>
        <v>1.051593966</v>
      </c>
      <c r="H22" s="9">
        <f t="shared" si="5"/>
        <v>0.9435508621</v>
      </c>
      <c r="I22" s="9">
        <f t="shared" si="6"/>
        <v>0.916324</v>
      </c>
      <c r="J22" s="10">
        <v>1.88</v>
      </c>
      <c r="K22" s="10">
        <v>1.25</v>
      </c>
      <c r="L22" s="10">
        <v>0.95</v>
      </c>
      <c r="M22" s="10">
        <v>1.05</v>
      </c>
      <c r="N22" s="9">
        <f t="shared" si="7"/>
        <v>0.0693</v>
      </c>
      <c r="O22" s="9">
        <f t="shared" si="8"/>
        <v>0.04321724138</v>
      </c>
      <c r="P22" s="9">
        <f t="shared" si="9"/>
        <v>0.1413203793</v>
      </c>
      <c r="Q22" s="9">
        <f t="shared" si="10"/>
        <v>0.1780550345</v>
      </c>
      <c r="R22" s="9">
        <f t="shared" si="11"/>
        <v>0.1214404483</v>
      </c>
      <c r="S22" s="9">
        <f t="shared" si="12"/>
        <v>0.001728689655</v>
      </c>
      <c r="T22" s="9">
        <f t="shared" si="13"/>
        <v>0</v>
      </c>
      <c r="U22" s="9">
        <f t="shared" si="14"/>
        <v>0</v>
      </c>
      <c r="V22" s="10">
        <v>0.0</v>
      </c>
      <c r="W22" s="10">
        <v>4.12</v>
      </c>
      <c r="X22" s="10">
        <v>0.04</v>
      </c>
      <c r="Y22" s="10">
        <v>2.81</v>
      </c>
      <c r="Z22" s="10">
        <v>0.0</v>
      </c>
      <c r="AA22" s="10">
        <v>3.27</v>
      </c>
    </row>
    <row r="23">
      <c r="A23" s="8">
        <v>21.0</v>
      </c>
      <c r="B23" s="8">
        <v>1.042</v>
      </c>
      <c r="C23" s="8">
        <v>0.9885</v>
      </c>
      <c r="D23" s="9">
        <f t="shared" si="1"/>
        <v>1.01525</v>
      </c>
      <c r="E23" s="9">
        <f t="shared" si="2"/>
        <v>0.9975724138</v>
      </c>
      <c r="F23" s="9">
        <f t="shared" si="3"/>
        <v>1.078820828</v>
      </c>
      <c r="G23" s="9">
        <f t="shared" si="4"/>
        <v>1.051593966</v>
      </c>
      <c r="H23" s="9">
        <f t="shared" si="5"/>
        <v>0.9435508621</v>
      </c>
      <c r="I23" s="9">
        <f t="shared" si="6"/>
        <v>0.916324</v>
      </c>
      <c r="J23" s="10">
        <v>1.88</v>
      </c>
      <c r="K23" s="10">
        <v>1.25</v>
      </c>
      <c r="L23" s="10">
        <v>0.95</v>
      </c>
      <c r="M23" s="10">
        <v>1.05</v>
      </c>
      <c r="N23" s="9">
        <f t="shared" si="7"/>
        <v>0.0535</v>
      </c>
      <c r="O23" s="9">
        <f t="shared" si="8"/>
        <v>0.04321724138</v>
      </c>
      <c r="P23" s="9">
        <f t="shared" si="9"/>
        <v>0.1413203793</v>
      </c>
      <c r="Q23" s="9">
        <f t="shared" si="10"/>
        <v>0.1780550345</v>
      </c>
      <c r="R23" s="9">
        <f t="shared" si="11"/>
        <v>0.1214404483</v>
      </c>
      <c r="S23" s="9">
        <f t="shared" si="12"/>
        <v>0.001728689655</v>
      </c>
      <c r="T23" s="9">
        <f t="shared" si="13"/>
        <v>0</v>
      </c>
      <c r="U23" s="9">
        <f t="shared" si="14"/>
        <v>0</v>
      </c>
      <c r="V23" s="10">
        <v>0.0</v>
      </c>
      <c r="W23" s="10">
        <v>4.12</v>
      </c>
      <c r="X23" s="10">
        <v>0.04</v>
      </c>
      <c r="Y23" s="10">
        <v>2.81</v>
      </c>
      <c r="Z23" s="10">
        <v>0.0</v>
      </c>
      <c r="AA23" s="10">
        <v>3.27</v>
      </c>
    </row>
    <row r="24">
      <c r="A24" s="8">
        <v>22.0</v>
      </c>
      <c r="B24" s="8">
        <v>0.9883</v>
      </c>
      <c r="C24" s="8">
        <v>1.08</v>
      </c>
      <c r="D24" s="9">
        <f t="shared" si="1"/>
        <v>1.03415</v>
      </c>
      <c r="E24" s="9">
        <f t="shared" si="2"/>
        <v>0.9975724138</v>
      </c>
      <c r="F24" s="9">
        <f t="shared" si="3"/>
        <v>1.078820828</v>
      </c>
      <c r="G24" s="9">
        <f t="shared" si="4"/>
        <v>1.051593966</v>
      </c>
      <c r="H24" s="9">
        <f t="shared" si="5"/>
        <v>0.9435508621</v>
      </c>
      <c r="I24" s="9">
        <f t="shared" si="6"/>
        <v>0.916324</v>
      </c>
      <c r="J24" s="10">
        <v>1.88</v>
      </c>
      <c r="K24" s="10">
        <v>1.25</v>
      </c>
      <c r="L24" s="10">
        <v>0.95</v>
      </c>
      <c r="M24" s="10">
        <v>1.05</v>
      </c>
      <c r="N24" s="9">
        <f t="shared" si="7"/>
        <v>0.0917</v>
      </c>
      <c r="O24" s="9">
        <f t="shared" si="8"/>
        <v>0.04321724138</v>
      </c>
      <c r="P24" s="9">
        <f t="shared" si="9"/>
        <v>0.1413203793</v>
      </c>
      <c r="Q24" s="9">
        <f t="shared" si="10"/>
        <v>0.1780550345</v>
      </c>
      <c r="R24" s="9">
        <f t="shared" si="11"/>
        <v>0.1214404483</v>
      </c>
      <c r="S24" s="9">
        <f t="shared" si="12"/>
        <v>0.001728689655</v>
      </c>
      <c r="T24" s="9">
        <f t="shared" si="13"/>
        <v>0</v>
      </c>
      <c r="U24" s="9">
        <f t="shared" si="14"/>
        <v>0</v>
      </c>
      <c r="V24" s="10">
        <v>0.0</v>
      </c>
      <c r="W24" s="10">
        <v>4.12</v>
      </c>
      <c r="X24" s="10">
        <v>0.04</v>
      </c>
      <c r="Y24" s="10">
        <v>2.81</v>
      </c>
      <c r="Z24" s="10">
        <v>0.0</v>
      </c>
      <c r="AA24" s="10">
        <v>3.27</v>
      </c>
    </row>
    <row r="25">
      <c r="A25" s="8">
        <v>23.0</v>
      </c>
      <c r="B25" s="8">
        <v>0.9844</v>
      </c>
      <c r="C25" s="8">
        <v>0.9759</v>
      </c>
      <c r="D25" s="9">
        <f t="shared" si="1"/>
        <v>0.98015</v>
      </c>
      <c r="E25" s="9">
        <f t="shared" si="2"/>
        <v>0.9975724138</v>
      </c>
      <c r="F25" s="9">
        <f t="shared" si="3"/>
        <v>1.078820828</v>
      </c>
      <c r="G25" s="9">
        <f t="shared" si="4"/>
        <v>1.051593966</v>
      </c>
      <c r="H25" s="9">
        <f t="shared" si="5"/>
        <v>0.9435508621</v>
      </c>
      <c r="I25" s="9">
        <f t="shared" si="6"/>
        <v>0.916324</v>
      </c>
      <c r="J25" s="10">
        <v>1.88</v>
      </c>
      <c r="K25" s="10">
        <v>1.25</v>
      </c>
      <c r="L25" s="10">
        <v>0.95</v>
      </c>
      <c r="M25" s="10">
        <v>1.05</v>
      </c>
      <c r="N25" s="9">
        <f t="shared" si="7"/>
        <v>0.0085</v>
      </c>
      <c r="O25" s="9">
        <f t="shared" si="8"/>
        <v>0.04321724138</v>
      </c>
      <c r="P25" s="9">
        <f t="shared" si="9"/>
        <v>0.1413203793</v>
      </c>
      <c r="Q25" s="9">
        <f t="shared" si="10"/>
        <v>0.1780550345</v>
      </c>
      <c r="R25" s="9">
        <f t="shared" si="11"/>
        <v>0.1214404483</v>
      </c>
      <c r="S25" s="9">
        <f t="shared" si="12"/>
        <v>0.001728689655</v>
      </c>
      <c r="T25" s="9">
        <f t="shared" si="13"/>
        <v>0</v>
      </c>
      <c r="U25" s="9">
        <f t="shared" si="14"/>
        <v>0</v>
      </c>
      <c r="V25" s="10">
        <v>0.0</v>
      </c>
      <c r="W25" s="10">
        <v>4.12</v>
      </c>
      <c r="X25" s="10">
        <v>0.04</v>
      </c>
      <c r="Y25" s="10">
        <v>2.81</v>
      </c>
      <c r="Z25" s="10">
        <v>0.0</v>
      </c>
      <c r="AA25" s="10">
        <v>3.27</v>
      </c>
    </row>
    <row r="26">
      <c r="A26" s="8">
        <v>24.0</v>
      </c>
      <c r="B26" s="8">
        <v>1.0153</v>
      </c>
      <c r="C26" s="8">
        <v>0.9939</v>
      </c>
      <c r="D26" s="9">
        <f t="shared" si="1"/>
        <v>1.0046</v>
      </c>
      <c r="E26" s="9">
        <f t="shared" si="2"/>
        <v>0.9975724138</v>
      </c>
      <c r="F26" s="9">
        <f t="shared" si="3"/>
        <v>1.078820828</v>
      </c>
      <c r="G26" s="9">
        <f t="shared" si="4"/>
        <v>1.051593966</v>
      </c>
      <c r="H26" s="9">
        <f t="shared" si="5"/>
        <v>0.9435508621</v>
      </c>
      <c r="I26" s="9">
        <f t="shared" si="6"/>
        <v>0.916324</v>
      </c>
      <c r="J26" s="10">
        <v>1.88</v>
      </c>
      <c r="K26" s="10">
        <v>1.25</v>
      </c>
      <c r="L26" s="10">
        <v>0.95</v>
      </c>
      <c r="M26" s="10">
        <v>1.05</v>
      </c>
      <c r="N26" s="9">
        <f t="shared" si="7"/>
        <v>0.0214</v>
      </c>
      <c r="O26" s="9">
        <f t="shared" si="8"/>
        <v>0.04321724138</v>
      </c>
      <c r="P26" s="9">
        <f t="shared" si="9"/>
        <v>0.1413203793</v>
      </c>
      <c r="Q26" s="9">
        <f t="shared" si="10"/>
        <v>0.1780550345</v>
      </c>
      <c r="R26" s="9">
        <f t="shared" si="11"/>
        <v>0.1214404483</v>
      </c>
      <c r="S26" s="9">
        <f t="shared" si="12"/>
        <v>0.001728689655</v>
      </c>
      <c r="T26" s="9">
        <f t="shared" si="13"/>
        <v>0</v>
      </c>
      <c r="U26" s="9">
        <f t="shared" si="14"/>
        <v>0</v>
      </c>
      <c r="V26" s="10">
        <v>0.0</v>
      </c>
      <c r="W26" s="10">
        <v>4.12</v>
      </c>
      <c r="X26" s="10">
        <v>0.04</v>
      </c>
      <c r="Y26" s="10">
        <v>2.81</v>
      </c>
      <c r="Z26" s="10">
        <v>0.0</v>
      </c>
      <c r="AA26" s="10">
        <v>3.27</v>
      </c>
    </row>
    <row r="27">
      <c r="A27" s="8">
        <v>25.0</v>
      </c>
      <c r="B27" s="8">
        <v>0.9631</v>
      </c>
      <c r="C27" s="8">
        <v>0.9624</v>
      </c>
      <c r="D27" s="9">
        <f t="shared" si="1"/>
        <v>0.96275</v>
      </c>
      <c r="E27" s="9">
        <f t="shared" si="2"/>
        <v>0.9975724138</v>
      </c>
      <c r="F27" s="9">
        <f t="shared" si="3"/>
        <v>1.078820828</v>
      </c>
      <c r="G27" s="9">
        <f t="shared" si="4"/>
        <v>1.051593966</v>
      </c>
      <c r="H27" s="9">
        <f t="shared" si="5"/>
        <v>0.9435508621</v>
      </c>
      <c r="I27" s="9">
        <f t="shared" si="6"/>
        <v>0.916324</v>
      </c>
      <c r="J27" s="10">
        <v>1.88</v>
      </c>
      <c r="K27" s="10">
        <v>1.25</v>
      </c>
      <c r="L27" s="10">
        <v>0.95</v>
      </c>
      <c r="M27" s="10">
        <v>1.05</v>
      </c>
      <c r="N27" s="9">
        <f t="shared" si="7"/>
        <v>0.0007</v>
      </c>
      <c r="O27" s="9">
        <f t="shared" si="8"/>
        <v>0.04321724138</v>
      </c>
      <c r="P27" s="9">
        <f t="shared" si="9"/>
        <v>0.1413203793</v>
      </c>
      <c r="Q27" s="9">
        <f t="shared" si="10"/>
        <v>0.1780550345</v>
      </c>
      <c r="R27" s="9">
        <f t="shared" si="11"/>
        <v>0.1214404483</v>
      </c>
      <c r="S27" s="9">
        <f t="shared" si="12"/>
        <v>0.001728689655</v>
      </c>
      <c r="T27" s="9">
        <f t="shared" si="13"/>
        <v>0</v>
      </c>
      <c r="U27" s="9">
        <f t="shared" si="14"/>
        <v>0</v>
      </c>
      <c r="V27" s="10">
        <v>0.0</v>
      </c>
      <c r="W27" s="10">
        <v>4.12</v>
      </c>
      <c r="X27" s="10">
        <v>0.04</v>
      </c>
      <c r="Y27" s="10">
        <v>2.81</v>
      </c>
      <c r="Z27" s="10">
        <v>0.0</v>
      </c>
      <c r="AA27" s="10">
        <v>3.27</v>
      </c>
    </row>
    <row r="28">
      <c r="A28" s="8">
        <v>26.0</v>
      </c>
      <c r="B28" s="8">
        <v>0.955</v>
      </c>
      <c r="C28" s="8">
        <v>0.9971</v>
      </c>
      <c r="D28" s="9">
        <f t="shared" si="1"/>
        <v>0.97605</v>
      </c>
      <c r="E28" s="9">
        <f t="shared" si="2"/>
        <v>0.9975724138</v>
      </c>
      <c r="F28" s="9">
        <f t="shared" si="3"/>
        <v>1.078820828</v>
      </c>
      <c r="G28" s="9">
        <f t="shared" si="4"/>
        <v>1.051593966</v>
      </c>
      <c r="H28" s="9">
        <f t="shared" si="5"/>
        <v>0.9435508621</v>
      </c>
      <c r="I28" s="9">
        <f t="shared" si="6"/>
        <v>0.916324</v>
      </c>
      <c r="J28" s="10">
        <v>1.88</v>
      </c>
      <c r="K28" s="10">
        <v>1.25</v>
      </c>
      <c r="L28" s="10">
        <v>0.95</v>
      </c>
      <c r="M28" s="10">
        <v>1.05</v>
      </c>
      <c r="N28" s="9">
        <f t="shared" si="7"/>
        <v>0.0421</v>
      </c>
      <c r="O28" s="9">
        <f t="shared" si="8"/>
        <v>0.04321724138</v>
      </c>
      <c r="P28" s="9">
        <f t="shared" si="9"/>
        <v>0.1413203793</v>
      </c>
      <c r="Q28" s="9">
        <f t="shared" si="10"/>
        <v>0.1780550345</v>
      </c>
      <c r="R28" s="9">
        <f t="shared" si="11"/>
        <v>0.1214404483</v>
      </c>
      <c r="S28" s="9">
        <f t="shared" si="12"/>
        <v>0.001728689655</v>
      </c>
      <c r="T28" s="9">
        <f t="shared" si="13"/>
        <v>0</v>
      </c>
      <c r="U28" s="9">
        <f t="shared" si="14"/>
        <v>0</v>
      </c>
      <c r="V28" s="10">
        <v>0.0</v>
      </c>
      <c r="W28" s="10">
        <v>4.12</v>
      </c>
      <c r="X28" s="10">
        <v>0.04</v>
      </c>
      <c r="Y28" s="10">
        <v>2.81</v>
      </c>
      <c r="Z28" s="10">
        <v>0.0</v>
      </c>
      <c r="AA28" s="10">
        <v>3.27</v>
      </c>
    </row>
    <row r="29">
      <c r="A29" s="8">
        <v>27.0</v>
      </c>
      <c r="B29" s="8">
        <v>0.9369</v>
      </c>
      <c r="C29" s="8">
        <v>1.0748</v>
      </c>
      <c r="D29" s="9">
        <f t="shared" si="1"/>
        <v>1.00585</v>
      </c>
      <c r="E29" s="9">
        <f t="shared" si="2"/>
        <v>0.9975724138</v>
      </c>
      <c r="F29" s="9">
        <f t="shared" si="3"/>
        <v>1.078820828</v>
      </c>
      <c r="G29" s="9">
        <f t="shared" si="4"/>
        <v>1.051593966</v>
      </c>
      <c r="H29" s="9">
        <f t="shared" si="5"/>
        <v>0.9435508621</v>
      </c>
      <c r="I29" s="9">
        <f t="shared" si="6"/>
        <v>0.916324</v>
      </c>
      <c r="J29" s="10">
        <v>1.88</v>
      </c>
      <c r="K29" s="10">
        <v>1.25</v>
      </c>
      <c r="L29" s="10">
        <v>0.95</v>
      </c>
      <c r="M29" s="10">
        <v>1.05</v>
      </c>
      <c r="N29" s="9">
        <f t="shared" si="7"/>
        <v>0.1379</v>
      </c>
      <c r="O29" s="9">
        <f t="shared" si="8"/>
        <v>0.04321724138</v>
      </c>
      <c r="P29" s="9">
        <f t="shared" si="9"/>
        <v>0.1413203793</v>
      </c>
      <c r="Q29" s="9">
        <f t="shared" si="10"/>
        <v>0.1780550345</v>
      </c>
      <c r="R29" s="9">
        <f t="shared" si="11"/>
        <v>0.1214404483</v>
      </c>
      <c r="S29" s="9">
        <f t="shared" si="12"/>
        <v>0.001728689655</v>
      </c>
      <c r="T29" s="9">
        <f t="shared" si="13"/>
        <v>0</v>
      </c>
      <c r="U29" s="9">
        <f t="shared" si="14"/>
        <v>0</v>
      </c>
      <c r="V29" s="10">
        <v>0.0</v>
      </c>
      <c r="W29" s="10">
        <v>4.12</v>
      </c>
      <c r="X29" s="10">
        <v>0.04</v>
      </c>
      <c r="Y29" s="10">
        <v>2.81</v>
      </c>
      <c r="Z29" s="10">
        <v>0.0</v>
      </c>
      <c r="AA29" s="10">
        <v>3.27</v>
      </c>
    </row>
    <row r="30">
      <c r="A30" s="8">
        <v>28.0</v>
      </c>
      <c r="B30" s="8">
        <v>1.028</v>
      </c>
      <c r="C30" s="8">
        <v>0.9853</v>
      </c>
      <c r="D30" s="9">
        <f t="shared" si="1"/>
        <v>1.00665</v>
      </c>
      <c r="E30" s="9">
        <f t="shared" si="2"/>
        <v>0.9975724138</v>
      </c>
      <c r="F30" s="9">
        <f t="shared" si="3"/>
        <v>1.078820828</v>
      </c>
      <c r="G30" s="9">
        <f t="shared" si="4"/>
        <v>1.051593966</v>
      </c>
      <c r="H30" s="9">
        <f t="shared" si="5"/>
        <v>0.9435508621</v>
      </c>
      <c r="I30" s="9">
        <f t="shared" si="6"/>
        <v>0.916324</v>
      </c>
      <c r="J30" s="10">
        <v>1.88</v>
      </c>
      <c r="K30" s="10">
        <v>1.25</v>
      </c>
      <c r="L30" s="10">
        <v>0.95</v>
      </c>
      <c r="M30" s="10">
        <v>1.05</v>
      </c>
      <c r="N30" s="9">
        <f t="shared" si="7"/>
        <v>0.0427</v>
      </c>
      <c r="O30" s="9">
        <f t="shared" si="8"/>
        <v>0.04321724138</v>
      </c>
      <c r="P30" s="9">
        <f t="shared" si="9"/>
        <v>0.1413203793</v>
      </c>
      <c r="Q30" s="9">
        <f t="shared" si="10"/>
        <v>0.1780550345</v>
      </c>
      <c r="R30" s="9">
        <f t="shared" si="11"/>
        <v>0.1214404483</v>
      </c>
      <c r="S30" s="9">
        <f t="shared" si="12"/>
        <v>0.001728689655</v>
      </c>
      <c r="T30" s="9">
        <f t="shared" si="13"/>
        <v>0</v>
      </c>
      <c r="U30" s="9">
        <f t="shared" si="14"/>
        <v>0</v>
      </c>
      <c r="V30" s="10">
        <v>0.0</v>
      </c>
      <c r="W30" s="10">
        <v>4.12</v>
      </c>
      <c r="X30" s="10">
        <v>0.04</v>
      </c>
      <c r="Y30" s="10">
        <v>2.81</v>
      </c>
      <c r="Z30" s="10">
        <v>0.0</v>
      </c>
      <c r="AA30" s="10">
        <v>3.27</v>
      </c>
    </row>
    <row r="31">
      <c r="A31" s="8">
        <v>29.0</v>
      </c>
      <c r="B31" s="8">
        <v>0.9626</v>
      </c>
      <c r="C31" s="8">
        <v>1.0535</v>
      </c>
      <c r="D31" s="9">
        <f t="shared" si="1"/>
        <v>1.00805</v>
      </c>
      <c r="E31" s="9">
        <f t="shared" si="2"/>
        <v>0.9975724138</v>
      </c>
      <c r="F31" s="9">
        <f t="shared" si="3"/>
        <v>1.078820828</v>
      </c>
      <c r="G31" s="9">
        <f t="shared" si="4"/>
        <v>1.051593966</v>
      </c>
      <c r="H31" s="9">
        <f t="shared" si="5"/>
        <v>0.9435508621</v>
      </c>
      <c r="I31" s="9">
        <f t="shared" si="6"/>
        <v>0.916324</v>
      </c>
      <c r="J31" s="10">
        <v>1.88</v>
      </c>
      <c r="K31" s="10">
        <v>1.25</v>
      </c>
      <c r="L31" s="10">
        <v>0.95</v>
      </c>
      <c r="M31" s="10">
        <v>1.05</v>
      </c>
      <c r="N31" s="9">
        <f t="shared" si="7"/>
        <v>0.0909</v>
      </c>
      <c r="O31" s="9">
        <f t="shared" si="8"/>
        <v>0.04321724138</v>
      </c>
      <c r="P31" s="9">
        <f t="shared" si="9"/>
        <v>0.1413203793</v>
      </c>
      <c r="Q31" s="9">
        <f t="shared" si="10"/>
        <v>0.1780550345</v>
      </c>
      <c r="R31" s="9">
        <f t="shared" si="11"/>
        <v>0.1214404483</v>
      </c>
      <c r="S31" s="9">
        <f t="shared" si="12"/>
        <v>0.001728689655</v>
      </c>
      <c r="T31" s="9">
        <f t="shared" si="13"/>
        <v>0</v>
      </c>
      <c r="U31" s="9">
        <f t="shared" si="14"/>
        <v>0</v>
      </c>
      <c r="V31" s="10">
        <v>0.0</v>
      </c>
      <c r="W31" s="10">
        <v>4.12</v>
      </c>
      <c r="X31" s="10">
        <v>0.04</v>
      </c>
      <c r="Y31" s="10">
        <v>2.81</v>
      </c>
      <c r="Z31" s="10">
        <v>0.0</v>
      </c>
      <c r="AA31" s="10">
        <v>3.27</v>
      </c>
    </row>
    <row r="32">
      <c r="A32" s="8">
        <v>30.0</v>
      </c>
      <c r="B32" s="8">
        <v>0.9216</v>
      </c>
      <c r="C32" s="8">
        <v>0.9986</v>
      </c>
      <c r="D32" s="9">
        <f t="shared" si="1"/>
        <v>0.9601</v>
      </c>
      <c r="E32" s="9">
        <f t="shared" si="2"/>
        <v>0.9975724138</v>
      </c>
      <c r="F32" s="9">
        <f t="shared" si="3"/>
        <v>1.078820828</v>
      </c>
      <c r="G32" s="9">
        <f t="shared" si="4"/>
        <v>1.051593966</v>
      </c>
      <c r="H32" s="9">
        <f t="shared" si="5"/>
        <v>0.9435508621</v>
      </c>
      <c r="I32" s="9">
        <f t="shared" si="6"/>
        <v>0.916324</v>
      </c>
      <c r="J32" s="10">
        <v>1.88</v>
      </c>
      <c r="K32" s="10">
        <v>1.25</v>
      </c>
      <c r="L32" s="10">
        <v>0.95</v>
      </c>
      <c r="M32" s="10">
        <v>1.05</v>
      </c>
      <c r="N32" s="9">
        <f t="shared" si="7"/>
        <v>0.077</v>
      </c>
      <c r="O32" s="9">
        <f t="shared" si="8"/>
        <v>0.04321724138</v>
      </c>
      <c r="P32" s="9">
        <f t="shared" si="9"/>
        <v>0.1413203793</v>
      </c>
      <c r="Q32" s="9">
        <f t="shared" si="10"/>
        <v>0.1780550345</v>
      </c>
      <c r="R32" s="9">
        <f t="shared" si="11"/>
        <v>0.1214404483</v>
      </c>
      <c r="S32" s="9">
        <f t="shared" si="12"/>
        <v>0.001728689655</v>
      </c>
      <c r="T32" s="9">
        <f t="shared" si="13"/>
        <v>0</v>
      </c>
      <c r="U32" s="9">
        <f t="shared" si="14"/>
        <v>0</v>
      </c>
      <c r="V32" s="10">
        <v>0.0</v>
      </c>
      <c r="W32" s="10">
        <v>4.12</v>
      </c>
      <c r="X32" s="10">
        <v>0.04</v>
      </c>
      <c r="Y32" s="10">
        <v>2.81</v>
      </c>
      <c r="Z32" s="10">
        <v>0.0</v>
      </c>
      <c r="AA32" s="10">
        <v>3.27</v>
      </c>
    </row>
    <row r="33">
      <c r="A33" s="8">
        <v>31.0</v>
      </c>
      <c r="B33" s="8">
        <v>1.0273</v>
      </c>
      <c r="C33" s="8">
        <v>0.9391</v>
      </c>
      <c r="D33" s="9">
        <f t="shared" si="1"/>
        <v>0.9832</v>
      </c>
      <c r="E33" s="9">
        <f t="shared" si="2"/>
        <v>0.9975724138</v>
      </c>
      <c r="F33" s="9">
        <f t="shared" si="3"/>
        <v>1.078820828</v>
      </c>
      <c r="G33" s="9">
        <f t="shared" si="4"/>
        <v>1.051593966</v>
      </c>
      <c r="H33" s="9">
        <f t="shared" si="5"/>
        <v>0.9435508621</v>
      </c>
      <c r="I33" s="9">
        <f t="shared" si="6"/>
        <v>0.916324</v>
      </c>
      <c r="J33" s="10">
        <v>1.88</v>
      </c>
      <c r="K33" s="10">
        <v>1.25</v>
      </c>
      <c r="L33" s="10">
        <v>0.95</v>
      </c>
      <c r="M33" s="10">
        <v>1.05</v>
      </c>
      <c r="N33" s="9">
        <f t="shared" si="7"/>
        <v>0.0882</v>
      </c>
      <c r="O33" s="9">
        <f t="shared" si="8"/>
        <v>0.04321724138</v>
      </c>
      <c r="P33" s="9">
        <f t="shared" si="9"/>
        <v>0.1413203793</v>
      </c>
      <c r="Q33" s="9">
        <f t="shared" si="10"/>
        <v>0.1780550345</v>
      </c>
      <c r="R33" s="9">
        <f t="shared" si="11"/>
        <v>0.1214404483</v>
      </c>
      <c r="S33" s="9">
        <f t="shared" si="12"/>
        <v>0.001728689655</v>
      </c>
      <c r="T33" s="9">
        <f t="shared" si="13"/>
        <v>0</v>
      </c>
      <c r="U33" s="9">
        <f t="shared" si="14"/>
        <v>0</v>
      </c>
      <c r="V33" s="10">
        <v>0.0</v>
      </c>
      <c r="W33" s="10">
        <v>4.12</v>
      </c>
      <c r="X33" s="10">
        <v>0.04</v>
      </c>
      <c r="Y33" s="10">
        <v>2.81</v>
      </c>
      <c r="Z33" s="10">
        <v>0.0</v>
      </c>
      <c r="AA33" s="10">
        <v>3.27</v>
      </c>
    </row>
    <row r="34">
      <c r="A34" s="8">
        <v>32.0</v>
      </c>
      <c r="B34" s="8">
        <v>1.0078</v>
      </c>
      <c r="C34" s="8">
        <v>1.0031</v>
      </c>
      <c r="D34" s="9">
        <f t="shared" si="1"/>
        <v>1.00545</v>
      </c>
      <c r="E34" s="9">
        <f t="shared" si="2"/>
        <v>0.9975724138</v>
      </c>
      <c r="F34" s="9">
        <f t="shared" si="3"/>
        <v>1.078820828</v>
      </c>
      <c r="G34" s="9">
        <f t="shared" si="4"/>
        <v>1.051593966</v>
      </c>
      <c r="H34" s="9">
        <f t="shared" si="5"/>
        <v>0.9435508621</v>
      </c>
      <c r="I34" s="9">
        <f t="shared" si="6"/>
        <v>0.916324</v>
      </c>
      <c r="J34" s="10">
        <v>1.88</v>
      </c>
      <c r="K34" s="10">
        <v>1.25</v>
      </c>
      <c r="L34" s="10">
        <v>0.95</v>
      </c>
      <c r="M34" s="10">
        <v>1.05</v>
      </c>
      <c r="N34" s="9">
        <f t="shared" si="7"/>
        <v>0.0047</v>
      </c>
      <c r="O34" s="9">
        <f t="shared" si="8"/>
        <v>0.04321724138</v>
      </c>
      <c r="P34" s="9">
        <f t="shared" si="9"/>
        <v>0.1413203793</v>
      </c>
      <c r="Q34" s="9">
        <f t="shared" si="10"/>
        <v>0.1780550345</v>
      </c>
      <c r="R34" s="9">
        <f t="shared" si="11"/>
        <v>0.1214404483</v>
      </c>
      <c r="S34" s="9">
        <f t="shared" si="12"/>
        <v>0.001728689655</v>
      </c>
      <c r="T34" s="9">
        <f t="shared" si="13"/>
        <v>0</v>
      </c>
      <c r="U34" s="9">
        <f t="shared" si="14"/>
        <v>0</v>
      </c>
      <c r="V34" s="10">
        <v>0.0</v>
      </c>
      <c r="W34" s="10">
        <v>4.12</v>
      </c>
      <c r="X34" s="10">
        <v>0.04</v>
      </c>
      <c r="Y34" s="10">
        <v>2.81</v>
      </c>
      <c r="Z34" s="10">
        <v>0.0</v>
      </c>
      <c r="AA34" s="10">
        <v>3.27</v>
      </c>
    </row>
    <row r="35">
      <c r="A35" s="8">
        <v>33.0</v>
      </c>
      <c r="B35" s="8">
        <v>1.0262</v>
      </c>
      <c r="C35" s="8">
        <v>0.9576</v>
      </c>
      <c r="D35" s="9">
        <f t="shared" si="1"/>
        <v>0.9919</v>
      </c>
      <c r="E35" s="9">
        <f t="shared" si="2"/>
        <v>0.9975724138</v>
      </c>
      <c r="F35" s="9">
        <f t="shared" si="3"/>
        <v>1.078820828</v>
      </c>
      <c r="G35" s="9">
        <f t="shared" si="4"/>
        <v>1.051593966</v>
      </c>
      <c r="H35" s="9">
        <f t="shared" si="5"/>
        <v>0.9435508621</v>
      </c>
      <c r="I35" s="9">
        <f t="shared" si="6"/>
        <v>0.916324</v>
      </c>
      <c r="J35" s="10">
        <v>1.88</v>
      </c>
      <c r="K35" s="10">
        <v>1.25</v>
      </c>
      <c r="L35" s="10">
        <v>0.95</v>
      </c>
      <c r="M35" s="10">
        <v>1.05</v>
      </c>
      <c r="N35" s="9">
        <f t="shared" si="7"/>
        <v>0.0686</v>
      </c>
      <c r="O35" s="9">
        <f t="shared" si="8"/>
        <v>0.04321724138</v>
      </c>
      <c r="P35" s="9">
        <f t="shared" si="9"/>
        <v>0.1413203793</v>
      </c>
      <c r="Q35" s="9">
        <f t="shared" si="10"/>
        <v>0.1780550345</v>
      </c>
      <c r="R35" s="9">
        <f t="shared" si="11"/>
        <v>0.1214404483</v>
      </c>
      <c r="S35" s="9">
        <f t="shared" si="12"/>
        <v>0.001728689655</v>
      </c>
      <c r="T35" s="9">
        <f t="shared" si="13"/>
        <v>0</v>
      </c>
      <c r="U35" s="9">
        <f t="shared" si="14"/>
        <v>0</v>
      </c>
      <c r="V35" s="10">
        <v>0.0</v>
      </c>
      <c r="W35" s="10">
        <v>4.12</v>
      </c>
      <c r="X35" s="10">
        <v>0.04</v>
      </c>
      <c r="Y35" s="10">
        <v>2.81</v>
      </c>
      <c r="Z35" s="10">
        <v>0.0</v>
      </c>
      <c r="AA35" s="10">
        <v>3.27</v>
      </c>
    </row>
    <row r="36">
      <c r="A36" s="8">
        <v>34.0</v>
      </c>
      <c r="B36" s="8">
        <v>1.0171</v>
      </c>
      <c r="C36" s="8">
        <v>0.9768</v>
      </c>
      <c r="D36" s="9">
        <f t="shared" si="1"/>
        <v>0.99695</v>
      </c>
      <c r="E36" s="9">
        <f t="shared" si="2"/>
        <v>0.9975724138</v>
      </c>
      <c r="F36" s="9">
        <f t="shared" si="3"/>
        <v>1.078820828</v>
      </c>
      <c r="G36" s="9">
        <f t="shared" si="4"/>
        <v>1.051593966</v>
      </c>
      <c r="H36" s="9">
        <f t="shared" si="5"/>
        <v>0.9435508621</v>
      </c>
      <c r="I36" s="9">
        <f t="shared" si="6"/>
        <v>0.916324</v>
      </c>
      <c r="J36" s="10">
        <v>1.88</v>
      </c>
      <c r="K36" s="10">
        <v>1.25</v>
      </c>
      <c r="L36" s="10">
        <v>0.95</v>
      </c>
      <c r="M36" s="10">
        <v>1.05</v>
      </c>
      <c r="N36" s="9">
        <f t="shared" si="7"/>
        <v>0.0403</v>
      </c>
      <c r="O36" s="9">
        <f t="shared" si="8"/>
        <v>0.04321724138</v>
      </c>
      <c r="P36" s="9">
        <f t="shared" si="9"/>
        <v>0.1413203793</v>
      </c>
      <c r="Q36" s="9">
        <f t="shared" si="10"/>
        <v>0.1780550345</v>
      </c>
      <c r="R36" s="9">
        <f t="shared" si="11"/>
        <v>0.1214404483</v>
      </c>
      <c r="S36" s="9">
        <f t="shared" si="12"/>
        <v>0.001728689655</v>
      </c>
      <c r="T36" s="9">
        <f t="shared" si="13"/>
        <v>0</v>
      </c>
      <c r="U36" s="9">
        <f t="shared" si="14"/>
        <v>0</v>
      </c>
      <c r="V36" s="10">
        <v>0.0</v>
      </c>
      <c r="W36" s="10">
        <v>4.12</v>
      </c>
      <c r="X36" s="10">
        <v>0.04</v>
      </c>
      <c r="Y36" s="10">
        <v>2.81</v>
      </c>
      <c r="Z36" s="10">
        <v>0.0</v>
      </c>
      <c r="AA36" s="10">
        <v>3.27</v>
      </c>
    </row>
    <row r="37">
      <c r="A37" s="8">
        <v>35.0</v>
      </c>
      <c r="B37" s="8">
        <v>0.9795</v>
      </c>
      <c r="C37" s="8">
        <v>1.013</v>
      </c>
      <c r="D37" s="9">
        <f t="shared" si="1"/>
        <v>0.99625</v>
      </c>
      <c r="E37" s="9">
        <f t="shared" si="2"/>
        <v>0.9975724138</v>
      </c>
      <c r="F37" s="9">
        <f t="shared" si="3"/>
        <v>1.078820828</v>
      </c>
      <c r="G37" s="9">
        <f t="shared" si="4"/>
        <v>1.051593966</v>
      </c>
      <c r="H37" s="9">
        <f t="shared" si="5"/>
        <v>0.9435508621</v>
      </c>
      <c r="I37" s="9">
        <f t="shared" si="6"/>
        <v>0.916324</v>
      </c>
      <c r="J37" s="10">
        <v>1.88</v>
      </c>
      <c r="K37" s="10">
        <v>1.25</v>
      </c>
      <c r="L37" s="10">
        <v>0.95</v>
      </c>
      <c r="M37" s="10">
        <v>1.05</v>
      </c>
      <c r="N37" s="9">
        <f t="shared" si="7"/>
        <v>0.0335</v>
      </c>
      <c r="O37" s="9">
        <f t="shared" si="8"/>
        <v>0.04321724138</v>
      </c>
      <c r="P37" s="9">
        <f t="shared" si="9"/>
        <v>0.1413203793</v>
      </c>
      <c r="Q37" s="9">
        <f t="shared" si="10"/>
        <v>0.1780550345</v>
      </c>
      <c r="R37" s="9">
        <f t="shared" si="11"/>
        <v>0.1214404483</v>
      </c>
      <c r="S37" s="9">
        <f t="shared" si="12"/>
        <v>0.001728689655</v>
      </c>
      <c r="T37" s="9">
        <f t="shared" si="13"/>
        <v>0</v>
      </c>
      <c r="U37" s="9">
        <f t="shared" si="14"/>
        <v>0</v>
      </c>
      <c r="V37" s="10">
        <v>0.0</v>
      </c>
      <c r="W37" s="10">
        <v>4.12</v>
      </c>
      <c r="X37" s="10">
        <v>0.04</v>
      </c>
      <c r="Y37" s="10">
        <v>2.81</v>
      </c>
      <c r="Z37" s="10">
        <v>0.0</v>
      </c>
      <c r="AA37" s="10">
        <v>3.27</v>
      </c>
    </row>
    <row r="38">
      <c r="A38" s="8">
        <v>36.0</v>
      </c>
      <c r="B38" s="8">
        <v>1.0013</v>
      </c>
      <c r="C38" s="8">
        <v>0.9785</v>
      </c>
      <c r="D38" s="9">
        <f t="shared" si="1"/>
        <v>0.9899</v>
      </c>
      <c r="E38" s="9">
        <f t="shared" si="2"/>
        <v>0.9975724138</v>
      </c>
      <c r="F38" s="9">
        <f t="shared" si="3"/>
        <v>1.078820828</v>
      </c>
      <c r="G38" s="9">
        <f t="shared" si="4"/>
        <v>1.051593966</v>
      </c>
      <c r="H38" s="9">
        <f t="shared" si="5"/>
        <v>0.9435508621</v>
      </c>
      <c r="I38" s="9">
        <f t="shared" si="6"/>
        <v>0.916324</v>
      </c>
      <c r="J38" s="10">
        <v>1.88</v>
      </c>
      <c r="K38" s="10">
        <v>1.25</v>
      </c>
      <c r="L38" s="10">
        <v>0.95</v>
      </c>
      <c r="M38" s="10">
        <v>1.05</v>
      </c>
      <c r="N38" s="9">
        <f t="shared" si="7"/>
        <v>0.0228</v>
      </c>
      <c r="O38" s="9">
        <f t="shared" si="8"/>
        <v>0.04321724138</v>
      </c>
      <c r="P38" s="9">
        <f t="shared" si="9"/>
        <v>0.1413203793</v>
      </c>
      <c r="Q38" s="9">
        <f t="shared" si="10"/>
        <v>0.1780550345</v>
      </c>
      <c r="R38" s="9">
        <f t="shared" si="11"/>
        <v>0.1214404483</v>
      </c>
      <c r="S38" s="9">
        <f t="shared" si="12"/>
        <v>0.001728689655</v>
      </c>
      <c r="T38" s="9">
        <f t="shared" si="13"/>
        <v>0</v>
      </c>
      <c r="U38" s="9">
        <f t="shared" si="14"/>
        <v>0</v>
      </c>
      <c r="V38" s="10">
        <v>0.0</v>
      </c>
      <c r="W38" s="10">
        <v>4.12</v>
      </c>
      <c r="X38" s="10">
        <v>0.04</v>
      </c>
      <c r="Y38" s="10">
        <v>2.81</v>
      </c>
      <c r="Z38" s="10">
        <v>0.0</v>
      </c>
      <c r="AA38" s="10">
        <v>3.27</v>
      </c>
    </row>
    <row r="39">
      <c r="A39" s="8">
        <v>37.0</v>
      </c>
      <c r="B39" s="8">
        <v>0.9813</v>
      </c>
      <c r="C39" s="8">
        <v>1.0236</v>
      </c>
      <c r="D39" s="9">
        <f t="shared" si="1"/>
        <v>1.00245</v>
      </c>
      <c r="E39" s="9">
        <f t="shared" si="2"/>
        <v>0.9975724138</v>
      </c>
      <c r="F39" s="9">
        <f t="shared" si="3"/>
        <v>1.078820828</v>
      </c>
      <c r="G39" s="9">
        <f t="shared" si="4"/>
        <v>1.051593966</v>
      </c>
      <c r="H39" s="9">
        <f t="shared" si="5"/>
        <v>0.9435508621</v>
      </c>
      <c r="I39" s="9">
        <f t="shared" si="6"/>
        <v>0.916324</v>
      </c>
      <c r="J39" s="10">
        <v>1.88</v>
      </c>
      <c r="K39" s="10">
        <v>1.25</v>
      </c>
      <c r="L39" s="10">
        <v>0.95</v>
      </c>
      <c r="M39" s="10">
        <v>1.05</v>
      </c>
      <c r="N39" s="9">
        <f t="shared" si="7"/>
        <v>0.0423</v>
      </c>
      <c r="O39" s="9">
        <f t="shared" si="8"/>
        <v>0.04321724138</v>
      </c>
      <c r="P39" s="9">
        <f t="shared" si="9"/>
        <v>0.1413203793</v>
      </c>
      <c r="Q39" s="9">
        <f t="shared" si="10"/>
        <v>0.1780550345</v>
      </c>
      <c r="R39" s="9">
        <f t="shared" si="11"/>
        <v>0.1214404483</v>
      </c>
      <c r="S39" s="9">
        <f t="shared" si="12"/>
        <v>0.001728689655</v>
      </c>
      <c r="T39" s="9">
        <f t="shared" si="13"/>
        <v>0</v>
      </c>
      <c r="U39" s="9">
        <f t="shared" si="14"/>
        <v>0</v>
      </c>
      <c r="V39" s="10">
        <v>0.0</v>
      </c>
      <c r="W39" s="10">
        <v>4.12</v>
      </c>
      <c r="X39" s="10">
        <v>0.04</v>
      </c>
      <c r="Y39" s="10">
        <v>2.81</v>
      </c>
      <c r="Z39" s="10">
        <v>0.0</v>
      </c>
      <c r="AA39" s="10">
        <v>3.27</v>
      </c>
    </row>
    <row r="40">
      <c r="A40" s="8">
        <v>38.0</v>
      </c>
      <c r="B40" s="8">
        <v>0.9879</v>
      </c>
      <c r="C40" s="8">
        <v>1.0299</v>
      </c>
      <c r="D40" s="9">
        <f t="shared" si="1"/>
        <v>1.0089</v>
      </c>
      <c r="E40" s="9">
        <f t="shared" si="2"/>
        <v>0.9975724138</v>
      </c>
      <c r="F40" s="9">
        <f t="shared" si="3"/>
        <v>1.078820828</v>
      </c>
      <c r="G40" s="9">
        <f t="shared" si="4"/>
        <v>1.051593966</v>
      </c>
      <c r="H40" s="9">
        <f t="shared" si="5"/>
        <v>0.9435508621</v>
      </c>
      <c r="I40" s="9">
        <f t="shared" si="6"/>
        <v>0.916324</v>
      </c>
      <c r="J40" s="10">
        <v>1.88</v>
      </c>
      <c r="K40" s="10">
        <v>1.25</v>
      </c>
      <c r="L40" s="10">
        <v>0.95</v>
      </c>
      <c r="M40" s="10">
        <v>1.05</v>
      </c>
      <c r="N40" s="9">
        <f t="shared" si="7"/>
        <v>0.042</v>
      </c>
      <c r="O40" s="9">
        <f t="shared" si="8"/>
        <v>0.04321724138</v>
      </c>
      <c r="P40" s="9">
        <f t="shared" si="9"/>
        <v>0.1413203793</v>
      </c>
      <c r="Q40" s="9">
        <f t="shared" si="10"/>
        <v>0.1780550345</v>
      </c>
      <c r="R40" s="9">
        <f t="shared" si="11"/>
        <v>0.1214404483</v>
      </c>
      <c r="S40" s="9">
        <f t="shared" si="12"/>
        <v>0.001728689655</v>
      </c>
      <c r="T40" s="9">
        <f t="shared" si="13"/>
        <v>0</v>
      </c>
      <c r="U40" s="9">
        <f t="shared" si="14"/>
        <v>0</v>
      </c>
      <c r="V40" s="10">
        <v>0.0</v>
      </c>
      <c r="W40" s="10">
        <v>4.11999999999999</v>
      </c>
      <c r="X40" s="10">
        <v>0.04</v>
      </c>
      <c r="Y40" s="10">
        <v>2.81</v>
      </c>
      <c r="Z40" s="10">
        <v>0.0</v>
      </c>
      <c r="AA40" s="10">
        <v>3.27</v>
      </c>
    </row>
    <row r="41">
      <c r="A41" s="8">
        <v>39.0</v>
      </c>
      <c r="B41" s="8">
        <v>0.9709</v>
      </c>
      <c r="C41" s="8">
        <v>0.9315</v>
      </c>
      <c r="D41" s="9">
        <f t="shared" si="1"/>
        <v>0.9512</v>
      </c>
      <c r="E41" s="9">
        <f t="shared" si="2"/>
        <v>0.9975724138</v>
      </c>
      <c r="F41" s="9">
        <f t="shared" si="3"/>
        <v>1.078820828</v>
      </c>
      <c r="G41" s="9">
        <f t="shared" si="4"/>
        <v>1.051593966</v>
      </c>
      <c r="H41" s="9">
        <f t="shared" si="5"/>
        <v>0.9435508621</v>
      </c>
      <c r="I41" s="9">
        <f t="shared" si="6"/>
        <v>0.916324</v>
      </c>
      <c r="J41" s="10">
        <v>1.88</v>
      </c>
      <c r="K41" s="10">
        <v>1.25</v>
      </c>
      <c r="L41" s="10">
        <v>0.95</v>
      </c>
      <c r="M41" s="10">
        <v>1.05</v>
      </c>
      <c r="N41" s="9">
        <f t="shared" si="7"/>
        <v>0.0394</v>
      </c>
      <c r="O41" s="9">
        <f t="shared" si="8"/>
        <v>0.04321724138</v>
      </c>
      <c r="P41" s="9">
        <f t="shared" si="9"/>
        <v>0.1413203793</v>
      </c>
      <c r="Q41" s="9">
        <f t="shared" si="10"/>
        <v>0.1780550345</v>
      </c>
      <c r="R41" s="9">
        <f t="shared" si="11"/>
        <v>0.1214404483</v>
      </c>
      <c r="S41" s="9">
        <f t="shared" si="12"/>
        <v>0.001728689655</v>
      </c>
      <c r="T41" s="9">
        <f t="shared" si="13"/>
        <v>0</v>
      </c>
      <c r="U41" s="9">
        <f t="shared" si="14"/>
        <v>0</v>
      </c>
      <c r="V41" s="10">
        <v>0.0</v>
      </c>
      <c r="W41" s="10">
        <v>4.11999999999999</v>
      </c>
      <c r="X41" s="10">
        <v>0.04</v>
      </c>
      <c r="Y41" s="10">
        <v>2.81</v>
      </c>
      <c r="Z41" s="10">
        <v>0.0</v>
      </c>
      <c r="AA41" s="10">
        <v>3.27</v>
      </c>
    </row>
    <row r="42">
      <c r="A42" s="8">
        <v>40.0</v>
      </c>
      <c r="B42" s="8">
        <v>0.9718</v>
      </c>
      <c r="C42" s="8">
        <v>0.9921</v>
      </c>
      <c r="D42" s="9">
        <f t="shared" si="1"/>
        <v>0.98195</v>
      </c>
      <c r="E42" s="9">
        <f t="shared" si="2"/>
        <v>0.9975724138</v>
      </c>
      <c r="F42" s="9">
        <f t="shared" si="3"/>
        <v>1.078820828</v>
      </c>
      <c r="G42" s="9">
        <f t="shared" si="4"/>
        <v>1.051593966</v>
      </c>
      <c r="H42" s="9">
        <f t="shared" si="5"/>
        <v>0.9435508621</v>
      </c>
      <c r="I42" s="9">
        <f t="shared" si="6"/>
        <v>0.916324</v>
      </c>
      <c r="J42" s="10">
        <v>1.88</v>
      </c>
      <c r="K42" s="10">
        <v>1.25</v>
      </c>
      <c r="L42" s="10">
        <v>0.950000000000001</v>
      </c>
      <c r="M42" s="10">
        <v>1.05</v>
      </c>
      <c r="N42" s="9">
        <f t="shared" si="7"/>
        <v>0.0203</v>
      </c>
      <c r="O42" s="9">
        <f t="shared" si="8"/>
        <v>0.04321724138</v>
      </c>
      <c r="P42" s="9">
        <f t="shared" si="9"/>
        <v>0.1413203793</v>
      </c>
      <c r="Q42" s="9">
        <f t="shared" si="10"/>
        <v>0.1780550345</v>
      </c>
      <c r="R42" s="9">
        <f t="shared" si="11"/>
        <v>0.1214404483</v>
      </c>
      <c r="S42" s="9">
        <f t="shared" si="12"/>
        <v>0.001728689655</v>
      </c>
      <c r="T42" s="9">
        <f t="shared" si="13"/>
        <v>0</v>
      </c>
      <c r="U42" s="9">
        <f t="shared" si="14"/>
        <v>0</v>
      </c>
      <c r="V42" s="10">
        <v>0.0</v>
      </c>
      <c r="W42" s="10">
        <v>4.11999999999999</v>
      </c>
      <c r="X42" s="10">
        <v>0.04</v>
      </c>
      <c r="Y42" s="10">
        <v>2.81</v>
      </c>
      <c r="Z42" s="10">
        <v>0.0</v>
      </c>
      <c r="AA42" s="10">
        <v>3.27</v>
      </c>
    </row>
    <row r="43">
      <c r="A43" s="8">
        <v>41.0</v>
      </c>
      <c r="B43" s="8">
        <v>1.0</v>
      </c>
      <c r="C43" s="8">
        <v>1.0324</v>
      </c>
      <c r="D43" s="9">
        <f t="shared" si="1"/>
        <v>1.0162</v>
      </c>
      <c r="E43" s="9">
        <f t="shared" si="2"/>
        <v>0.9975724138</v>
      </c>
      <c r="F43" s="9">
        <f t="shared" si="3"/>
        <v>1.078820828</v>
      </c>
      <c r="G43" s="9">
        <f t="shared" si="4"/>
        <v>1.051593966</v>
      </c>
      <c r="H43" s="9">
        <f t="shared" si="5"/>
        <v>0.9435508621</v>
      </c>
      <c r="I43" s="9">
        <f t="shared" si="6"/>
        <v>0.916324</v>
      </c>
      <c r="J43" s="10">
        <v>1.88</v>
      </c>
      <c r="K43" s="10">
        <v>1.25</v>
      </c>
      <c r="L43" s="10">
        <v>0.950000000000001</v>
      </c>
      <c r="M43" s="10">
        <v>1.05</v>
      </c>
      <c r="N43" s="9">
        <f t="shared" si="7"/>
        <v>0.0324</v>
      </c>
      <c r="O43" s="9">
        <f t="shared" si="8"/>
        <v>0.04321724138</v>
      </c>
      <c r="P43" s="9">
        <f t="shared" si="9"/>
        <v>0.1413203793</v>
      </c>
      <c r="Q43" s="9">
        <f t="shared" si="10"/>
        <v>0.1780550345</v>
      </c>
      <c r="R43" s="9">
        <f t="shared" si="11"/>
        <v>0.1214404483</v>
      </c>
      <c r="S43" s="9">
        <f t="shared" si="12"/>
        <v>0.001728689655</v>
      </c>
      <c r="T43" s="9">
        <f t="shared" si="13"/>
        <v>0</v>
      </c>
      <c r="U43" s="9">
        <f t="shared" si="14"/>
        <v>0</v>
      </c>
      <c r="V43" s="10">
        <v>0.0</v>
      </c>
      <c r="W43" s="10">
        <v>4.11999999999999</v>
      </c>
      <c r="X43" s="10">
        <v>0.04</v>
      </c>
      <c r="Y43" s="10">
        <v>2.81</v>
      </c>
      <c r="Z43" s="10">
        <v>0.0</v>
      </c>
      <c r="AA43" s="10">
        <v>3.27</v>
      </c>
    </row>
    <row r="44">
      <c r="A44" s="8">
        <v>42.0</v>
      </c>
      <c r="B44" s="8">
        <v>0.9716</v>
      </c>
      <c r="C44" s="8">
        <v>1.0009</v>
      </c>
      <c r="D44" s="9">
        <f t="shared" si="1"/>
        <v>0.98625</v>
      </c>
      <c r="E44" s="9">
        <f t="shared" si="2"/>
        <v>0.9975724138</v>
      </c>
      <c r="F44" s="9">
        <f t="shared" si="3"/>
        <v>1.078820828</v>
      </c>
      <c r="G44" s="9">
        <f t="shared" si="4"/>
        <v>1.051593966</v>
      </c>
      <c r="H44" s="9">
        <f t="shared" si="5"/>
        <v>0.9435508621</v>
      </c>
      <c r="I44" s="9">
        <f t="shared" si="6"/>
        <v>0.916324</v>
      </c>
      <c r="J44" s="10">
        <v>1.88</v>
      </c>
      <c r="K44" s="10">
        <v>1.25</v>
      </c>
      <c r="L44" s="10">
        <v>0.950000000000001</v>
      </c>
      <c r="M44" s="10">
        <v>1.05</v>
      </c>
      <c r="N44" s="9">
        <f t="shared" si="7"/>
        <v>0.0293</v>
      </c>
      <c r="O44" s="9">
        <f t="shared" si="8"/>
        <v>0.04321724138</v>
      </c>
      <c r="P44" s="9">
        <f t="shared" si="9"/>
        <v>0.1413203793</v>
      </c>
      <c r="Q44" s="9">
        <f t="shared" si="10"/>
        <v>0.1780550345</v>
      </c>
      <c r="R44" s="9">
        <f t="shared" si="11"/>
        <v>0.1214404483</v>
      </c>
      <c r="S44" s="9">
        <f t="shared" si="12"/>
        <v>0.001728689655</v>
      </c>
      <c r="T44" s="9">
        <f t="shared" si="13"/>
        <v>0</v>
      </c>
      <c r="U44" s="9">
        <f t="shared" si="14"/>
        <v>0</v>
      </c>
      <c r="V44" s="10">
        <v>0.0</v>
      </c>
      <c r="W44" s="10">
        <v>4.11999999999999</v>
      </c>
      <c r="X44" s="10">
        <v>0.0399999999999999</v>
      </c>
      <c r="Y44" s="10">
        <v>2.81</v>
      </c>
      <c r="Z44" s="10">
        <v>0.0</v>
      </c>
      <c r="AA44" s="10">
        <v>3.27</v>
      </c>
    </row>
    <row r="45">
      <c r="A45" s="8">
        <v>43.0</v>
      </c>
      <c r="B45" s="8">
        <v>1.0125</v>
      </c>
      <c r="C45" s="8">
        <v>1.0348</v>
      </c>
      <c r="D45" s="9">
        <f t="shared" si="1"/>
        <v>1.02365</v>
      </c>
      <c r="E45" s="9">
        <f t="shared" si="2"/>
        <v>0.9975724138</v>
      </c>
      <c r="F45" s="9">
        <f t="shared" si="3"/>
        <v>1.078820828</v>
      </c>
      <c r="G45" s="9">
        <f t="shared" si="4"/>
        <v>1.051593966</v>
      </c>
      <c r="H45" s="9">
        <f t="shared" si="5"/>
        <v>0.9435508621</v>
      </c>
      <c r="I45" s="9">
        <f t="shared" si="6"/>
        <v>0.916324</v>
      </c>
      <c r="J45" s="10">
        <v>1.88</v>
      </c>
      <c r="K45" s="10">
        <v>1.25</v>
      </c>
      <c r="L45" s="10">
        <v>0.950000000000001</v>
      </c>
      <c r="M45" s="10">
        <v>1.05</v>
      </c>
      <c r="N45" s="9">
        <f t="shared" si="7"/>
        <v>0.0223</v>
      </c>
      <c r="O45" s="9">
        <f t="shared" si="8"/>
        <v>0.04321724138</v>
      </c>
      <c r="P45" s="9">
        <f t="shared" si="9"/>
        <v>0.1413203793</v>
      </c>
      <c r="Q45" s="9">
        <f t="shared" si="10"/>
        <v>0.1780550345</v>
      </c>
      <c r="R45" s="9">
        <f t="shared" si="11"/>
        <v>0.1214404483</v>
      </c>
      <c r="S45" s="9">
        <f t="shared" si="12"/>
        <v>0.001728689655</v>
      </c>
      <c r="T45" s="9">
        <f t="shared" si="13"/>
        <v>0</v>
      </c>
      <c r="U45" s="9">
        <f t="shared" si="14"/>
        <v>0</v>
      </c>
      <c r="V45" s="10">
        <v>0.0</v>
      </c>
      <c r="W45" s="10">
        <v>4.11999999999999</v>
      </c>
      <c r="X45" s="10">
        <v>0.0399999999999999</v>
      </c>
      <c r="Y45" s="10">
        <v>2.81</v>
      </c>
      <c r="Z45" s="10">
        <v>0.0</v>
      </c>
      <c r="AA45" s="10">
        <v>3.27</v>
      </c>
    </row>
    <row r="46">
      <c r="A46" s="8">
        <v>44.0</v>
      </c>
      <c r="B46" s="8">
        <v>0.9201</v>
      </c>
      <c r="C46" s="8">
        <v>1.0154</v>
      </c>
      <c r="D46" s="9">
        <f t="shared" si="1"/>
        <v>0.96775</v>
      </c>
      <c r="E46" s="9">
        <f t="shared" si="2"/>
        <v>0.9975724138</v>
      </c>
      <c r="F46" s="9">
        <f t="shared" si="3"/>
        <v>1.078820828</v>
      </c>
      <c r="G46" s="9">
        <f t="shared" si="4"/>
        <v>1.051593966</v>
      </c>
      <c r="H46" s="9">
        <f t="shared" si="5"/>
        <v>0.9435508621</v>
      </c>
      <c r="I46" s="9">
        <f t="shared" si="6"/>
        <v>0.916324</v>
      </c>
      <c r="J46" s="10">
        <v>1.88</v>
      </c>
      <c r="K46" s="10">
        <v>1.25</v>
      </c>
      <c r="L46" s="10">
        <v>0.950000000000001</v>
      </c>
      <c r="M46" s="10">
        <v>1.05</v>
      </c>
      <c r="N46" s="9">
        <f t="shared" si="7"/>
        <v>0.0953</v>
      </c>
      <c r="O46" s="9">
        <f t="shared" si="8"/>
        <v>0.04321724138</v>
      </c>
      <c r="P46" s="9">
        <f t="shared" si="9"/>
        <v>0.1413203793</v>
      </c>
      <c r="Q46" s="9">
        <f t="shared" si="10"/>
        <v>0.1780550345</v>
      </c>
      <c r="R46" s="9">
        <f t="shared" si="11"/>
        <v>0.1214404483</v>
      </c>
      <c r="S46" s="9">
        <f t="shared" si="12"/>
        <v>0.001728689655</v>
      </c>
      <c r="T46" s="9">
        <f t="shared" si="13"/>
        <v>0</v>
      </c>
      <c r="U46" s="9">
        <f t="shared" si="14"/>
        <v>0</v>
      </c>
      <c r="V46" s="10">
        <v>0.0</v>
      </c>
      <c r="W46" s="10">
        <v>4.11999999999999</v>
      </c>
      <c r="X46" s="10">
        <v>0.0399999999999999</v>
      </c>
      <c r="Y46" s="10">
        <v>2.81</v>
      </c>
      <c r="Z46" s="10">
        <v>0.0</v>
      </c>
      <c r="AA46" s="10">
        <v>3.27</v>
      </c>
    </row>
    <row r="47">
      <c r="A47" s="8">
        <v>45.0</v>
      </c>
      <c r="B47" s="8">
        <v>1.0008</v>
      </c>
      <c r="C47" s="8">
        <v>0.991</v>
      </c>
      <c r="D47" s="9">
        <f t="shared" si="1"/>
        <v>0.9959</v>
      </c>
      <c r="E47" s="9">
        <f t="shared" si="2"/>
        <v>0.9975724138</v>
      </c>
      <c r="F47" s="9">
        <f t="shared" si="3"/>
        <v>1.078820828</v>
      </c>
      <c r="G47" s="9">
        <f t="shared" si="4"/>
        <v>1.051593966</v>
      </c>
      <c r="H47" s="9">
        <f t="shared" si="5"/>
        <v>0.9435508621</v>
      </c>
      <c r="I47" s="9">
        <f t="shared" si="6"/>
        <v>0.916324</v>
      </c>
      <c r="J47" s="10">
        <v>1.88</v>
      </c>
      <c r="K47" s="10">
        <v>1.25</v>
      </c>
      <c r="L47" s="10">
        <v>0.950000000000001</v>
      </c>
      <c r="M47" s="10">
        <v>1.05</v>
      </c>
      <c r="N47" s="9">
        <f t="shared" si="7"/>
        <v>0.0098</v>
      </c>
      <c r="O47" s="9">
        <f t="shared" si="8"/>
        <v>0.04321724138</v>
      </c>
      <c r="P47" s="9">
        <f t="shared" si="9"/>
        <v>0.1413203793</v>
      </c>
      <c r="Q47" s="9">
        <f t="shared" si="10"/>
        <v>0.1780550345</v>
      </c>
      <c r="R47" s="9">
        <f t="shared" si="11"/>
        <v>0.1214404483</v>
      </c>
      <c r="S47" s="9">
        <f t="shared" si="12"/>
        <v>0.001728689655</v>
      </c>
      <c r="T47" s="9">
        <f t="shared" si="13"/>
        <v>0</v>
      </c>
      <c r="U47" s="9">
        <f t="shared" si="14"/>
        <v>0</v>
      </c>
      <c r="V47" s="10">
        <v>0.0</v>
      </c>
      <c r="W47" s="10">
        <v>4.11999999999999</v>
      </c>
      <c r="X47" s="10">
        <v>0.0399999999999999</v>
      </c>
      <c r="Y47" s="10">
        <v>2.81</v>
      </c>
      <c r="Z47" s="10">
        <v>0.0</v>
      </c>
      <c r="AA47" s="10">
        <v>3.27</v>
      </c>
    </row>
    <row r="48">
      <c r="A48" s="8">
        <v>46.0</v>
      </c>
      <c r="B48" s="8">
        <v>1.0459</v>
      </c>
      <c r="C48" s="8">
        <v>0.9643</v>
      </c>
      <c r="D48" s="9">
        <f t="shared" si="1"/>
        <v>1.0051</v>
      </c>
      <c r="E48" s="9">
        <f t="shared" si="2"/>
        <v>0.9975724138</v>
      </c>
      <c r="F48" s="9">
        <f t="shared" si="3"/>
        <v>1.078820828</v>
      </c>
      <c r="G48" s="9">
        <f t="shared" si="4"/>
        <v>1.051593966</v>
      </c>
      <c r="H48" s="9">
        <f t="shared" si="5"/>
        <v>0.9435508621</v>
      </c>
      <c r="I48" s="9">
        <f t="shared" si="6"/>
        <v>0.916324</v>
      </c>
      <c r="J48" s="10">
        <v>1.88</v>
      </c>
      <c r="K48" s="10">
        <v>1.25</v>
      </c>
      <c r="L48" s="10">
        <v>0.950000000000001</v>
      </c>
      <c r="M48" s="10">
        <v>1.05</v>
      </c>
      <c r="N48" s="9">
        <f t="shared" si="7"/>
        <v>0.0816</v>
      </c>
      <c r="O48" s="9">
        <f t="shared" si="8"/>
        <v>0.04321724138</v>
      </c>
      <c r="P48" s="9">
        <f t="shared" si="9"/>
        <v>0.1413203793</v>
      </c>
      <c r="Q48" s="9">
        <f t="shared" si="10"/>
        <v>0.1780550345</v>
      </c>
      <c r="R48" s="9">
        <f t="shared" si="11"/>
        <v>0.1214404483</v>
      </c>
      <c r="S48" s="9">
        <f t="shared" si="12"/>
        <v>0.001728689655</v>
      </c>
      <c r="T48" s="9">
        <f t="shared" si="13"/>
        <v>0</v>
      </c>
      <c r="U48" s="9">
        <f t="shared" si="14"/>
        <v>0</v>
      </c>
      <c r="V48" s="10">
        <v>0.0</v>
      </c>
      <c r="W48" s="10">
        <v>4.11999999999999</v>
      </c>
      <c r="X48" s="10">
        <v>0.0399999999999999</v>
      </c>
      <c r="Y48" s="10">
        <v>2.81</v>
      </c>
      <c r="Z48" s="10">
        <v>0.0</v>
      </c>
      <c r="AA48" s="10">
        <v>3.27</v>
      </c>
    </row>
    <row r="49">
      <c r="A49" s="8">
        <v>47.0</v>
      </c>
      <c r="B49" s="8">
        <v>1.0468</v>
      </c>
      <c r="C49" s="8">
        <v>0.9902</v>
      </c>
      <c r="D49" s="9">
        <f t="shared" si="1"/>
        <v>1.0185</v>
      </c>
      <c r="E49" s="9">
        <f t="shared" si="2"/>
        <v>0.9975724138</v>
      </c>
      <c r="F49" s="9">
        <f t="shared" si="3"/>
        <v>1.078820828</v>
      </c>
      <c r="G49" s="9">
        <f t="shared" si="4"/>
        <v>1.051593966</v>
      </c>
      <c r="H49" s="9">
        <f t="shared" si="5"/>
        <v>0.9435508621</v>
      </c>
      <c r="I49" s="9">
        <f t="shared" si="6"/>
        <v>0.916324</v>
      </c>
      <c r="J49" s="10">
        <v>1.88</v>
      </c>
      <c r="K49" s="10">
        <v>1.25</v>
      </c>
      <c r="L49" s="10">
        <v>0.950000000000001</v>
      </c>
      <c r="M49" s="10">
        <v>1.05</v>
      </c>
      <c r="N49" s="9">
        <f t="shared" si="7"/>
        <v>0.0566</v>
      </c>
      <c r="O49" s="9">
        <f t="shared" si="8"/>
        <v>0.04321724138</v>
      </c>
      <c r="P49" s="9">
        <f t="shared" si="9"/>
        <v>0.1413203793</v>
      </c>
      <c r="Q49" s="9">
        <f t="shared" si="10"/>
        <v>0.1780550345</v>
      </c>
      <c r="R49" s="9">
        <f t="shared" si="11"/>
        <v>0.1214404483</v>
      </c>
      <c r="S49" s="9">
        <f t="shared" si="12"/>
        <v>0.001728689655</v>
      </c>
      <c r="T49" s="9">
        <f t="shared" si="13"/>
        <v>0</v>
      </c>
      <c r="U49" s="9">
        <f t="shared" si="14"/>
        <v>0</v>
      </c>
      <c r="V49" s="10">
        <v>0.0</v>
      </c>
      <c r="W49" s="10">
        <v>4.11999999999999</v>
      </c>
      <c r="X49" s="10">
        <v>0.0399999999999999</v>
      </c>
      <c r="Y49" s="10">
        <v>2.81</v>
      </c>
      <c r="Z49" s="10">
        <v>0.0</v>
      </c>
      <c r="AA49" s="10">
        <v>3.27</v>
      </c>
    </row>
    <row r="50">
      <c r="A50" s="8">
        <v>48.0</v>
      </c>
      <c r="B50" s="8">
        <v>0.973</v>
      </c>
      <c r="C50" s="8">
        <v>1.0374</v>
      </c>
      <c r="D50" s="9">
        <f t="shared" si="1"/>
        <v>1.0052</v>
      </c>
      <c r="E50" s="9">
        <f t="shared" si="2"/>
        <v>0.9975724138</v>
      </c>
      <c r="F50" s="9">
        <f t="shared" si="3"/>
        <v>1.078820828</v>
      </c>
      <c r="G50" s="9">
        <f t="shared" si="4"/>
        <v>1.051593966</v>
      </c>
      <c r="H50" s="9">
        <f t="shared" si="5"/>
        <v>0.9435508621</v>
      </c>
      <c r="I50" s="9">
        <f t="shared" si="6"/>
        <v>0.916324</v>
      </c>
      <c r="J50" s="10">
        <v>1.88</v>
      </c>
      <c r="K50" s="10">
        <v>1.25</v>
      </c>
      <c r="L50" s="10">
        <v>0.950000000000001</v>
      </c>
      <c r="M50" s="10">
        <v>1.05</v>
      </c>
      <c r="N50" s="9">
        <f t="shared" si="7"/>
        <v>0.0644</v>
      </c>
      <c r="O50" s="9">
        <f t="shared" si="8"/>
        <v>0.04321724138</v>
      </c>
      <c r="P50" s="9">
        <f t="shared" si="9"/>
        <v>0.1413203793</v>
      </c>
      <c r="Q50" s="9">
        <f t="shared" si="10"/>
        <v>0.1780550345</v>
      </c>
      <c r="R50" s="9">
        <f t="shared" si="11"/>
        <v>0.1214404483</v>
      </c>
      <c r="S50" s="9">
        <f t="shared" si="12"/>
        <v>0.001728689655</v>
      </c>
      <c r="T50" s="9">
        <f t="shared" si="13"/>
        <v>0</v>
      </c>
      <c r="U50" s="9">
        <f t="shared" si="14"/>
        <v>0</v>
      </c>
      <c r="V50" s="10">
        <v>0.0</v>
      </c>
      <c r="W50" s="10">
        <v>4.11999999999999</v>
      </c>
      <c r="X50" s="10">
        <v>0.0399999999999999</v>
      </c>
      <c r="Y50" s="10">
        <v>2.81</v>
      </c>
      <c r="Z50" s="10">
        <v>0.0</v>
      </c>
      <c r="AA50" s="10">
        <v>3.27</v>
      </c>
    </row>
    <row r="51">
      <c r="A51" s="8">
        <v>49.0</v>
      </c>
      <c r="B51" s="8">
        <v>1.0893</v>
      </c>
      <c r="C51" s="8">
        <v>0.9336</v>
      </c>
      <c r="D51" s="9">
        <f t="shared" si="1"/>
        <v>1.01145</v>
      </c>
      <c r="E51" s="9">
        <f t="shared" si="2"/>
        <v>0.9975724138</v>
      </c>
      <c r="F51" s="9">
        <f t="shared" si="3"/>
        <v>1.078820828</v>
      </c>
      <c r="G51" s="9">
        <f t="shared" si="4"/>
        <v>1.051593966</v>
      </c>
      <c r="H51" s="9">
        <f t="shared" si="5"/>
        <v>0.9435508621</v>
      </c>
      <c r="I51" s="9">
        <f t="shared" si="6"/>
        <v>0.916324</v>
      </c>
      <c r="J51" s="10">
        <v>1.88</v>
      </c>
      <c r="K51" s="10">
        <v>1.25</v>
      </c>
      <c r="L51" s="10">
        <v>0.950000000000001</v>
      </c>
      <c r="M51" s="10">
        <v>1.05</v>
      </c>
      <c r="N51" s="9">
        <f t="shared" si="7"/>
        <v>0.1557</v>
      </c>
      <c r="O51" s="9">
        <f t="shared" si="8"/>
        <v>0.04321724138</v>
      </c>
      <c r="P51" s="9">
        <f t="shared" si="9"/>
        <v>0.1413203793</v>
      </c>
      <c r="Q51" s="9">
        <f t="shared" si="10"/>
        <v>0.1780550345</v>
      </c>
      <c r="R51" s="9">
        <f t="shared" si="11"/>
        <v>0.1214404483</v>
      </c>
      <c r="S51" s="9">
        <f t="shared" si="12"/>
        <v>0.001728689655</v>
      </c>
      <c r="T51" s="9">
        <f t="shared" si="13"/>
        <v>0</v>
      </c>
      <c r="U51" s="9">
        <f t="shared" si="14"/>
        <v>0</v>
      </c>
      <c r="V51" s="10">
        <v>0.0</v>
      </c>
      <c r="W51" s="10">
        <v>4.11999999999999</v>
      </c>
      <c r="X51" s="10">
        <v>0.0399999999999999</v>
      </c>
      <c r="Y51" s="10">
        <v>2.81</v>
      </c>
      <c r="Z51" s="10">
        <v>0.0</v>
      </c>
      <c r="AA51" s="10">
        <v>3.27</v>
      </c>
    </row>
    <row r="52">
      <c r="A52" s="8">
        <v>50.0</v>
      </c>
      <c r="B52" s="8">
        <v>0.9992</v>
      </c>
      <c r="C52" s="8">
        <v>1.0503</v>
      </c>
      <c r="D52" s="9">
        <f t="shared" si="1"/>
        <v>1.02475</v>
      </c>
      <c r="E52" s="9">
        <f t="shared" si="2"/>
        <v>0.9975724138</v>
      </c>
      <c r="F52" s="9">
        <f t="shared" si="3"/>
        <v>1.078820828</v>
      </c>
      <c r="G52" s="9">
        <f t="shared" si="4"/>
        <v>1.051593966</v>
      </c>
      <c r="H52" s="9">
        <f t="shared" si="5"/>
        <v>0.9435508621</v>
      </c>
      <c r="I52" s="9">
        <f t="shared" si="6"/>
        <v>0.916324</v>
      </c>
      <c r="J52" s="10">
        <v>1.88</v>
      </c>
      <c r="K52" s="10">
        <v>1.25</v>
      </c>
      <c r="L52" s="10">
        <v>0.950000000000001</v>
      </c>
      <c r="M52" s="10">
        <v>1.05</v>
      </c>
      <c r="N52" s="9">
        <f t="shared" si="7"/>
        <v>0.0511</v>
      </c>
      <c r="O52" s="9">
        <f t="shared" si="8"/>
        <v>0.04321724138</v>
      </c>
      <c r="P52" s="9">
        <f t="shared" si="9"/>
        <v>0.1413203793</v>
      </c>
      <c r="Q52" s="9">
        <f t="shared" si="10"/>
        <v>0.1780550345</v>
      </c>
      <c r="R52" s="9">
        <f t="shared" si="11"/>
        <v>0.1214404483</v>
      </c>
      <c r="S52" s="9">
        <f t="shared" si="12"/>
        <v>0.001728689655</v>
      </c>
      <c r="T52" s="9">
        <f t="shared" si="13"/>
        <v>0</v>
      </c>
      <c r="U52" s="9">
        <f t="shared" si="14"/>
        <v>0</v>
      </c>
      <c r="V52" s="10">
        <v>0.0</v>
      </c>
      <c r="W52" s="10">
        <v>4.11999999999999</v>
      </c>
      <c r="X52" s="10">
        <v>0.0399999999999999</v>
      </c>
      <c r="Y52" s="10">
        <v>2.81</v>
      </c>
      <c r="Z52" s="10">
        <v>0.0</v>
      </c>
      <c r="AA52" s="10">
        <v>3.27</v>
      </c>
    </row>
    <row r="53">
      <c r="A53" s="8">
        <v>51.0</v>
      </c>
      <c r="B53" s="8">
        <v>1.036</v>
      </c>
      <c r="C53" s="8">
        <v>0.9973</v>
      </c>
      <c r="D53" s="9">
        <f t="shared" si="1"/>
        <v>1.01665</v>
      </c>
      <c r="E53" s="9">
        <f t="shared" si="2"/>
        <v>0.9975724138</v>
      </c>
      <c r="F53" s="9">
        <f t="shared" si="3"/>
        <v>1.078820828</v>
      </c>
      <c r="G53" s="9">
        <f t="shared" si="4"/>
        <v>1.051593966</v>
      </c>
      <c r="H53" s="9">
        <f t="shared" si="5"/>
        <v>0.9435508621</v>
      </c>
      <c r="I53" s="9">
        <f t="shared" si="6"/>
        <v>0.916324</v>
      </c>
      <c r="J53" s="10">
        <v>1.88</v>
      </c>
      <c r="K53" s="10">
        <v>1.25</v>
      </c>
      <c r="L53" s="10">
        <v>0.950000000000001</v>
      </c>
      <c r="M53" s="10">
        <v>1.05</v>
      </c>
      <c r="N53" s="9">
        <f t="shared" si="7"/>
        <v>0.0387</v>
      </c>
      <c r="O53" s="9">
        <f t="shared" si="8"/>
        <v>0.04321724138</v>
      </c>
      <c r="P53" s="9">
        <f t="shared" si="9"/>
        <v>0.1413203793</v>
      </c>
      <c r="Q53" s="9">
        <f t="shared" si="10"/>
        <v>0.1780550345</v>
      </c>
      <c r="R53" s="9">
        <f t="shared" si="11"/>
        <v>0.1214404483</v>
      </c>
      <c r="S53" s="9">
        <f t="shared" si="12"/>
        <v>0.001728689655</v>
      </c>
      <c r="T53" s="9">
        <f t="shared" si="13"/>
        <v>0</v>
      </c>
      <c r="U53" s="9">
        <f t="shared" si="14"/>
        <v>0</v>
      </c>
      <c r="V53" s="10">
        <v>0.0</v>
      </c>
      <c r="W53" s="10">
        <v>4.11999999999999</v>
      </c>
      <c r="X53" s="10">
        <v>0.0399999999999999</v>
      </c>
      <c r="Y53" s="10">
        <v>2.81</v>
      </c>
      <c r="Z53" s="10">
        <v>0.0</v>
      </c>
      <c r="AA53" s="10">
        <v>3.27</v>
      </c>
    </row>
    <row r="54">
      <c r="A54" s="8">
        <v>52.0</v>
      </c>
      <c r="B54" s="8">
        <v>0.9882</v>
      </c>
      <c r="C54" s="8">
        <v>0.9944</v>
      </c>
      <c r="D54" s="9">
        <f t="shared" si="1"/>
        <v>0.9913</v>
      </c>
      <c r="E54" s="9">
        <f t="shared" si="2"/>
        <v>0.9975724138</v>
      </c>
      <c r="F54" s="9">
        <f t="shared" si="3"/>
        <v>1.078820828</v>
      </c>
      <c r="G54" s="9">
        <f t="shared" si="4"/>
        <v>1.051593966</v>
      </c>
      <c r="H54" s="9">
        <f t="shared" si="5"/>
        <v>0.9435508621</v>
      </c>
      <c r="I54" s="9">
        <f t="shared" si="6"/>
        <v>0.916324</v>
      </c>
      <c r="J54" s="10">
        <v>1.88</v>
      </c>
      <c r="K54" s="10">
        <v>1.25</v>
      </c>
      <c r="L54" s="10">
        <v>0.950000000000001</v>
      </c>
      <c r="M54" s="10">
        <v>1.05</v>
      </c>
      <c r="N54" s="9">
        <f t="shared" si="7"/>
        <v>0.0062</v>
      </c>
      <c r="O54" s="9">
        <f t="shared" si="8"/>
        <v>0.04321724138</v>
      </c>
      <c r="P54" s="9">
        <f t="shared" si="9"/>
        <v>0.1413203793</v>
      </c>
      <c r="Q54" s="9">
        <f t="shared" si="10"/>
        <v>0.1780550345</v>
      </c>
      <c r="R54" s="9">
        <f t="shared" si="11"/>
        <v>0.1214404483</v>
      </c>
      <c r="S54" s="9">
        <f t="shared" si="12"/>
        <v>0.001728689655</v>
      </c>
      <c r="T54" s="9">
        <f t="shared" si="13"/>
        <v>0</v>
      </c>
      <c r="U54" s="9">
        <f t="shared" si="14"/>
        <v>0</v>
      </c>
      <c r="V54" s="10">
        <v>0.0</v>
      </c>
      <c r="W54" s="10">
        <v>4.11999999999999</v>
      </c>
      <c r="X54" s="10">
        <v>0.0399999999999999</v>
      </c>
      <c r="Y54" s="10">
        <v>2.81</v>
      </c>
      <c r="Z54" s="10">
        <v>0.0</v>
      </c>
      <c r="AA54" s="10">
        <v>3.27000000000001</v>
      </c>
    </row>
    <row r="55">
      <c r="A55" s="8">
        <v>53.0</v>
      </c>
      <c r="B55" s="8">
        <v>1.0504</v>
      </c>
      <c r="C55" s="8">
        <v>1.0136</v>
      </c>
      <c r="D55" s="9">
        <f t="shared" si="1"/>
        <v>1.032</v>
      </c>
      <c r="E55" s="9">
        <f t="shared" si="2"/>
        <v>0.9975724138</v>
      </c>
      <c r="F55" s="9">
        <f t="shared" si="3"/>
        <v>1.078820828</v>
      </c>
      <c r="G55" s="9">
        <f t="shared" si="4"/>
        <v>1.051593966</v>
      </c>
      <c r="H55" s="9">
        <f t="shared" si="5"/>
        <v>0.9435508621</v>
      </c>
      <c r="I55" s="9">
        <f t="shared" si="6"/>
        <v>0.916324</v>
      </c>
      <c r="J55" s="10">
        <v>1.88</v>
      </c>
      <c r="K55" s="10">
        <v>1.25</v>
      </c>
      <c r="L55" s="10">
        <v>0.950000000000001</v>
      </c>
      <c r="M55" s="10">
        <v>1.05</v>
      </c>
      <c r="N55" s="9">
        <f t="shared" si="7"/>
        <v>0.0368</v>
      </c>
      <c r="O55" s="9">
        <f t="shared" si="8"/>
        <v>0.04321724138</v>
      </c>
      <c r="P55" s="9">
        <f t="shared" si="9"/>
        <v>0.1413203793</v>
      </c>
      <c r="Q55" s="9">
        <f t="shared" si="10"/>
        <v>0.1780550345</v>
      </c>
      <c r="R55" s="9">
        <f t="shared" si="11"/>
        <v>0.1214404483</v>
      </c>
      <c r="S55" s="9">
        <f t="shared" si="12"/>
        <v>0.001728689655</v>
      </c>
      <c r="T55" s="9">
        <f t="shared" si="13"/>
        <v>0</v>
      </c>
      <c r="U55" s="9">
        <f t="shared" si="14"/>
        <v>0</v>
      </c>
      <c r="V55" s="10">
        <v>0.0</v>
      </c>
      <c r="W55" s="10">
        <v>4.11999999999999</v>
      </c>
      <c r="X55" s="10">
        <v>0.0399999999999999</v>
      </c>
      <c r="Y55" s="10">
        <v>2.81</v>
      </c>
      <c r="Z55" s="10">
        <v>0.0</v>
      </c>
      <c r="AA55" s="10">
        <v>3.27000000000001</v>
      </c>
    </row>
    <row r="56">
      <c r="A56" s="8">
        <v>54.0</v>
      </c>
      <c r="B56" s="8">
        <v>0.9886</v>
      </c>
      <c r="C56" s="8">
        <v>0.9762</v>
      </c>
      <c r="D56" s="9">
        <f t="shared" si="1"/>
        <v>0.9824</v>
      </c>
      <c r="E56" s="9">
        <f t="shared" si="2"/>
        <v>0.9975724138</v>
      </c>
      <c r="F56" s="9">
        <f t="shared" si="3"/>
        <v>1.078820828</v>
      </c>
      <c r="G56" s="9">
        <f t="shared" si="4"/>
        <v>1.051593966</v>
      </c>
      <c r="H56" s="9">
        <f t="shared" si="5"/>
        <v>0.9435508621</v>
      </c>
      <c r="I56" s="9">
        <f t="shared" si="6"/>
        <v>0.916324</v>
      </c>
      <c r="J56" s="10">
        <v>1.88</v>
      </c>
      <c r="K56" s="10">
        <v>1.25</v>
      </c>
      <c r="L56" s="10">
        <v>0.950000000000001</v>
      </c>
      <c r="M56" s="10">
        <v>1.05</v>
      </c>
      <c r="N56" s="9">
        <f t="shared" si="7"/>
        <v>0.0124</v>
      </c>
      <c r="O56" s="9">
        <f t="shared" si="8"/>
        <v>0.04321724138</v>
      </c>
      <c r="P56" s="9">
        <f t="shared" si="9"/>
        <v>0.1413203793</v>
      </c>
      <c r="Q56" s="9">
        <f t="shared" si="10"/>
        <v>0.1780550345</v>
      </c>
      <c r="R56" s="9">
        <f t="shared" si="11"/>
        <v>0.1214404483</v>
      </c>
      <c r="S56" s="9">
        <f t="shared" si="12"/>
        <v>0.001728689655</v>
      </c>
      <c r="T56" s="9">
        <f t="shared" si="13"/>
        <v>0</v>
      </c>
      <c r="U56" s="9">
        <f t="shared" si="14"/>
        <v>0</v>
      </c>
      <c r="V56" s="10">
        <v>0.0</v>
      </c>
      <c r="W56" s="10">
        <v>4.11999999999999</v>
      </c>
      <c r="X56" s="10">
        <v>0.0399999999999999</v>
      </c>
      <c r="Y56" s="10">
        <v>2.81</v>
      </c>
      <c r="Z56" s="10">
        <v>0.0</v>
      </c>
      <c r="AA56" s="10">
        <v>3.27000000000001</v>
      </c>
    </row>
    <row r="57">
      <c r="A57" s="8">
        <v>55.0</v>
      </c>
      <c r="B57" s="8">
        <v>0.9553</v>
      </c>
      <c r="C57" s="8">
        <v>0.9852</v>
      </c>
      <c r="D57" s="9">
        <f t="shared" si="1"/>
        <v>0.97025</v>
      </c>
      <c r="E57" s="9">
        <f t="shared" si="2"/>
        <v>0.9975724138</v>
      </c>
      <c r="F57" s="9">
        <f t="shared" si="3"/>
        <v>1.078820828</v>
      </c>
      <c r="G57" s="9">
        <f t="shared" si="4"/>
        <v>1.051593966</v>
      </c>
      <c r="H57" s="9">
        <f t="shared" si="5"/>
        <v>0.9435508621</v>
      </c>
      <c r="I57" s="9">
        <f t="shared" si="6"/>
        <v>0.916324</v>
      </c>
      <c r="J57" s="10">
        <v>1.88</v>
      </c>
      <c r="K57" s="10">
        <v>1.25</v>
      </c>
      <c r="L57" s="10">
        <v>0.950000000000002</v>
      </c>
      <c r="M57" s="10">
        <v>1.05</v>
      </c>
      <c r="N57" s="9">
        <f t="shared" si="7"/>
        <v>0.0299</v>
      </c>
      <c r="O57" s="9">
        <f t="shared" si="8"/>
        <v>0.04321724138</v>
      </c>
      <c r="P57" s="9">
        <f t="shared" si="9"/>
        <v>0.1413203793</v>
      </c>
      <c r="Q57" s="9">
        <f t="shared" si="10"/>
        <v>0.1780550345</v>
      </c>
      <c r="R57" s="9">
        <f t="shared" si="11"/>
        <v>0.1214404483</v>
      </c>
      <c r="S57" s="9">
        <f t="shared" si="12"/>
        <v>0.001728689655</v>
      </c>
      <c r="T57" s="9">
        <f t="shared" si="13"/>
        <v>0</v>
      </c>
      <c r="U57" s="9">
        <f t="shared" si="14"/>
        <v>0</v>
      </c>
      <c r="V57" s="10">
        <v>0.0</v>
      </c>
      <c r="W57" s="10">
        <v>4.11999999999999</v>
      </c>
      <c r="X57" s="10">
        <v>0.0399999999999999</v>
      </c>
      <c r="Y57" s="10">
        <v>2.80999999999999</v>
      </c>
      <c r="Z57" s="10">
        <v>0.0</v>
      </c>
      <c r="AA57" s="10">
        <v>3.27000000000001</v>
      </c>
    </row>
    <row r="58">
      <c r="A58" s="8">
        <v>56.0</v>
      </c>
      <c r="B58" s="8">
        <v>1.042</v>
      </c>
      <c r="C58" s="8">
        <v>0.995</v>
      </c>
      <c r="D58" s="9">
        <f t="shared" si="1"/>
        <v>1.0185</v>
      </c>
      <c r="E58" s="9">
        <f t="shared" si="2"/>
        <v>0.9975724138</v>
      </c>
      <c r="F58" s="9">
        <f t="shared" si="3"/>
        <v>1.078820828</v>
      </c>
      <c r="G58" s="9">
        <f t="shared" si="4"/>
        <v>1.051593966</v>
      </c>
      <c r="H58" s="9">
        <f t="shared" si="5"/>
        <v>0.9435508621</v>
      </c>
      <c r="I58" s="9">
        <f t="shared" si="6"/>
        <v>0.916324</v>
      </c>
      <c r="J58" s="10">
        <v>1.88</v>
      </c>
      <c r="K58" s="10">
        <v>1.25</v>
      </c>
      <c r="L58" s="10">
        <v>0.950000000000002</v>
      </c>
      <c r="M58" s="10">
        <v>1.05</v>
      </c>
      <c r="N58" s="9">
        <f t="shared" si="7"/>
        <v>0.047</v>
      </c>
      <c r="O58" s="9">
        <f t="shared" si="8"/>
        <v>0.04321724138</v>
      </c>
      <c r="P58" s="9">
        <f t="shared" si="9"/>
        <v>0.1413203793</v>
      </c>
      <c r="Q58" s="9">
        <f t="shared" si="10"/>
        <v>0.1780550345</v>
      </c>
      <c r="R58" s="9">
        <f t="shared" si="11"/>
        <v>0.1214404483</v>
      </c>
      <c r="S58" s="9">
        <f t="shared" si="12"/>
        <v>0.001728689655</v>
      </c>
      <c r="T58" s="9">
        <f t="shared" si="13"/>
        <v>0</v>
      </c>
      <c r="U58" s="9">
        <f t="shared" si="14"/>
        <v>0</v>
      </c>
      <c r="V58" s="10">
        <v>0.0</v>
      </c>
      <c r="W58" s="10">
        <v>4.11999999999998</v>
      </c>
      <c r="X58" s="10">
        <v>0.0399999999999999</v>
      </c>
      <c r="Y58" s="10">
        <v>2.80999999999999</v>
      </c>
      <c r="Z58" s="10">
        <v>0.0</v>
      </c>
      <c r="AA58" s="10">
        <v>3.27000000000001</v>
      </c>
    </row>
    <row r="59">
      <c r="A59" s="8">
        <v>57.0</v>
      </c>
      <c r="B59" s="8">
        <v>0.9845</v>
      </c>
      <c r="C59" s="8">
        <v>1.008</v>
      </c>
      <c r="D59" s="9">
        <f t="shared" si="1"/>
        <v>0.99625</v>
      </c>
      <c r="E59" s="9">
        <f t="shared" si="2"/>
        <v>0.9975724138</v>
      </c>
      <c r="F59" s="9">
        <f t="shared" si="3"/>
        <v>1.078820828</v>
      </c>
      <c r="G59" s="9">
        <f t="shared" si="4"/>
        <v>1.051593966</v>
      </c>
      <c r="H59" s="9">
        <f t="shared" si="5"/>
        <v>0.9435508621</v>
      </c>
      <c r="I59" s="9">
        <f t="shared" si="6"/>
        <v>0.916324</v>
      </c>
      <c r="J59" s="10">
        <v>1.88</v>
      </c>
      <c r="K59" s="10">
        <v>1.25</v>
      </c>
      <c r="L59" s="10">
        <v>0.950000000000002</v>
      </c>
      <c r="M59" s="10">
        <v>1.05</v>
      </c>
      <c r="N59" s="9">
        <f t="shared" si="7"/>
        <v>0.0235</v>
      </c>
      <c r="O59" s="9">
        <f t="shared" si="8"/>
        <v>0.04321724138</v>
      </c>
      <c r="P59" s="9">
        <f t="shared" si="9"/>
        <v>0.1413203793</v>
      </c>
      <c r="Q59" s="9">
        <f t="shared" si="10"/>
        <v>0.1780550345</v>
      </c>
      <c r="R59" s="9">
        <f t="shared" si="11"/>
        <v>0.1214404483</v>
      </c>
      <c r="S59" s="9">
        <f t="shared" si="12"/>
        <v>0.001728689655</v>
      </c>
      <c r="T59" s="9">
        <f t="shared" si="13"/>
        <v>0</v>
      </c>
      <c r="U59" s="9">
        <f t="shared" si="14"/>
        <v>0</v>
      </c>
      <c r="V59" s="10">
        <v>0.0</v>
      </c>
      <c r="W59" s="10">
        <v>4.11999999999998</v>
      </c>
      <c r="X59" s="10">
        <v>0.0399999999999999</v>
      </c>
      <c r="Y59" s="10">
        <v>2.80999999999999</v>
      </c>
      <c r="Z59" s="10">
        <v>0.0</v>
      </c>
      <c r="AA59" s="10">
        <v>3.27000000000001</v>
      </c>
    </row>
    <row r="60">
      <c r="A60" s="8">
        <v>58.0</v>
      </c>
      <c r="B60" s="8">
        <v>0.9577</v>
      </c>
      <c r="C60" s="8">
        <v>1.0032</v>
      </c>
      <c r="D60" s="9">
        <f t="shared" si="1"/>
        <v>0.98045</v>
      </c>
      <c r="E60" s="9">
        <f t="shared" si="2"/>
        <v>0.9975724138</v>
      </c>
      <c r="F60" s="9">
        <f t="shared" si="3"/>
        <v>1.078820828</v>
      </c>
      <c r="G60" s="9">
        <f t="shared" si="4"/>
        <v>1.051593966</v>
      </c>
      <c r="H60" s="9">
        <f t="shared" si="5"/>
        <v>0.9435508621</v>
      </c>
      <c r="I60" s="9">
        <f t="shared" si="6"/>
        <v>0.916324</v>
      </c>
      <c r="J60" s="10">
        <v>1.88</v>
      </c>
      <c r="K60" s="10">
        <v>1.25</v>
      </c>
      <c r="L60" s="10">
        <v>0.950000000000002</v>
      </c>
      <c r="M60" s="10">
        <v>1.05</v>
      </c>
      <c r="N60" s="9">
        <f t="shared" si="7"/>
        <v>0.0455</v>
      </c>
      <c r="O60" s="9">
        <f t="shared" si="8"/>
        <v>0.04321724138</v>
      </c>
      <c r="P60" s="9">
        <f t="shared" si="9"/>
        <v>0.1413203793</v>
      </c>
      <c r="Q60" s="9">
        <f t="shared" si="10"/>
        <v>0.1780550345</v>
      </c>
      <c r="R60" s="9">
        <f t="shared" si="11"/>
        <v>0.1214404483</v>
      </c>
      <c r="S60" s="9">
        <f t="shared" si="12"/>
        <v>0.001728689655</v>
      </c>
      <c r="T60" s="9">
        <f t="shared" si="13"/>
        <v>0</v>
      </c>
      <c r="U60" s="9">
        <f t="shared" si="14"/>
        <v>0</v>
      </c>
      <c r="V60" s="10">
        <v>0.0</v>
      </c>
      <c r="W60" s="10">
        <v>4.11999999999998</v>
      </c>
      <c r="X60" s="10">
        <v>0.0399999999999999</v>
      </c>
      <c r="Y60" s="10">
        <v>2.80999999999999</v>
      </c>
      <c r="Z60" s="10">
        <v>0.0</v>
      </c>
      <c r="AA60" s="10">
        <v>3.27000000000001</v>
      </c>
    </row>
    <row r="61">
      <c r="A61" s="1" t="s">
        <v>24</v>
      </c>
    </row>
    <row r="62">
      <c r="A62" s="6" t="s">
        <v>1</v>
      </c>
      <c r="B62" s="6" t="s">
        <v>2</v>
      </c>
      <c r="C62" s="6" t="s">
        <v>3</v>
      </c>
      <c r="D62" s="7" t="s">
        <v>4</v>
      </c>
      <c r="E62" s="7" t="s">
        <v>5</v>
      </c>
      <c r="F62" s="7" t="s">
        <v>6</v>
      </c>
      <c r="G62" s="7" t="s">
        <v>7</v>
      </c>
      <c r="H62" s="7" t="s">
        <v>8</v>
      </c>
      <c r="I62" s="7" t="s">
        <v>9</v>
      </c>
      <c r="J62" s="7" t="s">
        <v>10</v>
      </c>
      <c r="K62" s="7" t="s">
        <v>11</v>
      </c>
      <c r="L62" s="7" t="s">
        <v>12</v>
      </c>
      <c r="M62" s="7" t="s">
        <v>13</v>
      </c>
      <c r="N62" s="7" t="s">
        <v>14</v>
      </c>
      <c r="O62" s="7" t="s">
        <v>15</v>
      </c>
      <c r="P62" s="7" t="s">
        <v>16</v>
      </c>
      <c r="Q62" s="7" t="s">
        <v>6</v>
      </c>
      <c r="R62" s="7" t="s">
        <v>7</v>
      </c>
      <c r="S62" s="7" t="s">
        <v>8</v>
      </c>
      <c r="T62" s="7" t="s">
        <v>9</v>
      </c>
      <c r="U62" s="7" t="s">
        <v>17</v>
      </c>
      <c r="V62" s="7" t="s">
        <v>18</v>
      </c>
      <c r="W62" s="7" t="s">
        <v>19</v>
      </c>
      <c r="X62" s="7" t="s">
        <v>20</v>
      </c>
      <c r="Y62" s="7" t="s">
        <v>21</v>
      </c>
      <c r="Z62" s="7" t="s">
        <v>22</v>
      </c>
      <c r="AA62" s="7" t="s">
        <v>23</v>
      </c>
    </row>
    <row r="63">
      <c r="A63" s="8">
        <v>1.0</v>
      </c>
      <c r="B63" s="8">
        <v>1.0172</v>
      </c>
      <c r="C63" s="8">
        <v>1.0108</v>
      </c>
      <c r="D63" s="2">
        <f t="shared" ref="D63:D120" si="15">AVERAGE(B63:C63)</f>
        <v>1.014</v>
      </c>
      <c r="E63" s="2">
        <f t="shared" ref="E63:E120" si="16">AVERAGE($D$63:$D$120)</f>
        <v>1.001543966</v>
      </c>
      <c r="F63" s="2">
        <f t="shared" ref="F63:F120" si="17">E63 + (J63 * O63)</f>
        <v>1.09987769</v>
      </c>
      <c r="G63" s="2">
        <f t="shared" ref="G63:G120" si="18">E63 + (K63 * O63)</f>
        <v>1.066925431</v>
      </c>
      <c r="H63" s="2">
        <f t="shared" ref="H63:H120" si="19">E63 - (K63 * O63)</f>
        <v>0.9361625</v>
      </c>
      <c r="I63" s="2">
        <f t="shared" ref="I63:I120" si="20">E63 - (J63 * O63)</f>
        <v>0.9032102414</v>
      </c>
      <c r="J63" s="10">
        <v>1.88</v>
      </c>
      <c r="K63" s="10">
        <v>1.25</v>
      </c>
      <c r="L63" s="10">
        <v>0.95</v>
      </c>
      <c r="M63" s="10">
        <v>1.05</v>
      </c>
      <c r="N63" s="2">
        <f t="shared" ref="N63:N120" si="21">MAX(B63:C63) - MIN(B63:C63)</f>
        <v>0.0064</v>
      </c>
      <c r="O63" s="2">
        <f t="shared" ref="O63:O120" si="22">AVERAGE($N$63:$N$120)</f>
        <v>0.05230517241</v>
      </c>
      <c r="P63" s="9">
        <f t="shared" ref="P63:P120" si="23">O63 * AA63</f>
        <v>0.1710379138</v>
      </c>
      <c r="Q63" s="9">
        <f t="shared" ref="Q63:Q120" si="24">O63 * W63</f>
        <v>0.2154973103</v>
      </c>
      <c r="R63" s="9">
        <f t="shared" ref="R63:R120" si="25">O63 * Y63</f>
        <v>0.1469775345</v>
      </c>
      <c r="S63" s="9">
        <f t="shared" ref="S63:S120" si="26">O63 * X63</f>
        <v>0.002092206897</v>
      </c>
      <c r="T63" s="9">
        <f t="shared" ref="T63:T120" si="27">O63 * V63</f>
        <v>0</v>
      </c>
      <c r="U63" s="9">
        <f t="shared" ref="U63:U120" si="28">O63 * Z63</f>
        <v>0</v>
      </c>
      <c r="V63" s="10">
        <v>0.0</v>
      </c>
      <c r="W63" s="10">
        <v>4.12</v>
      </c>
      <c r="X63" s="10">
        <v>0.04</v>
      </c>
      <c r="Y63" s="10">
        <v>2.81</v>
      </c>
      <c r="Z63" s="10">
        <v>0.0</v>
      </c>
      <c r="AA63" s="10">
        <v>3.27</v>
      </c>
    </row>
    <row r="64">
      <c r="A64" s="8">
        <v>2.0</v>
      </c>
      <c r="B64" s="8">
        <v>1.0313</v>
      </c>
      <c r="C64" s="8">
        <v>0.9897</v>
      </c>
      <c r="D64" s="2">
        <f t="shared" si="15"/>
        <v>1.0105</v>
      </c>
      <c r="E64" s="2">
        <f t="shared" si="16"/>
        <v>1.001543966</v>
      </c>
      <c r="F64" s="2">
        <f t="shared" si="17"/>
        <v>1.09987769</v>
      </c>
      <c r="G64" s="2">
        <f t="shared" si="18"/>
        <v>1.066925431</v>
      </c>
      <c r="H64" s="2">
        <f t="shared" si="19"/>
        <v>0.9361625</v>
      </c>
      <c r="I64" s="2">
        <f t="shared" si="20"/>
        <v>0.9032102414</v>
      </c>
      <c r="J64" s="10">
        <v>1.88</v>
      </c>
      <c r="K64" s="10">
        <v>1.25</v>
      </c>
      <c r="L64" s="10">
        <v>0.95</v>
      </c>
      <c r="M64" s="10">
        <v>1.05</v>
      </c>
      <c r="N64" s="2">
        <f t="shared" si="21"/>
        <v>0.0416</v>
      </c>
      <c r="O64" s="2">
        <f t="shared" si="22"/>
        <v>0.05230517241</v>
      </c>
      <c r="P64" s="9">
        <f t="shared" si="23"/>
        <v>0.1710379138</v>
      </c>
      <c r="Q64" s="9">
        <f t="shared" si="24"/>
        <v>0.2154973103</v>
      </c>
      <c r="R64" s="9">
        <f t="shared" si="25"/>
        <v>0.1469775345</v>
      </c>
      <c r="S64" s="9">
        <f t="shared" si="26"/>
        <v>0.002092206897</v>
      </c>
      <c r="T64" s="9">
        <f t="shared" si="27"/>
        <v>0</v>
      </c>
      <c r="U64" s="9">
        <f t="shared" si="28"/>
        <v>0</v>
      </c>
      <c r="V64" s="10">
        <v>0.0</v>
      </c>
      <c r="W64" s="10">
        <v>4.12</v>
      </c>
      <c r="X64" s="10">
        <v>0.04</v>
      </c>
      <c r="Y64" s="10">
        <v>2.81</v>
      </c>
      <c r="Z64" s="10">
        <v>0.0</v>
      </c>
      <c r="AA64" s="10">
        <v>3.27</v>
      </c>
    </row>
    <row r="65">
      <c r="A65" s="8">
        <v>3.0</v>
      </c>
      <c r="B65" s="8">
        <v>0.9554</v>
      </c>
      <c r="C65" s="8">
        <v>1.0033</v>
      </c>
      <c r="D65" s="2">
        <f t="shared" si="15"/>
        <v>0.97935</v>
      </c>
      <c r="E65" s="2">
        <f t="shared" si="16"/>
        <v>1.001543966</v>
      </c>
      <c r="F65" s="2">
        <f t="shared" si="17"/>
        <v>1.09987769</v>
      </c>
      <c r="G65" s="2">
        <f t="shared" si="18"/>
        <v>1.066925431</v>
      </c>
      <c r="H65" s="2">
        <f t="shared" si="19"/>
        <v>0.9361625</v>
      </c>
      <c r="I65" s="2">
        <f t="shared" si="20"/>
        <v>0.9032102414</v>
      </c>
      <c r="J65" s="10">
        <v>1.88</v>
      </c>
      <c r="K65" s="10">
        <v>1.25</v>
      </c>
      <c r="L65" s="10">
        <v>0.95</v>
      </c>
      <c r="M65" s="10">
        <v>1.05</v>
      </c>
      <c r="N65" s="2">
        <f t="shared" si="21"/>
        <v>0.0479</v>
      </c>
      <c r="O65" s="2">
        <f t="shared" si="22"/>
        <v>0.05230517241</v>
      </c>
      <c r="P65" s="9">
        <f t="shared" si="23"/>
        <v>0.1710379138</v>
      </c>
      <c r="Q65" s="9">
        <f t="shared" si="24"/>
        <v>0.2154973103</v>
      </c>
      <c r="R65" s="9">
        <f t="shared" si="25"/>
        <v>0.1469775345</v>
      </c>
      <c r="S65" s="9">
        <f t="shared" si="26"/>
        <v>0.002092206897</v>
      </c>
      <c r="T65" s="9">
        <f t="shared" si="27"/>
        <v>0</v>
      </c>
      <c r="U65" s="9">
        <f t="shared" si="28"/>
        <v>0</v>
      </c>
      <c r="V65" s="10">
        <v>0.0</v>
      </c>
      <c r="W65" s="10">
        <v>4.12</v>
      </c>
      <c r="X65" s="10">
        <v>0.04</v>
      </c>
      <c r="Y65" s="10">
        <v>2.81</v>
      </c>
      <c r="Z65" s="10">
        <v>0.0</v>
      </c>
      <c r="AA65" s="10">
        <v>3.27</v>
      </c>
    </row>
    <row r="66">
      <c r="A66" s="8">
        <v>4.0</v>
      </c>
      <c r="B66" s="8">
        <v>0.9844</v>
      </c>
      <c r="C66" s="8">
        <v>1.0153</v>
      </c>
      <c r="D66" s="2">
        <f t="shared" si="15"/>
        <v>0.99985</v>
      </c>
      <c r="E66" s="2">
        <f t="shared" si="16"/>
        <v>1.001543966</v>
      </c>
      <c r="F66" s="2">
        <f t="shared" si="17"/>
        <v>1.09987769</v>
      </c>
      <c r="G66" s="2">
        <f t="shared" si="18"/>
        <v>1.066925431</v>
      </c>
      <c r="H66" s="2">
        <f t="shared" si="19"/>
        <v>0.9361625</v>
      </c>
      <c r="I66" s="2">
        <f t="shared" si="20"/>
        <v>0.9032102414</v>
      </c>
      <c r="J66" s="10">
        <v>1.88</v>
      </c>
      <c r="K66" s="10">
        <v>1.25</v>
      </c>
      <c r="L66" s="10">
        <v>0.95</v>
      </c>
      <c r="M66" s="10">
        <v>1.05</v>
      </c>
      <c r="N66" s="2">
        <f t="shared" si="21"/>
        <v>0.0309</v>
      </c>
      <c r="O66" s="2">
        <f t="shared" si="22"/>
        <v>0.05230517241</v>
      </c>
      <c r="P66" s="9">
        <f t="shared" si="23"/>
        <v>0.1710379138</v>
      </c>
      <c r="Q66" s="9">
        <f t="shared" si="24"/>
        <v>0.2154973103</v>
      </c>
      <c r="R66" s="9">
        <f t="shared" si="25"/>
        <v>0.1469775345</v>
      </c>
      <c r="S66" s="9">
        <f t="shared" si="26"/>
        <v>0.002092206897</v>
      </c>
      <c r="T66" s="9">
        <f t="shared" si="27"/>
        <v>0</v>
      </c>
      <c r="U66" s="9">
        <f t="shared" si="28"/>
        <v>0</v>
      </c>
      <c r="V66" s="10">
        <v>0.0</v>
      </c>
      <c r="W66" s="10">
        <v>4.12</v>
      </c>
      <c r="X66" s="10">
        <v>0.04</v>
      </c>
      <c r="Y66" s="10">
        <v>2.81</v>
      </c>
      <c r="Z66" s="10">
        <v>0.0</v>
      </c>
      <c r="AA66" s="10">
        <v>3.27</v>
      </c>
    </row>
    <row r="67">
      <c r="A67" s="8">
        <v>5.0</v>
      </c>
      <c r="B67" s="8">
        <v>1.0126</v>
      </c>
      <c r="C67" s="8">
        <v>1.0251</v>
      </c>
      <c r="D67" s="2">
        <f t="shared" si="15"/>
        <v>1.01885</v>
      </c>
      <c r="E67" s="2">
        <f t="shared" si="16"/>
        <v>1.001543966</v>
      </c>
      <c r="F67" s="2">
        <f t="shared" si="17"/>
        <v>1.09987769</v>
      </c>
      <c r="G67" s="2">
        <f t="shared" si="18"/>
        <v>1.066925431</v>
      </c>
      <c r="H67" s="2">
        <f t="shared" si="19"/>
        <v>0.9361625</v>
      </c>
      <c r="I67" s="2">
        <f t="shared" si="20"/>
        <v>0.9032102414</v>
      </c>
      <c r="J67" s="10">
        <v>1.88</v>
      </c>
      <c r="K67" s="10">
        <v>1.25</v>
      </c>
      <c r="L67" s="10">
        <v>0.95</v>
      </c>
      <c r="M67" s="10">
        <v>1.05</v>
      </c>
      <c r="N67" s="2">
        <f t="shared" si="21"/>
        <v>0.0125</v>
      </c>
      <c r="O67" s="2">
        <f t="shared" si="22"/>
        <v>0.05230517241</v>
      </c>
      <c r="P67" s="9">
        <f t="shared" si="23"/>
        <v>0.1710379138</v>
      </c>
      <c r="Q67" s="9">
        <f t="shared" si="24"/>
        <v>0.2154973103</v>
      </c>
      <c r="R67" s="9">
        <f t="shared" si="25"/>
        <v>0.1469775345</v>
      </c>
      <c r="S67" s="9">
        <f t="shared" si="26"/>
        <v>0.002092206897</v>
      </c>
      <c r="T67" s="9">
        <f t="shared" si="27"/>
        <v>0</v>
      </c>
      <c r="U67" s="9">
        <f t="shared" si="28"/>
        <v>0</v>
      </c>
      <c r="V67" s="10">
        <v>0.0</v>
      </c>
      <c r="W67" s="10">
        <v>4.12</v>
      </c>
      <c r="X67" s="10">
        <v>0.04</v>
      </c>
      <c r="Y67" s="10">
        <v>2.81</v>
      </c>
      <c r="Z67" s="10">
        <v>0.0</v>
      </c>
      <c r="AA67" s="10">
        <v>3.27</v>
      </c>
    </row>
    <row r="68">
      <c r="A68" s="8">
        <v>6.0</v>
      </c>
      <c r="B68" s="8">
        <v>0.9265</v>
      </c>
      <c r="C68" s="8">
        <v>1.0296</v>
      </c>
      <c r="D68" s="2">
        <f t="shared" si="15"/>
        <v>0.97805</v>
      </c>
      <c r="E68" s="2">
        <f t="shared" si="16"/>
        <v>1.001543966</v>
      </c>
      <c r="F68" s="2">
        <f t="shared" si="17"/>
        <v>1.09987769</v>
      </c>
      <c r="G68" s="2">
        <f t="shared" si="18"/>
        <v>1.066925431</v>
      </c>
      <c r="H68" s="2">
        <f t="shared" si="19"/>
        <v>0.9361625</v>
      </c>
      <c r="I68" s="2">
        <f t="shared" si="20"/>
        <v>0.9032102414</v>
      </c>
      <c r="J68" s="10">
        <v>1.88</v>
      </c>
      <c r="K68" s="10">
        <v>1.25</v>
      </c>
      <c r="L68" s="10">
        <v>0.95</v>
      </c>
      <c r="M68" s="10">
        <v>1.05</v>
      </c>
      <c r="N68" s="2">
        <f t="shared" si="21"/>
        <v>0.1031</v>
      </c>
      <c r="O68" s="2">
        <f t="shared" si="22"/>
        <v>0.05230517241</v>
      </c>
      <c r="P68" s="9">
        <f t="shared" si="23"/>
        <v>0.1710379138</v>
      </c>
      <c r="Q68" s="9">
        <f t="shared" si="24"/>
        <v>0.2154973103</v>
      </c>
      <c r="R68" s="9">
        <f t="shared" si="25"/>
        <v>0.1469775345</v>
      </c>
      <c r="S68" s="9">
        <f t="shared" si="26"/>
        <v>0.002092206897</v>
      </c>
      <c r="T68" s="9">
        <f t="shared" si="27"/>
        <v>0</v>
      </c>
      <c r="U68" s="9">
        <f t="shared" si="28"/>
        <v>0</v>
      </c>
      <c r="V68" s="10">
        <v>0.0</v>
      </c>
      <c r="W68" s="10">
        <v>4.12</v>
      </c>
      <c r="X68" s="10">
        <v>0.04</v>
      </c>
      <c r="Y68" s="10">
        <v>2.81</v>
      </c>
      <c r="Z68" s="10">
        <v>0.0</v>
      </c>
      <c r="AA68" s="10">
        <v>3.27</v>
      </c>
    </row>
    <row r="69">
      <c r="A69" s="8">
        <v>7.0</v>
      </c>
      <c r="B69" s="8">
        <v>1.0996</v>
      </c>
      <c r="C69" s="8">
        <v>1.0284</v>
      </c>
      <c r="D69" s="2">
        <f t="shared" si="15"/>
        <v>1.064</v>
      </c>
      <c r="E69" s="2">
        <f t="shared" si="16"/>
        <v>1.001543966</v>
      </c>
      <c r="F69" s="2">
        <f t="shared" si="17"/>
        <v>1.09987769</v>
      </c>
      <c r="G69" s="2">
        <f t="shared" si="18"/>
        <v>1.066925431</v>
      </c>
      <c r="H69" s="2">
        <f t="shared" si="19"/>
        <v>0.9361625</v>
      </c>
      <c r="I69" s="2">
        <f t="shared" si="20"/>
        <v>0.9032102414</v>
      </c>
      <c r="J69" s="10">
        <v>1.88</v>
      </c>
      <c r="K69" s="10">
        <v>1.25</v>
      </c>
      <c r="L69" s="10">
        <v>0.95</v>
      </c>
      <c r="M69" s="10">
        <v>1.05</v>
      </c>
      <c r="N69" s="2">
        <f t="shared" si="21"/>
        <v>0.0712</v>
      </c>
      <c r="O69" s="2">
        <f t="shared" si="22"/>
        <v>0.05230517241</v>
      </c>
      <c r="P69" s="9">
        <f t="shared" si="23"/>
        <v>0.1710379138</v>
      </c>
      <c r="Q69" s="9">
        <f t="shared" si="24"/>
        <v>0.2154973103</v>
      </c>
      <c r="R69" s="9">
        <f t="shared" si="25"/>
        <v>0.1469775345</v>
      </c>
      <c r="S69" s="9">
        <f t="shared" si="26"/>
        <v>0.002092206897</v>
      </c>
      <c r="T69" s="9">
        <f t="shared" si="27"/>
        <v>0</v>
      </c>
      <c r="U69" s="9">
        <f t="shared" si="28"/>
        <v>0</v>
      </c>
      <c r="V69" s="10">
        <v>0.0</v>
      </c>
      <c r="W69" s="10">
        <v>4.12</v>
      </c>
      <c r="X69" s="10">
        <v>0.04</v>
      </c>
      <c r="Y69" s="10">
        <v>2.81</v>
      </c>
      <c r="Z69" s="10">
        <v>0.0</v>
      </c>
      <c r="AA69" s="10">
        <v>3.27</v>
      </c>
    </row>
    <row r="70">
      <c r="A70" s="8">
        <v>8.0</v>
      </c>
      <c r="B70" s="8">
        <v>1.0339</v>
      </c>
      <c r="C70" s="8">
        <v>0.9856</v>
      </c>
      <c r="D70" s="2">
        <f t="shared" si="15"/>
        <v>1.00975</v>
      </c>
      <c r="E70" s="2">
        <f t="shared" si="16"/>
        <v>1.001543966</v>
      </c>
      <c r="F70" s="2">
        <f t="shared" si="17"/>
        <v>1.09987769</v>
      </c>
      <c r="G70" s="2">
        <f t="shared" si="18"/>
        <v>1.066925431</v>
      </c>
      <c r="H70" s="2">
        <f t="shared" si="19"/>
        <v>0.9361625</v>
      </c>
      <c r="I70" s="2">
        <f t="shared" si="20"/>
        <v>0.9032102414</v>
      </c>
      <c r="J70" s="10">
        <v>1.88</v>
      </c>
      <c r="K70" s="10">
        <v>1.25</v>
      </c>
      <c r="L70" s="10">
        <v>0.95</v>
      </c>
      <c r="M70" s="10">
        <v>1.05</v>
      </c>
      <c r="N70" s="2">
        <f t="shared" si="21"/>
        <v>0.0483</v>
      </c>
      <c r="O70" s="2">
        <f t="shared" si="22"/>
        <v>0.05230517241</v>
      </c>
      <c r="P70" s="9">
        <f t="shared" si="23"/>
        <v>0.1710379138</v>
      </c>
      <c r="Q70" s="9">
        <f t="shared" si="24"/>
        <v>0.2154973103</v>
      </c>
      <c r="R70" s="9">
        <f t="shared" si="25"/>
        <v>0.1469775345</v>
      </c>
      <c r="S70" s="9">
        <f t="shared" si="26"/>
        <v>0.002092206897</v>
      </c>
      <c r="T70" s="9">
        <f t="shared" si="27"/>
        <v>0</v>
      </c>
      <c r="U70" s="9">
        <f t="shared" si="28"/>
        <v>0</v>
      </c>
      <c r="V70" s="10">
        <v>0.0</v>
      </c>
      <c r="W70" s="10">
        <v>4.12</v>
      </c>
      <c r="X70" s="10">
        <v>0.04</v>
      </c>
      <c r="Y70" s="10">
        <v>2.81</v>
      </c>
      <c r="Z70" s="10">
        <v>0.0</v>
      </c>
      <c r="AA70" s="10">
        <v>3.27</v>
      </c>
    </row>
    <row r="71">
      <c r="A71" s="8">
        <v>9.0</v>
      </c>
      <c r="B71" s="8">
        <v>0.9622</v>
      </c>
      <c r="C71" s="8">
        <v>1.0198</v>
      </c>
      <c r="D71" s="2">
        <f t="shared" si="15"/>
        <v>0.991</v>
      </c>
      <c r="E71" s="2">
        <f t="shared" si="16"/>
        <v>1.001543966</v>
      </c>
      <c r="F71" s="2">
        <f t="shared" si="17"/>
        <v>1.09987769</v>
      </c>
      <c r="G71" s="2">
        <f t="shared" si="18"/>
        <v>1.066925431</v>
      </c>
      <c r="H71" s="2">
        <f t="shared" si="19"/>
        <v>0.9361625</v>
      </c>
      <c r="I71" s="2">
        <f t="shared" si="20"/>
        <v>0.9032102414</v>
      </c>
      <c r="J71" s="10">
        <v>1.88</v>
      </c>
      <c r="K71" s="10">
        <v>1.25</v>
      </c>
      <c r="L71" s="10">
        <v>0.95</v>
      </c>
      <c r="M71" s="10">
        <v>1.05</v>
      </c>
      <c r="N71" s="2">
        <f t="shared" si="21"/>
        <v>0.0576</v>
      </c>
      <c r="O71" s="2">
        <f t="shared" si="22"/>
        <v>0.05230517241</v>
      </c>
      <c r="P71" s="9">
        <f t="shared" si="23"/>
        <v>0.1710379138</v>
      </c>
      <c r="Q71" s="9">
        <f t="shared" si="24"/>
        <v>0.2154973103</v>
      </c>
      <c r="R71" s="9">
        <f t="shared" si="25"/>
        <v>0.1469775345</v>
      </c>
      <c r="S71" s="9">
        <f t="shared" si="26"/>
        <v>0.002092206897</v>
      </c>
      <c r="T71" s="9">
        <f t="shared" si="27"/>
        <v>0</v>
      </c>
      <c r="U71" s="9">
        <f t="shared" si="28"/>
        <v>0</v>
      </c>
      <c r="V71" s="10">
        <v>0.0</v>
      </c>
      <c r="W71" s="10">
        <v>4.12</v>
      </c>
      <c r="X71" s="10">
        <v>0.04</v>
      </c>
      <c r="Y71" s="10">
        <v>2.81</v>
      </c>
      <c r="Z71" s="10">
        <v>0.0</v>
      </c>
      <c r="AA71" s="10">
        <v>3.27</v>
      </c>
    </row>
    <row r="72">
      <c r="A72" s="8">
        <v>10.0</v>
      </c>
      <c r="B72" s="8">
        <v>1.0032</v>
      </c>
      <c r="C72" s="8">
        <v>1.0193</v>
      </c>
      <c r="D72" s="2">
        <f t="shared" si="15"/>
        <v>1.01125</v>
      </c>
      <c r="E72" s="2">
        <f t="shared" si="16"/>
        <v>1.001543966</v>
      </c>
      <c r="F72" s="2">
        <f t="shared" si="17"/>
        <v>1.09987769</v>
      </c>
      <c r="G72" s="2">
        <f t="shared" si="18"/>
        <v>1.066925431</v>
      </c>
      <c r="H72" s="2">
        <f t="shared" si="19"/>
        <v>0.9361625</v>
      </c>
      <c r="I72" s="2">
        <f t="shared" si="20"/>
        <v>0.9032102414</v>
      </c>
      <c r="J72" s="10">
        <v>1.88</v>
      </c>
      <c r="K72" s="10">
        <v>1.25</v>
      </c>
      <c r="L72" s="10">
        <v>0.95</v>
      </c>
      <c r="M72" s="10">
        <v>1.05</v>
      </c>
      <c r="N72" s="2">
        <f t="shared" si="21"/>
        <v>0.0161</v>
      </c>
      <c r="O72" s="2">
        <f t="shared" si="22"/>
        <v>0.05230517241</v>
      </c>
      <c r="P72" s="9">
        <f t="shared" si="23"/>
        <v>0.1710379138</v>
      </c>
      <c r="Q72" s="9">
        <f t="shared" si="24"/>
        <v>0.2154973103</v>
      </c>
      <c r="R72" s="9">
        <f t="shared" si="25"/>
        <v>0.1469775345</v>
      </c>
      <c r="S72" s="9">
        <f t="shared" si="26"/>
        <v>0.002092206897</v>
      </c>
      <c r="T72" s="9">
        <f t="shared" si="27"/>
        <v>0</v>
      </c>
      <c r="U72" s="9">
        <f t="shared" si="28"/>
        <v>0</v>
      </c>
      <c r="V72" s="10">
        <v>0.0</v>
      </c>
      <c r="W72" s="10">
        <v>4.12</v>
      </c>
      <c r="X72" s="10">
        <v>0.04</v>
      </c>
      <c r="Y72" s="10">
        <v>2.81</v>
      </c>
      <c r="Z72" s="10">
        <v>0.0</v>
      </c>
      <c r="AA72" s="10">
        <v>3.27</v>
      </c>
    </row>
    <row r="73">
      <c r="A73" s="8">
        <v>11.0</v>
      </c>
      <c r="B73" s="8">
        <v>0.9235</v>
      </c>
      <c r="C73" s="8">
        <v>0.9753</v>
      </c>
      <c r="D73" s="2">
        <f t="shared" si="15"/>
        <v>0.9494</v>
      </c>
      <c r="E73" s="2">
        <f t="shared" si="16"/>
        <v>1.001543966</v>
      </c>
      <c r="F73" s="2">
        <f t="shared" si="17"/>
        <v>1.09987769</v>
      </c>
      <c r="G73" s="2">
        <f t="shared" si="18"/>
        <v>1.066925431</v>
      </c>
      <c r="H73" s="2">
        <f t="shared" si="19"/>
        <v>0.9361625</v>
      </c>
      <c r="I73" s="2">
        <f t="shared" si="20"/>
        <v>0.9032102414</v>
      </c>
      <c r="J73" s="10">
        <v>1.88</v>
      </c>
      <c r="K73" s="10">
        <v>1.25</v>
      </c>
      <c r="L73" s="10">
        <v>0.95</v>
      </c>
      <c r="M73" s="10">
        <v>1.05</v>
      </c>
      <c r="N73" s="2">
        <f t="shared" si="21"/>
        <v>0.0518</v>
      </c>
      <c r="O73" s="2">
        <f t="shared" si="22"/>
        <v>0.05230517241</v>
      </c>
      <c r="P73" s="9">
        <f t="shared" si="23"/>
        <v>0.1710379138</v>
      </c>
      <c r="Q73" s="9">
        <f t="shared" si="24"/>
        <v>0.2154973103</v>
      </c>
      <c r="R73" s="9">
        <f t="shared" si="25"/>
        <v>0.1469775345</v>
      </c>
      <c r="S73" s="9">
        <f t="shared" si="26"/>
        <v>0.002092206897</v>
      </c>
      <c r="T73" s="9">
        <f t="shared" si="27"/>
        <v>0</v>
      </c>
      <c r="U73" s="9">
        <f t="shared" si="28"/>
        <v>0</v>
      </c>
      <c r="V73" s="10">
        <v>0.0</v>
      </c>
      <c r="W73" s="10">
        <v>4.12</v>
      </c>
      <c r="X73" s="10">
        <v>0.04</v>
      </c>
      <c r="Y73" s="10">
        <v>2.81</v>
      </c>
      <c r="Z73" s="10">
        <v>0.0</v>
      </c>
      <c r="AA73" s="10">
        <v>3.27</v>
      </c>
    </row>
    <row r="74">
      <c r="A74" s="8">
        <v>12.0</v>
      </c>
      <c r="B74" s="8">
        <v>1.0268</v>
      </c>
      <c r="C74" s="8">
        <v>0.9985</v>
      </c>
      <c r="D74" s="2">
        <f t="shared" si="15"/>
        <v>1.01265</v>
      </c>
      <c r="E74" s="2">
        <f t="shared" si="16"/>
        <v>1.001543966</v>
      </c>
      <c r="F74" s="2">
        <f t="shared" si="17"/>
        <v>1.09987769</v>
      </c>
      <c r="G74" s="2">
        <f t="shared" si="18"/>
        <v>1.066925431</v>
      </c>
      <c r="H74" s="2">
        <f t="shared" si="19"/>
        <v>0.9361625</v>
      </c>
      <c r="I74" s="2">
        <f t="shared" si="20"/>
        <v>0.9032102414</v>
      </c>
      <c r="J74" s="10">
        <v>1.88</v>
      </c>
      <c r="K74" s="10">
        <v>1.25</v>
      </c>
      <c r="L74" s="10">
        <v>0.95</v>
      </c>
      <c r="M74" s="10">
        <v>1.05</v>
      </c>
      <c r="N74" s="2">
        <f t="shared" si="21"/>
        <v>0.0283</v>
      </c>
      <c r="O74" s="2">
        <f t="shared" si="22"/>
        <v>0.05230517241</v>
      </c>
      <c r="P74" s="9">
        <f t="shared" si="23"/>
        <v>0.1710379138</v>
      </c>
      <c r="Q74" s="9">
        <f t="shared" si="24"/>
        <v>0.2154973103</v>
      </c>
      <c r="R74" s="9">
        <f t="shared" si="25"/>
        <v>0.1469775345</v>
      </c>
      <c r="S74" s="9">
        <f t="shared" si="26"/>
        <v>0.002092206897</v>
      </c>
      <c r="T74" s="9">
        <f t="shared" si="27"/>
        <v>0</v>
      </c>
      <c r="U74" s="9">
        <f t="shared" si="28"/>
        <v>0</v>
      </c>
      <c r="V74" s="10">
        <v>0.0</v>
      </c>
      <c r="W74" s="10">
        <v>4.12</v>
      </c>
      <c r="X74" s="10">
        <v>0.04</v>
      </c>
      <c r="Y74" s="10">
        <v>2.81</v>
      </c>
      <c r="Z74" s="10">
        <v>0.0</v>
      </c>
      <c r="AA74" s="10">
        <v>3.27</v>
      </c>
    </row>
    <row r="75">
      <c r="A75" s="8">
        <v>13.0</v>
      </c>
      <c r="B75" s="8">
        <v>0.9668</v>
      </c>
      <c r="C75" s="8">
        <v>1.0105</v>
      </c>
      <c r="D75" s="2">
        <f t="shared" si="15"/>
        <v>0.98865</v>
      </c>
      <c r="E75" s="2">
        <f t="shared" si="16"/>
        <v>1.001543966</v>
      </c>
      <c r="F75" s="2">
        <f t="shared" si="17"/>
        <v>1.09987769</v>
      </c>
      <c r="G75" s="2">
        <f t="shared" si="18"/>
        <v>1.066925431</v>
      </c>
      <c r="H75" s="2">
        <f t="shared" si="19"/>
        <v>0.9361625</v>
      </c>
      <c r="I75" s="2">
        <f t="shared" si="20"/>
        <v>0.9032102414</v>
      </c>
      <c r="J75" s="10">
        <v>1.88</v>
      </c>
      <c r="K75" s="10">
        <v>1.25</v>
      </c>
      <c r="L75" s="10">
        <v>0.95</v>
      </c>
      <c r="M75" s="10">
        <v>1.05</v>
      </c>
      <c r="N75" s="2">
        <f t="shared" si="21"/>
        <v>0.0437</v>
      </c>
      <c r="O75" s="2">
        <f t="shared" si="22"/>
        <v>0.05230517241</v>
      </c>
      <c r="P75" s="9">
        <f t="shared" si="23"/>
        <v>0.1710379138</v>
      </c>
      <c r="Q75" s="9">
        <f t="shared" si="24"/>
        <v>0.2154973103</v>
      </c>
      <c r="R75" s="9">
        <f t="shared" si="25"/>
        <v>0.1469775345</v>
      </c>
      <c r="S75" s="9">
        <f t="shared" si="26"/>
        <v>0.002092206897</v>
      </c>
      <c r="T75" s="9">
        <f t="shared" si="27"/>
        <v>0</v>
      </c>
      <c r="U75" s="9">
        <f t="shared" si="28"/>
        <v>0</v>
      </c>
      <c r="V75" s="10">
        <v>0.0</v>
      </c>
      <c r="W75" s="10">
        <v>4.12</v>
      </c>
      <c r="X75" s="10">
        <v>0.04</v>
      </c>
      <c r="Y75" s="10">
        <v>2.81</v>
      </c>
      <c r="Z75" s="10">
        <v>0.0</v>
      </c>
      <c r="AA75" s="10">
        <v>3.27</v>
      </c>
    </row>
    <row r="76">
      <c r="A76" s="8">
        <v>14.0</v>
      </c>
      <c r="B76" s="8">
        <v>0.9436</v>
      </c>
      <c r="C76" s="8">
        <v>1.0199</v>
      </c>
      <c r="D76" s="2">
        <f t="shared" si="15"/>
        <v>0.98175</v>
      </c>
      <c r="E76" s="2">
        <f t="shared" si="16"/>
        <v>1.001543966</v>
      </c>
      <c r="F76" s="2">
        <f t="shared" si="17"/>
        <v>1.09987769</v>
      </c>
      <c r="G76" s="2">
        <f t="shared" si="18"/>
        <v>1.066925431</v>
      </c>
      <c r="H76" s="2">
        <f t="shared" si="19"/>
        <v>0.9361625</v>
      </c>
      <c r="I76" s="2">
        <f t="shared" si="20"/>
        <v>0.9032102414</v>
      </c>
      <c r="J76" s="10">
        <v>1.88</v>
      </c>
      <c r="K76" s="10">
        <v>1.25</v>
      </c>
      <c r="L76" s="10">
        <v>0.95</v>
      </c>
      <c r="M76" s="10">
        <v>1.05</v>
      </c>
      <c r="N76" s="2">
        <f t="shared" si="21"/>
        <v>0.0763</v>
      </c>
      <c r="O76" s="2">
        <f t="shared" si="22"/>
        <v>0.05230517241</v>
      </c>
      <c r="P76" s="9">
        <f t="shared" si="23"/>
        <v>0.1710379138</v>
      </c>
      <c r="Q76" s="9">
        <f t="shared" si="24"/>
        <v>0.2154973103</v>
      </c>
      <c r="R76" s="9">
        <f t="shared" si="25"/>
        <v>0.1469775345</v>
      </c>
      <c r="S76" s="9">
        <f t="shared" si="26"/>
        <v>0.002092206897</v>
      </c>
      <c r="T76" s="9">
        <f t="shared" si="27"/>
        <v>0</v>
      </c>
      <c r="U76" s="9">
        <f t="shared" si="28"/>
        <v>0</v>
      </c>
      <c r="V76" s="10">
        <v>0.0</v>
      </c>
      <c r="W76" s="10">
        <v>4.12</v>
      </c>
      <c r="X76" s="10">
        <v>0.04</v>
      </c>
      <c r="Y76" s="10">
        <v>2.81</v>
      </c>
      <c r="Z76" s="10">
        <v>0.0</v>
      </c>
      <c r="AA76" s="10">
        <v>3.27</v>
      </c>
    </row>
    <row r="77">
      <c r="A77" s="8">
        <v>15.0</v>
      </c>
      <c r="B77" s="8">
        <v>0.9096</v>
      </c>
      <c r="C77" s="8">
        <v>1.0576</v>
      </c>
      <c r="D77" s="2">
        <f t="shared" si="15"/>
        <v>0.9836</v>
      </c>
      <c r="E77" s="2">
        <f t="shared" si="16"/>
        <v>1.001543966</v>
      </c>
      <c r="F77" s="2">
        <f t="shared" si="17"/>
        <v>1.09987769</v>
      </c>
      <c r="G77" s="2">
        <f t="shared" si="18"/>
        <v>1.066925431</v>
      </c>
      <c r="H77" s="2">
        <f t="shared" si="19"/>
        <v>0.9361625</v>
      </c>
      <c r="I77" s="2">
        <f t="shared" si="20"/>
        <v>0.9032102414</v>
      </c>
      <c r="J77" s="10">
        <v>1.88</v>
      </c>
      <c r="K77" s="10">
        <v>1.25</v>
      </c>
      <c r="L77" s="10">
        <v>0.95</v>
      </c>
      <c r="M77" s="10">
        <v>1.05</v>
      </c>
      <c r="N77" s="2">
        <f t="shared" si="21"/>
        <v>0.148</v>
      </c>
      <c r="O77" s="2">
        <f t="shared" si="22"/>
        <v>0.05230517241</v>
      </c>
      <c r="P77" s="9">
        <f t="shared" si="23"/>
        <v>0.1710379138</v>
      </c>
      <c r="Q77" s="9">
        <f t="shared" si="24"/>
        <v>0.2154973103</v>
      </c>
      <c r="R77" s="9">
        <f t="shared" si="25"/>
        <v>0.1469775345</v>
      </c>
      <c r="S77" s="9">
        <f t="shared" si="26"/>
        <v>0.002092206897</v>
      </c>
      <c r="T77" s="9">
        <f t="shared" si="27"/>
        <v>0</v>
      </c>
      <c r="U77" s="9">
        <f t="shared" si="28"/>
        <v>0</v>
      </c>
      <c r="V77" s="10">
        <v>0.0</v>
      </c>
      <c r="W77" s="10">
        <v>4.12</v>
      </c>
      <c r="X77" s="10">
        <v>0.04</v>
      </c>
      <c r="Y77" s="10">
        <v>2.81</v>
      </c>
      <c r="Z77" s="10">
        <v>0.0</v>
      </c>
      <c r="AA77" s="10">
        <v>3.27</v>
      </c>
    </row>
    <row r="78">
      <c r="A78" s="8">
        <v>16.0</v>
      </c>
      <c r="B78" s="8">
        <v>1.0822</v>
      </c>
      <c r="C78" s="8">
        <v>0.9531</v>
      </c>
      <c r="D78" s="2">
        <f t="shared" si="15"/>
        <v>1.01765</v>
      </c>
      <c r="E78" s="2">
        <f t="shared" si="16"/>
        <v>1.001543966</v>
      </c>
      <c r="F78" s="2">
        <f t="shared" si="17"/>
        <v>1.09987769</v>
      </c>
      <c r="G78" s="2">
        <f t="shared" si="18"/>
        <v>1.066925431</v>
      </c>
      <c r="H78" s="2">
        <f t="shared" si="19"/>
        <v>0.9361625</v>
      </c>
      <c r="I78" s="2">
        <f t="shared" si="20"/>
        <v>0.9032102414</v>
      </c>
      <c r="J78" s="10">
        <v>1.88</v>
      </c>
      <c r="K78" s="10">
        <v>1.25</v>
      </c>
      <c r="L78" s="10">
        <v>0.95</v>
      </c>
      <c r="M78" s="10">
        <v>1.05</v>
      </c>
      <c r="N78" s="2">
        <f t="shared" si="21"/>
        <v>0.1291</v>
      </c>
      <c r="O78" s="2">
        <f t="shared" si="22"/>
        <v>0.05230517241</v>
      </c>
      <c r="P78" s="9">
        <f t="shared" si="23"/>
        <v>0.1710379138</v>
      </c>
      <c r="Q78" s="9">
        <f t="shared" si="24"/>
        <v>0.2154973103</v>
      </c>
      <c r="R78" s="9">
        <f t="shared" si="25"/>
        <v>0.1469775345</v>
      </c>
      <c r="S78" s="9">
        <f t="shared" si="26"/>
        <v>0.002092206897</v>
      </c>
      <c r="T78" s="9">
        <f t="shared" si="27"/>
        <v>0</v>
      </c>
      <c r="U78" s="9">
        <f t="shared" si="28"/>
        <v>0</v>
      </c>
      <c r="V78" s="10">
        <v>0.0</v>
      </c>
      <c r="W78" s="10">
        <v>4.12</v>
      </c>
      <c r="X78" s="10">
        <v>0.04</v>
      </c>
      <c r="Y78" s="10">
        <v>2.81</v>
      </c>
      <c r="Z78" s="10">
        <v>0.0</v>
      </c>
      <c r="AA78" s="10">
        <v>3.27</v>
      </c>
    </row>
    <row r="79">
      <c r="A79" s="8">
        <v>17.0</v>
      </c>
      <c r="B79" s="8">
        <v>1.0519</v>
      </c>
      <c r="C79" s="8">
        <v>1.0242</v>
      </c>
      <c r="D79" s="2">
        <f t="shared" si="15"/>
        <v>1.03805</v>
      </c>
      <c r="E79" s="2">
        <f t="shared" si="16"/>
        <v>1.001543966</v>
      </c>
      <c r="F79" s="2">
        <f t="shared" si="17"/>
        <v>1.09987769</v>
      </c>
      <c r="G79" s="2">
        <f t="shared" si="18"/>
        <v>1.066925431</v>
      </c>
      <c r="H79" s="2">
        <f t="shared" si="19"/>
        <v>0.9361625</v>
      </c>
      <c r="I79" s="2">
        <f t="shared" si="20"/>
        <v>0.9032102414</v>
      </c>
      <c r="J79" s="10">
        <v>1.88</v>
      </c>
      <c r="K79" s="10">
        <v>1.25</v>
      </c>
      <c r="L79" s="10">
        <v>0.95</v>
      </c>
      <c r="M79" s="10">
        <v>1.05</v>
      </c>
      <c r="N79" s="2">
        <f t="shared" si="21"/>
        <v>0.0277</v>
      </c>
      <c r="O79" s="2">
        <f t="shared" si="22"/>
        <v>0.05230517241</v>
      </c>
      <c r="P79" s="9">
        <f t="shared" si="23"/>
        <v>0.1710379138</v>
      </c>
      <c r="Q79" s="9">
        <f t="shared" si="24"/>
        <v>0.2154973103</v>
      </c>
      <c r="R79" s="9">
        <f t="shared" si="25"/>
        <v>0.1469775345</v>
      </c>
      <c r="S79" s="9">
        <f t="shared" si="26"/>
        <v>0.002092206897</v>
      </c>
      <c r="T79" s="9">
        <f t="shared" si="27"/>
        <v>0</v>
      </c>
      <c r="U79" s="9">
        <f t="shared" si="28"/>
        <v>0</v>
      </c>
      <c r="V79" s="10">
        <v>0.0</v>
      </c>
      <c r="W79" s="10">
        <v>4.12</v>
      </c>
      <c r="X79" s="10">
        <v>0.04</v>
      </c>
      <c r="Y79" s="10">
        <v>2.81</v>
      </c>
      <c r="Z79" s="10">
        <v>0.0</v>
      </c>
      <c r="AA79" s="10">
        <v>3.27</v>
      </c>
    </row>
    <row r="80">
      <c r="A80" s="8">
        <v>18.0</v>
      </c>
      <c r="B80" s="8">
        <v>1.0089</v>
      </c>
      <c r="C80" s="8">
        <v>1.0423</v>
      </c>
      <c r="D80" s="2">
        <f t="shared" si="15"/>
        <v>1.0256</v>
      </c>
      <c r="E80" s="2">
        <f t="shared" si="16"/>
        <v>1.001543966</v>
      </c>
      <c r="F80" s="2">
        <f t="shared" si="17"/>
        <v>1.09987769</v>
      </c>
      <c r="G80" s="2">
        <f t="shared" si="18"/>
        <v>1.066925431</v>
      </c>
      <c r="H80" s="2">
        <f t="shared" si="19"/>
        <v>0.9361625</v>
      </c>
      <c r="I80" s="2">
        <f t="shared" si="20"/>
        <v>0.9032102414</v>
      </c>
      <c r="J80" s="10">
        <v>1.88</v>
      </c>
      <c r="K80" s="10">
        <v>1.25</v>
      </c>
      <c r="L80" s="10">
        <v>0.95</v>
      </c>
      <c r="M80" s="10">
        <v>1.05</v>
      </c>
      <c r="N80" s="2">
        <f t="shared" si="21"/>
        <v>0.0334</v>
      </c>
      <c r="O80" s="2">
        <f t="shared" si="22"/>
        <v>0.05230517241</v>
      </c>
      <c r="P80" s="9">
        <f t="shared" si="23"/>
        <v>0.1710379138</v>
      </c>
      <c r="Q80" s="9">
        <f t="shared" si="24"/>
        <v>0.2154973103</v>
      </c>
      <c r="R80" s="9">
        <f t="shared" si="25"/>
        <v>0.1469775345</v>
      </c>
      <c r="S80" s="9">
        <f t="shared" si="26"/>
        <v>0.002092206897</v>
      </c>
      <c r="T80" s="9">
        <f t="shared" si="27"/>
        <v>0</v>
      </c>
      <c r="U80" s="9">
        <f t="shared" si="28"/>
        <v>0</v>
      </c>
      <c r="V80" s="10">
        <v>0.0</v>
      </c>
      <c r="W80" s="10">
        <v>4.12</v>
      </c>
      <c r="X80" s="10">
        <v>0.04</v>
      </c>
      <c r="Y80" s="10">
        <v>2.81</v>
      </c>
      <c r="Z80" s="10">
        <v>0.0</v>
      </c>
      <c r="AA80" s="10">
        <v>3.27</v>
      </c>
    </row>
    <row r="81">
      <c r="A81" s="8">
        <v>19.0</v>
      </c>
      <c r="B81" s="8">
        <v>0.9631</v>
      </c>
      <c r="C81" s="8">
        <v>1.0251</v>
      </c>
      <c r="D81" s="2">
        <f t="shared" si="15"/>
        <v>0.9941</v>
      </c>
      <c r="E81" s="2">
        <f t="shared" si="16"/>
        <v>1.001543966</v>
      </c>
      <c r="F81" s="2">
        <f t="shared" si="17"/>
        <v>1.09987769</v>
      </c>
      <c r="G81" s="2">
        <f t="shared" si="18"/>
        <v>1.066925431</v>
      </c>
      <c r="H81" s="2">
        <f t="shared" si="19"/>
        <v>0.9361625</v>
      </c>
      <c r="I81" s="2">
        <f t="shared" si="20"/>
        <v>0.9032102414</v>
      </c>
      <c r="J81" s="10">
        <v>1.88</v>
      </c>
      <c r="K81" s="10">
        <v>1.25</v>
      </c>
      <c r="L81" s="10">
        <v>0.95</v>
      </c>
      <c r="M81" s="10">
        <v>1.05</v>
      </c>
      <c r="N81" s="2">
        <f t="shared" si="21"/>
        <v>0.062</v>
      </c>
      <c r="O81" s="2">
        <f t="shared" si="22"/>
        <v>0.05230517241</v>
      </c>
      <c r="P81" s="9">
        <f t="shared" si="23"/>
        <v>0.1710379138</v>
      </c>
      <c r="Q81" s="9">
        <f t="shared" si="24"/>
        <v>0.2154973103</v>
      </c>
      <c r="R81" s="9">
        <f t="shared" si="25"/>
        <v>0.1469775345</v>
      </c>
      <c r="S81" s="9">
        <f t="shared" si="26"/>
        <v>0.002092206897</v>
      </c>
      <c r="T81" s="9">
        <f t="shared" si="27"/>
        <v>0</v>
      </c>
      <c r="U81" s="9">
        <f t="shared" si="28"/>
        <v>0</v>
      </c>
      <c r="V81" s="10">
        <v>0.0</v>
      </c>
      <c r="W81" s="10">
        <v>4.12</v>
      </c>
      <c r="X81" s="10">
        <v>0.04</v>
      </c>
      <c r="Y81" s="10">
        <v>2.81</v>
      </c>
      <c r="Z81" s="10">
        <v>0.0</v>
      </c>
      <c r="AA81" s="10">
        <v>3.27</v>
      </c>
    </row>
    <row r="82">
      <c r="A82" s="8">
        <v>20.0</v>
      </c>
      <c r="B82" s="8">
        <v>0.967</v>
      </c>
      <c r="C82" s="8">
        <v>0.992</v>
      </c>
      <c r="D82" s="2">
        <f t="shared" si="15"/>
        <v>0.9795</v>
      </c>
      <c r="E82" s="2">
        <f t="shared" si="16"/>
        <v>1.001543966</v>
      </c>
      <c r="F82" s="2">
        <f t="shared" si="17"/>
        <v>1.09987769</v>
      </c>
      <c r="G82" s="2">
        <f t="shared" si="18"/>
        <v>1.066925431</v>
      </c>
      <c r="H82" s="2">
        <f t="shared" si="19"/>
        <v>0.9361625</v>
      </c>
      <c r="I82" s="2">
        <f t="shared" si="20"/>
        <v>0.9032102414</v>
      </c>
      <c r="J82" s="10">
        <v>1.88</v>
      </c>
      <c r="K82" s="10">
        <v>1.25</v>
      </c>
      <c r="L82" s="10">
        <v>0.95</v>
      </c>
      <c r="M82" s="10">
        <v>1.05</v>
      </c>
      <c r="N82" s="2">
        <f t="shared" si="21"/>
        <v>0.025</v>
      </c>
      <c r="O82" s="2">
        <f t="shared" si="22"/>
        <v>0.05230517241</v>
      </c>
      <c r="P82" s="9">
        <f t="shared" si="23"/>
        <v>0.1710379138</v>
      </c>
      <c r="Q82" s="9">
        <f t="shared" si="24"/>
        <v>0.2154973103</v>
      </c>
      <c r="R82" s="9">
        <f t="shared" si="25"/>
        <v>0.1469775345</v>
      </c>
      <c r="S82" s="9">
        <f t="shared" si="26"/>
        <v>0.002092206897</v>
      </c>
      <c r="T82" s="9">
        <f t="shared" si="27"/>
        <v>0</v>
      </c>
      <c r="U82" s="9">
        <f t="shared" si="28"/>
        <v>0</v>
      </c>
      <c r="V82" s="10">
        <v>0.0</v>
      </c>
      <c r="W82" s="10">
        <v>4.12</v>
      </c>
      <c r="X82" s="10">
        <v>0.04</v>
      </c>
      <c r="Y82" s="10">
        <v>2.81</v>
      </c>
      <c r="Z82" s="10">
        <v>0.0</v>
      </c>
      <c r="AA82" s="10">
        <v>3.27</v>
      </c>
    </row>
    <row r="83">
      <c r="A83" s="8">
        <v>21.0</v>
      </c>
      <c r="B83" s="8">
        <v>1.0434</v>
      </c>
      <c r="C83" s="8">
        <v>0.9757</v>
      </c>
      <c r="D83" s="2">
        <f t="shared" si="15"/>
        <v>1.00955</v>
      </c>
      <c r="E83" s="2">
        <f t="shared" si="16"/>
        <v>1.001543966</v>
      </c>
      <c r="F83" s="2">
        <f t="shared" si="17"/>
        <v>1.09987769</v>
      </c>
      <c r="G83" s="2">
        <f t="shared" si="18"/>
        <v>1.066925431</v>
      </c>
      <c r="H83" s="2">
        <f t="shared" si="19"/>
        <v>0.9361625</v>
      </c>
      <c r="I83" s="2">
        <f t="shared" si="20"/>
        <v>0.9032102414</v>
      </c>
      <c r="J83" s="10">
        <v>1.88</v>
      </c>
      <c r="K83" s="10">
        <v>1.25</v>
      </c>
      <c r="L83" s="10">
        <v>0.95</v>
      </c>
      <c r="M83" s="10">
        <v>1.05</v>
      </c>
      <c r="N83" s="2">
        <f t="shared" si="21"/>
        <v>0.0677</v>
      </c>
      <c r="O83" s="2">
        <f t="shared" si="22"/>
        <v>0.05230517241</v>
      </c>
      <c r="P83" s="9">
        <f t="shared" si="23"/>
        <v>0.1710379138</v>
      </c>
      <c r="Q83" s="9">
        <f t="shared" si="24"/>
        <v>0.2154973103</v>
      </c>
      <c r="R83" s="9">
        <f t="shared" si="25"/>
        <v>0.1469775345</v>
      </c>
      <c r="S83" s="9">
        <f t="shared" si="26"/>
        <v>0.002092206897</v>
      </c>
      <c r="T83" s="9">
        <f t="shared" si="27"/>
        <v>0</v>
      </c>
      <c r="U83" s="9">
        <f t="shared" si="28"/>
        <v>0</v>
      </c>
      <c r="V83" s="10">
        <v>0.0</v>
      </c>
      <c r="W83" s="10">
        <v>4.12</v>
      </c>
      <c r="X83" s="10">
        <v>0.04</v>
      </c>
      <c r="Y83" s="10">
        <v>2.81</v>
      </c>
      <c r="Z83" s="10">
        <v>0.0</v>
      </c>
      <c r="AA83" s="10">
        <v>3.27</v>
      </c>
    </row>
    <row r="84">
      <c r="A84" s="8">
        <v>22.0</v>
      </c>
      <c r="B84" s="8">
        <v>1.0055</v>
      </c>
      <c r="C84" s="8">
        <v>1.0273</v>
      </c>
      <c r="D84" s="2">
        <f t="shared" si="15"/>
        <v>1.0164</v>
      </c>
      <c r="E84" s="2">
        <f t="shared" si="16"/>
        <v>1.001543966</v>
      </c>
      <c r="F84" s="2">
        <f t="shared" si="17"/>
        <v>1.09987769</v>
      </c>
      <c r="G84" s="2">
        <f t="shared" si="18"/>
        <v>1.066925431</v>
      </c>
      <c r="H84" s="2">
        <f t="shared" si="19"/>
        <v>0.9361625</v>
      </c>
      <c r="I84" s="2">
        <f t="shared" si="20"/>
        <v>0.9032102414</v>
      </c>
      <c r="J84" s="10">
        <v>1.88</v>
      </c>
      <c r="K84" s="10">
        <v>1.25</v>
      </c>
      <c r="L84" s="10">
        <v>0.95</v>
      </c>
      <c r="M84" s="10">
        <v>1.05</v>
      </c>
      <c r="N84" s="2">
        <f t="shared" si="21"/>
        <v>0.0218</v>
      </c>
      <c r="O84" s="2">
        <f t="shared" si="22"/>
        <v>0.05230517241</v>
      </c>
      <c r="P84" s="9">
        <f t="shared" si="23"/>
        <v>0.1710379138</v>
      </c>
      <c r="Q84" s="9">
        <f t="shared" si="24"/>
        <v>0.2154973103</v>
      </c>
      <c r="R84" s="9">
        <f t="shared" si="25"/>
        <v>0.1469775345</v>
      </c>
      <c r="S84" s="9">
        <f t="shared" si="26"/>
        <v>0.002092206897</v>
      </c>
      <c r="T84" s="9">
        <f t="shared" si="27"/>
        <v>0</v>
      </c>
      <c r="U84" s="9">
        <f t="shared" si="28"/>
        <v>0</v>
      </c>
      <c r="V84" s="10">
        <v>0.0</v>
      </c>
      <c r="W84" s="10">
        <v>4.12</v>
      </c>
      <c r="X84" s="10">
        <v>0.04</v>
      </c>
      <c r="Y84" s="10">
        <v>2.81</v>
      </c>
      <c r="Z84" s="10">
        <v>0.0</v>
      </c>
      <c r="AA84" s="10">
        <v>3.27</v>
      </c>
    </row>
    <row r="85">
      <c r="A85" s="8">
        <v>23.0</v>
      </c>
      <c r="B85" s="8">
        <v>1.0196</v>
      </c>
      <c r="C85" s="8">
        <v>1.0382</v>
      </c>
      <c r="D85" s="2">
        <f t="shared" si="15"/>
        <v>1.0289</v>
      </c>
      <c r="E85" s="2">
        <f t="shared" si="16"/>
        <v>1.001543966</v>
      </c>
      <c r="F85" s="2">
        <f t="shared" si="17"/>
        <v>1.09987769</v>
      </c>
      <c r="G85" s="2">
        <f t="shared" si="18"/>
        <v>1.066925431</v>
      </c>
      <c r="H85" s="2">
        <f t="shared" si="19"/>
        <v>0.9361625</v>
      </c>
      <c r="I85" s="2">
        <f t="shared" si="20"/>
        <v>0.9032102414</v>
      </c>
      <c r="J85" s="10">
        <v>1.88</v>
      </c>
      <c r="K85" s="10">
        <v>1.25</v>
      </c>
      <c r="L85" s="10">
        <v>0.95</v>
      </c>
      <c r="M85" s="10">
        <v>1.05</v>
      </c>
      <c r="N85" s="2">
        <f t="shared" si="21"/>
        <v>0.0186</v>
      </c>
      <c r="O85" s="2">
        <f t="shared" si="22"/>
        <v>0.05230517241</v>
      </c>
      <c r="P85" s="9">
        <f t="shared" si="23"/>
        <v>0.1710379138</v>
      </c>
      <c r="Q85" s="9">
        <f t="shared" si="24"/>
        <v>0.2154973103</v>
      </c>
      <c r="R85" s="9">
        <f t="shared" si="25"/>
        <v>0.1469775345</v>
      </c>
      <c r="S85" s="9">
        <f t="shared" si="26"/>
        <v>0.002092206897</v>
      </c>
      <c r="T85" s="9">
        <f t="shared" si="27"/>
        <v>0</v>
      </c>
      <c r="U85" s="9">
        <f t="shared" si="28"/>
        <v>0</v>
      </c>
      <c r="V85" s="10">
        <v>0.0</v>
      </c>
      <c r="W85" s="10">
        <v>4.12</v>
      </c>
      <c r="X85" s="10">
        <v>0.04</v>
      </c>
      <c r="Y85" s="10">
        <v>2.81</v>
      </c>
      <c r="Z85" s="10">
        <v>0.0</v>
      </c>
      <c r="AA85" s="10">
        <v>3.27</v>
      </c>
    </row>
    <row r="86">
      <c r="A86" s="8">
        <v>24.0</v>
      </c>
      <c r="B86" s="8">
        <v>0.948</v>
      </c>
      <c r="C86" s="8">
        <v>0.9437</v>
      </c>
      <c r="D86" s="2">
        <f t="shared" si="15"/>
        <v>0.94585</v>
      </c>
      <c r="E86" s="2">
        <f t="shared" si="16"/>
        <v>1.001543966</v>
      </c>
      <c r="F86" s="2">
        <f t="shared" si="17"/>
        <v>1.09987769</v>
      </c>
      <c r="G86" s="2">
        <f t="shared" si="18"/>
        <v>1.066925431</v>
      </c>
      <c r="H86" s="2">
        <f t="shared" si="19"/>
        <v>0.9361625</v>
      </c>
      <c r="I86" s="2">
        <f t="shared" si="20"/>
        <v>0.9032102414</v>
      </c>
      <c r="J86" s="10">
        <v>1.88</v>
      </c>
      <c r="K86" s="10">
        <v>1.25</v>
      </c>
      <c r="L86" s="10">
        <v>0.95</v>
      </c>
      <c r="M86" s="10">
        <v>1.05</v>
      </c>
      <c r="N86" s="2">
        <f t="shared" si="21"/>
        <v>0.0043</v>
      </c>
      <c r="O86" s="2">
        <f t="shared" si="22"/>
        <v>0.05230517241</v>
      </c>
      <c r="P86" s="9">
        <f t="shared" si="23"/>
        <v>0.1710379138</v>
      </c>
      <c r="Q86" s="9">
        <f t="shared" si="24"/>
        <v>0.2154973103</v>
      </c>
      <c r="R86" s="9">
        <f t="shared" si="25"/>
        <v>0.1469775345</v>
      </c>
      <c r="S86" s="9">
        <f t="shared" si="26"/>
        <v>0.002092206897</v>
      </c>
      <c r="T86" s="9">
        <f t="shared" si="27"/>
        <v>0</v>
      </c>
      <c r="U86" s="9">
        <f t="shared" si="28"/>
        <v>0</v>
      </c>
      <c r="V86" s="10">
        <v>0.0</v>
      </c>
      <c r="W86" s="10">
        <v>4.12</v>
      </c>
      <c r="X86" s="10">
        <v>0.04</v>
      </c>
      <c r="Y86" s="10">
        <v>2.81</v>
      </c>
      <c r="Z86" s="10">
        <v>0.0</v>
      </c>
      <c r="AA86" s="10">
        <v>3.27</v>
      </c>
    </row>
    <row r="87">
      <c r="A87" s="8">
        <v>25.0</v>
      </c>
      <c r="B87" s="8">
        <v>0.9385</v>
      </c>
      <c r="C87" s="8">
        <v>0.9661</v>
      </c>
      <c r="D87" s="2">
        <f t="shared" si="15"/>
        <v>0.9523</v>
      </c>
      <c r="E87" s="2">
        <f t="shared" si="16"/>
        <v>1.001543966</v>
      </c>
      <c r="F87" s="2">
        <f t="shared" si="17"/>
        <v>1.09987769</v>
      </c>
      <c r="G87" s="2">
        <f t="shared" si="18"/>
        <v>1.066925431</v>
      </c>
      <c r="H87" s="2">
        <f t="shared" si="19"/>
        <v>0.9361625</v>
      </c>
      <c r="I87" s="2">
        <f t="shared" si="20"/>
        <v>0.9032102414</v>
      </c>
      <c r="J87" s="10">
        <v>1.88</v>
      </c>
      <c r="K87" s="10">
        <v>1.25</v>
      </c>
      <c r="L87" s="10">
        <v>0.95</v>
      </c>
      <c r="M87" s="10">
        <v>1.05</v>
      </c>
      <c r="N87" s="2">
        <f t="shared" si="21"/>
        <v>0.0276</v>
      </c>
      <c r="O87" s="2">
        <f t="shared" si="22"/>
        <v>0.05230517241</v>
      </c>
      <c r="P87" s="9">
        <f t="shared" si="23"/>
        <v>0.1710379138</v>
      </c>
      <c r="Q87" s="9">
        <f t="shared" si="24"/>
        <v>0.2154973103</v>
      </c>
      <c r="R87" s="9">
        <f t="shared" si="25"/>
        <v>0.1469775345</v>
      </c>
      <c r="S87" s="9">
        <f t="shared" si="26"/>
        <v>0.002092206897</v>
      </c>
      <c r="T87" s="9">
        <f t="shared" si="27"/>
        <v>0</v>
      </c>
      <c r="U87" s="9">
        <f t="shared" si="28"/>
        <v>0</v>
      </c>
      <c r="V87" s="10">
        <v>0.0</v>
      </c>
      <c r="W87" s="10">
        <v>4.12</v>
      </c>
      <c r="X87" s="10">
        <v>0.04</v>
      </c>
      <c r="Y87" s="10">
        <v>2.81</v>
      </c>
      <c r="Z87" s="10">
        <v>0.0</v>
      </c>
      <c r="AA87" s="10">
        <v>3.27</v>
      </c>
    </row>
    <row r="88">
      <c r="A88" s="8">
        <v>26.0</v>
      </c>
      <c r="B88" s="8">
        <v>0.9932</v>
      </c>
      <c r="C88" s="8">
        <v>1.0201</v>
      </c>
      <c r="D88" s="2">
        <f t="shared" si="15"/>
        <v>1.00665</v>
      </c>
      <c r="E88" s="2">
        <f t="shared" si="16"/>
        <v>1.001543966</v>
      </c>
      <c r="F88" s="2">
        <f t="shared" si="17"/>
        <v>1.09987769</v>
      </c>
      <c r="G88" s="2">
        <f t="shared" si="18"/>
        <v>1.066925431</v>
      </c>
      <c r="H88" s="2">
        <f t="shared" si="19"/>
        <v>0.9361625</v>
      </c>
      <c r="I88" s="2">
        <f t="shared" si="20"/>
        <v>0.9032102414</v>
      </c>
      <c r="J88" s="10">
        <v>1.88</v>
      </c>
      <c r="K88" s="10">
        <v>1.25</v>
      </c>
      <c r="L88" s="10">
        <v>0.95</v>
      </c>
      <c r="M88" s="10">
        <v>1.05</v>
      </c>
      <c r="N88" s="2">
        <f t="shared" si="21"/>
        <v>0.0269</v>
      </c>
      <c r="O88" s="2">
        <f t="shared" si="22"/>
        <v>0.05230517241</v>
      </c>
      <c r="P88" s="9">
        <f t="shared" si="23"/>
        <v>0.1710379138</v>
      </c>
      <c r="Q88" s="9">
        <f t="shared" si="24"/>
        <v>0.2154973103</v>
      </c>
      <c r="R88" s="9">
        <f t="shared" si="25"/>
        <v>0.1469775345</v>
      </c>
      <c r="S88" s="9">
        <f t="shared" si="26"/>
        <v>0.002092206897</v>
      </c>
      <c r="T88" s="9">
        <f t="shared" si="27"/>
        <v>0</v>
      </c>
      <c r="U88" s="9">
        <f t="shared" si="28"/>
        <v>0</v>
      </c>
      <c r="V88" s="10">
        <v>0.0</v>
      </c>
      <c r="W88" s="10">
        <v>4.12</v>
      </c>
      <c r="X88" s="10">
        <v>0.04</v>
      </c>
      <c r="Y88" s="10">
        <v>2.81</v>
      </c>
      <c r="Z88" s="10">
        <v>0.0</v>
      </c>
      <c r="AA88" s="10">
        <v>3.27</v>
      </c>
    </row>
    <row r="89">
      <c r="A89" s="8">
        <v>27.0</v>
      </c>
      <c r="B89" s="8">
        <v>0.9458</v>
      </c>
      <c r="C89" s="8">
        <v>1.0088</v>
      </c>
      <c r="D89" s="2">
        <f t="shared" si="15"/>
        <v>0.9773</v>
      </c>
      <c r="E89" s="2">
        <f t="shared" si="16"/>
        <v>1.001543966</v>
      </c>
      <c r="F89" s="2">
        <f t="shared" si="17"/>
        <v>1.09987769</v>
      </c>
      <c r="G89" s="2">
        <f t="shared" si="18"/>
        <v>1.066925431</v>
      </c>
      <c r="H89" s="2">
        <f t="shared" si="19"/>
        <v>0.9361625</v>
      </c>
      <c r="I89" s="2">
        <f t="shared" si="20"/>
        <v>0.9032102414</v>
      </c>
      <c r="J89" s="10">
        <v>1.88</v>
      </c>
      <c r="K89" s="10">
        <v>1.25</v>
      </c>
      <c r="L89" s="10">
        <v>0.95</v>
      </c>
      <c r="M89" s="10">
        <v>1.05</v>
      </c>
      <c r="N89" s="2">
        <f t="shared" si="21"/>
        <v>0.063</v>
      </c>
      <c r="O89" s="2">
        <f t="shared" si="22"/>
        <v>0.05230517241</v>
      </c>
      <c r="P89" s="9">
        <f t="shared" si="23"/>
        <v>0.1710379138</v>
      </c>
      <c r="Q89" s="9">
        <f t="shared" si="24"/>
        <v>0.2154973103</v>
      </c>
      <c r="R89" s="9">
        <f t="shared" si="25"/>
        <v>0.1469775345</v>
      </c>
      <c r="S89" s="9">
        <f t="shared" si="26"/>
        <v>0.002092206897</v>
      </c>
      <c r="T89" s="9">
        <f t="shared" si="27"/>
        <v>0</v>
      </c>
      <c r="U89" s="9">
        <f t="shared" si="28"/>
        <v>0</v>
      </c>
      <c r="V89" s="10">
        <v>0.0</v>
      </c>
      <c r="W89" s="10">
        <v>4.12</v>
      </c>
      <c r="X89" s="10">
        <v>0.04</v>
      </c>
      <c r="Y89" s="10">
        <v>2.81</v>
      </c>
      <c r="Z89" s="10">
        <v>0.0</v>
      </c>
      <c r="AA89" s="10">
        <v>3.27</v>
      </c>
    </row>
    <row r="90">
      <c r="A90" s="8">
        <v>28.0</v>
      </c>
      <c r="B90" s="8">
        <v>1.0339</v>
      </c>
      <c r="C90" s="8">
        <v>0.9758</v>
      </c>
      <c r="D90" s="2">
        <f t="shared" si="15"/>
        <v>1.00485</v>
      </c>
      <c r="E90" s="2">
        <f t="shared" si="16"/>
        <v>1.001543966</v>
      </c>
      <c r="F90" s="2">
        <f t="shared" si="17"/>
        <v>1.09987769</v>
      </c>
      <c r="G90" s="2">
        <f t="shared" si="18"/>
        <v>1.066925431</v>
      </c>
      <c r="H90" s="2">
        <f t="shared" si="19"/>
        <v>0.9361625</v>
      </c>
      <c r="I90" s="2">
        <f t="shared" si="20"/>
        <v>0.9032102414</v>
      </c>
      <c r="J90" s="10">
        <v>1.88</v>
      </c>
      <c r="K90" s="10">
        <v>1.25</v>
      </c>
      <c r="L90" s="10">
        <v>0.95</v>
      </c>
      <c r="M90" s="10">
        <v>1.05</v>
      </c>
      <c r="N90" s="2">
        <f t="shared" si="21"/>
        <v>0.0581</v>
      </c>
      <c r="O90" s="2">
        <f t="shared" si="22"/>
        <v>0.05230517241</v>
      </c>
      <c r="P90" s="9">
        <f t="shared" si="23"/>
        <v>0.1710379138</v>
      </c>
      <c r="Q90" s="9">
        <f t="shared" si="24"/>
        <v>0.2154973103</v>
      </c>
      <c r="R90" s="9">
        <f t="shared" si="25"/>
        <v>0.1469775345</v>
      </c>
      <c r="S90" s="9">
        <f t="shared" si="26"/>
        <v>0.002092206897</v>
      </c>
      <c r="T90" s="9">
        <f t="shared" si="27"/>
        <v>0</v>
      </c>
      <c r="U90" s="9">
        <f t="shared" si="28"/>
        <v>0</v>
      </c>
      <c r="V90" s="10">
        <v>0.0</v>
      </c>
      <c r="W90" s="10">
        <v>4.12</v>
      </c>
      <c r="X90" s="10">
        <v>0.04</v>
      </c>
      <c r="Y90" s="10">
        <v>2.81</v>
      </c>
      <c r="Z90" s="10">
        <v>0.0</v>
      </c>
      <c r="AA90" s="10">
        <v>3.27</v>
      </c>
    </row>
    <row r="91">
      <c r="A91" s="8">
        <v>29.0</v>
      </c>
      <c r="B91" s="8">
        <v>0.9914</v>
      </c>
      <c r="C91" s="8">
        <v>0.9559</v>
      </c>
      <c r="D91" s="2">
        <f t="shared" si="15"/>
        <v>0.97365</v>
      </c>
      <c r="E91" s="2">
        <f t="shared" si="16"/>
        <v>1.001543966</v>
      </c>
      <c r="F91" s="2">
        <f t="shared" si="17"/>
        <v>1.09987769</v>
      </c>
      <c r="G91" s="2">
        <f t="shared" si="18"/>
        <v>1.066925431</v>
      </c>
      <c r="H91" s="2">
        <f t="shared" si="19"/>
        <v>0.9361625</v>
      </c>
      <c r="I91" s="2">
        <f t="shared" si="20"/>
        <v>0.9032102414</v>
      </c>
      <c r="J91" s="10">
        <v>1.88</v>
      </c>
      <c r="K91" s="10">
        <v>1.25</v>
      </c>
      <c r="L91" s="10">
        <v>0.95</v>
      </c>
      <c r="M91" s="10">
        <v>1.05</v>
      </c>
      <c r="N91" s="2">
        <f t="shared" si="21"/>
        <v>0.0355</v>
      </c>
      <c r="O91" s="2">
        <f t="shared" si="22"/>
        <v>0.05230517241</v>
      </c>
      <c r="P91" s="9">
        <f t="shared" si="23"/>
        <v>0.1710379138</v>
      </c>
      <c r="Q91" s="9">
        <f t="shared" si="24"/>
        <v>0.2154973103</v>
      </c>
      <c r="R91" s="9">
        <f t="shared" si="25"/>
        <v>0.1469775345</v>
      </c>
      <c r="S91" s="9">
        <f t="shared" si="26"/>
        <v>0.002092206897</v>
      </c>
      <c r="T91" s="9">
        <f t="shared" si="27"/>
        <v>0</v>
      </c>
      <c r="U91" s="9">
        <f t="shared" si="28"/>
        <v>0</v>
      </c>
      <c r="V91" s="10">
        <v>0.0</v>
      </c>
      <c r="W91" s="10">
        <v>4.12</v>
      </c>
      <c r="X91" s="10">
        <v>0.04</v>
      </c>
      <c r="Y91" s="10">
        <v>2.81</v>
      </c>
      <c r="Z91" s="10">
        <v>0.0</v>
      </c>
      <c r="AA91" s="10">
        <v>3.27</v>
      </c>
    </row>
    <row r="92">
      <c r="A92" s="8">
        <v>30.0</v>
      </c>
      <c r="B92" s="8">
        <v>0.9695</v>
      </c>
      <c r="C92" s="8">
        <v>1.0342</v>
      </c>
      <c r="D92" s="2">
        <f t="shared" si="15"/>
        <v>1.00185</v>
      </c>
      <c r="E92" s="2">
        <f t="shared" si="16"/>
        <v>1.001543966</v>
      </c>
      <c r="F92" s="2">
        <f t="shared" si="17"/>
        <v>1.09987769</v>
      </c>
      <c r="G92" s="2">
        <f t="shared" si="18"/>
        <v>1.066925431</v>
      </c>
      <c r="H92" s="2">
        <f t="shared" si="19"/>
        <v>0.9361625</v>
      </c>
      <c r="I92" s="2">
        <f t="shared" si="20"/>
        <v>0.9032102414</v>
      </c>
      <c r="J92" s="10">
        <v>1.88</v>
      </c>
      <c r="K92" s="10">
        <v>1.25</v>
      </c>
      <c r="L92" s="10">
        <v>0.95</v>
      </c>
      <c r="M92" s="10">
        <v>1.05</v>
      </c>
      <c r="N92" s="2">
        <f t="shared" si="21"/>
        <v>0.0647</v>
      </c>
      <c r="O92" s="2">
        <f t="shared" si="22"/>
        <v>0.05230517241</v>
      </c>
      <c r="P92" s="9">
        <f t="shared" si="23"/>
        <v>0.1710379138</v>
      </c>
      <c r="Q92" s="9">
        <f t="shared" si="24"/>
        <v>0.2154973103</v>
      </c>
      <c r="R92" s="9">
        <f t="shared" si="25"/>
        <v>0.1469775345</v>
      </c>
      <c r="S92" s="9">
        <f t="shared" si="26"/>
        <v>0.002092206897</v>
      </c>
      <c r="T92" s="9">
        <f t="shared" si="27"/>
        <v>0</v>
      </c>
      <c r="U92" s="9">
        <f t="shared" si="28"/>
        <v>0</v>
      </c>
      <c r="V92" s="10">
        <v>0.0</v>
      </c>
      <c r="W92" s="10">
        <v>4.12</v>
      </c>
      <c r="X92" s="10">
        <v>0.04</v>
      </c>
      <c r="Y92" s="10">
        <v>2.81</v>
      </c>
      <c r="Z92" s="10">
        <v>0.0</v>
      </c>
      <c r="AA92" s="10">
        <v>3.27</v>
      </c>
    </row>
    <row r="93">
      <c r="A93" s="8">
        <v>31.0</v>
      </c>
      <c r="B93" s="8">
        <v>1.0312</v>
      </c>
      <c r="C93" s="8">
        <v>1.0466</v>
      </c>
      <c r="D93" s="2">
        <f t="shared" si="15"/>
        <v>1.0389</v>
      </c>
      <c r="E93" s="2">
        <f t="shared" si="16"/>
        <v>1.001543966</v>
      </c>
      <c r="F93" s="2">
        <f t="shared" si="17"/>
        <v>1.09987769</v>
      </c>
      <c r="G93" s="2">
        <f t="shared" si="18"/>
        <v>1.066925431</v>
      </c>
      <c r="H93" s="2">
        <f t="shared" si="19"/>
        <v>0.9361625</v>
      </c>
      <c r="I93" s="2">
        <f t="shared" si="20"/>
        <v>0.9032102414</v>
      </c>
      <c r="J93" s="10">
        <v>1.88</v>
      </c>
      <c r="K93" s="10">
        <v>1.25</v>
      </c>
      <c r="L93" s="10">
        <v>0.95</v>
      </c>
      <c r="M93" s="10">
        <v>1.05</v>
      </c>
      <c r="N93" s="2">
        <f t="shared" si="21"/>
        <v>0.0154</v>
      </c>
      <c r="O93" s="2">
        <f t="shared" si="22"/>
        <v>0.05230517241</v>
      </c>
      <c r="P93" s="9">
        <f t="shared" si="23"/>
        <v>0.1710379138</v>
      </c>
      <c r="Q93" s="9">
        <f t="shared" si="24"/>
        <v>0.2154973103</v>
      </c>
      <c r="R93" s="9">
        <f t="shared" si="25"/>
        <v>0.1469775345</v>
      </c>
      <c r="S93" s="9">
        <f t="shared" si="26"/>
        <v>0.002092206897</v>
      </c>
      <c r="T93" s="9">
        <f t="shared" si="27"/>
        <v>0</v>
      </c>
      <c r="U93" s="9">
        <f t="shared" si="28"/>
        <v>0</v>
      </c>
      <c r="V93" s="10">
        <v>0.0</v>
      </c>
      <c r="W93" s="10">
        <v>4.12</v>
      </c>
      <c r="X93" s="10">
        <v>0.04</v>
      </c>
      <c r="Y93" s="10">
        <v>2.81</v>
      </c>
      <c r="Z93" s="10">
        <v>0.0</v>
      </c>
      <c r="AA93" s="10">
        <v>3.27</v>
      </c>
    </row>
    <row r="94">
      <c r="A94" s="8">
        <v>32.0</v>
      </c>
      <c r="B94" s="8">
        <v>1.0446</v>
      </c>
      <c r="C94" s="8">
        <v>1.0451</v>
      </c>
      <c r="D94" s="2">
        <f t="shared" si="15"/>
        <v>1.04485</v>
      </c>
      <c r="E94" s="2">
        <f t="shared" si="16"/>
        <v>1.001543966</v>
      </c>
      <c r="F94" s="2">
        <f t="shared" si="17"/>
        <v>1.09987769</v>
      </c>
      <c r="G94" s="2">
        <f t="shared" si="18"/>
        <v>1.066925431</v>
      </c>
      <c r="H94" s="2">
        <f t="shared" si="19"/>
        <v>0.9361625</v>
      </c>
      <c r="I94" s="2">
        <f t="shared" si="20"/>
        <v>0.9032102414</v>
      </c>
      <c r="J94" s="10">
        <v>1.88</v>
      </c>
      <c r="K94" s="10">
        <v>1.25</v>
      </c>
      <c r="L94" s="10">
        <v>0.95</v>
      </c>
      <c r="M94" s="10">
        <v>1.05</v>
      </c>
      <c r="N94" s="2">
        <f t="shared" si="21"/>
        <v>0.0005</v>
      </c>
      <c r="O94" s="2">
        <f t="shared" si="22"/>
        <v>0.05230517241</v>
      </c>
      <c r="P94" s="9">
        <f t="shared" si="23"/>
        <v>0.1710379138</v>
      </c>
      <c r="Q94" s="9">
        <f t="shared" si="24"/>
        <v>0.2154973103</v>
      </c>
      <c r="R94" s="9">
        <f t="shared" si="25"/>
        <v>0.1469775345</v>
      </c>
      <c r="S94" s="9">
        <f t="shared" si="26"/>
        <v>0.002092206897</v>
      </c>
      <c r="T94" s="9">
        <f t="shared" si="27"/>
        <v>0</v>
      </c>
      <c r="U94" s="9">
        <f t="shared" si="28"/>
        <v>0</v>
      </c>
      <c r="V94" s="10">
        <v>0.0</v>
      </c>
      <c r="W94" s="10">
        <v>4.12</v>
      </c>
      <c r="X94" s="10">
        <v>0.04</v>
      </c>
      <c r="Y94" s="10">
        <v>2.81</v>
      </c>
      <c r="Z94" s="10">
        <v>0.0</v>
      </c>
      <c r="AA94" s="10">
        <v>3.27</v>
      </c>
    </row>
    <row r="95">
      <c r="A95" s="8">
        <v>33.0</v>
      </c>
      <c r="B95" s="8">
        <v>1.0109</v>
      </c>
      <c r="C95" s="8">
        <v>1.0163</v>
      </c>
      <c r="D95" s="2">
        <f t="shared" si="15"/>
        <v>1.0136</v>
      </c>
      <c r="E95" s="2">
        <f t="shared" si="16"/>
        <v>1.001543966</v>
      </c>
      <c r="F95" s="2">
        <f t="shared" si="17"/>
        <v>1.09987769</v>
      </c>
      <c r="G95" s="2">
        <f t="shared" si="18"/>
        <v>1.066925431</v>
      </c>
      <c r="H95" s="2">
        <f t="shared" si="19"/>
        <v>0.9361625</v>
      </c>
      <c r="I95" s="2">
        <f t="shared" si="20"/>
        <v>0.9032102414</v>
      </c>
      <c r="J95" s="10">
        <v>1.88</v>
      </c>
      <c r="K95" s="10">
        <v>1.25</v>
      </c>
      <c r="L95" s="10">
        <v>0.95</v>
      </c>
      <c r="M95" s="10">
        <v>1.05</v>
      </c>
      <c r="N95" s="2">
        <f t="shared" si="21"/>
        <v>0.0054</v>
      </c>
      <c r="O95" s="2">
        <f t="shared" si="22"/>
        <v>0.05230517241</v>
      </c>
      <c r="P95" s="9">
        <f t="shared" si="23"/>
        <v>0.1710379138</v>
      </c>
      <c r="Q95" s="9">
        <f t="shared" si="24"/>
        <v>0.2154973103</v>
      </c>
      <c r="R95" s="9">
        <f t="shared" si="25"/>
        <v>0.1469775345</v>
      </c>
      <c r="S95" s="9">
        <f t="shared" si="26"/>
        <v>0.002092206897</v>
      </c>
      <c r="T95" s="9">
        <f t="shared" si="27"/>
        <v>0</v>
      </c>
      <c r="U95" s="9">
        <f t="shared" si="28"/>
        <v>0</v>
      </c>
      <c r="V95" s="10">
        <v>0.0</v>
      </c>
      <c r="W95" s="10">
        <v>4.12</v>
      </c>
      <c r="X95" s="10">
        <v>0.04</v>
      </c>
      <c r="Y95" s="10">
        <v>2.81</v>
      </c>
      <c r="Z95" s="10">
        <v>0.0</v>
      </c>
      <c r="AA95" s="10">
        <v>3.27</v>
      </c>
    </row>
    <row r="96">
      <c r="A96" s="8">
        <v>34.0</v>
      </c>
      <c r="B96" s="8">
        <v>1.003</v>
      </c>
      <c r="C96" s="8">
        <v>1.0517</v>
      </c>
      <c r="D96" s="2">
        <f t="shared" si="15"/>
        <v>1.02735</v>
      </c>
      <c r="E96" s="2">
        <f t="shared" si="16"/>
        <v>1.001543966</v>
      </c>
      <c r="F96" s="2">
        <f t="shared" si="17"/>
        <v>1.09987769</v>
      </c>
      <c r="G96" s="2">
        <f t="shared" si="18"/>
        <v>1.066925431</v>
      </c>
      <c r="H96" s="2">
        <f t="shared" si="19"/>
        <v>0.9361625</v>
      </c>
      <c r="I96" s="2">
        <f t="shared" si="20"/>
        <v>0.9032102414</v>
      </c>
      <c r="J96" s="10">
        <v>1.88</v>
      </c>
      <c r="K96" s="10">
        <v>1.25</v>
      </c>
      <c r="L96" s="10">
        <v>0.95</v>
      </c>
      <c r="M96" s="10">
        <v>1.05</v>
      </c>
      <c r="N96" s="2">
        <f t="shared" si="21"/>
        <v>0.0487</v>
      </c>
      <c r="O96" s="2">
        <f t="shared" si="22"/>
        <v>0.05230517241</v>
      </c>
      <c r="P96" s="9">
        <f t="shared" si="23"/>
        <v>0.1710379138</v>
      </c>
      <c r="Q96" s="9">
        <f t="shared" si="24"/>
        <v>0.2154973103</v>
      </c>
      <c r="R96" s="9">
        <f t="shared" si="25"/>
        <v>0.1469775345</v>
      </c>
      <c r="S96" s="9">
        <f t="shared" si="26"/>
        <v>0.002092206897</v>
      </c>
      <c r="T96" s="9">
        <f t="shared" si="27"/>
        <v>0</v>
      </c>
      <c r="U96" s="9">
        <f t="shared" si="28"/>
        <v>0</v>
      </c>
      <c r="V96" s="10">
        <v>0.0</v>
      </c>
      <c r="W96" s="10">
        <v>4.12</v>
      </c>
      <c r="X96" s="10">
        <v>0.04</v>
      </c>
      <c r="Y96" s="10">
        <v>2.81</v>
      </c>
      <c r="Z96" s="10">
        <v>0.0</v>
      </c>
      <c r="AA96" s="10">
        <v>3.27</v>
      </c>
    </row>
    <row r="97">
      <c r="A97" s="8">
        <v>35.0</v>
      </c>
      <c r="B97" s="8">
        <v>0.9655</v>
      </c>
      <c r="C97" s="8">
        <v>1.0048</v>
      </c>
      <c r="D97" s="2">
        <f t="shared" si="15"/>
        <v>0.98515</v>
      </c>
      <c r="E97" s="2">
        <f t="shared" si="16"/>
        <v>1.001543966</v>
      </c>
      <c r="F97" s="2">
        <f t="shared" si="17"/>
        <v>1.09987769</v>
      </c>
      <c r="G97" s="2">
        <f t="shared" si="18"/>
        <v>1.066925431</v>
      </c>
      <c r="H97" s="2">
        <f t="shared" si="19"/>
        <v>0.9361625</v>
      </c>
      <c r="I97" s="2">
        <f t="shared" si="20"/>
        <v>0.9032102414</v>
      </c>
      <c r="J97" s="10">
        <v>1.88</v>
      </c>
      <c r="K97" s="10">
        <v>1.25</v>
      </c>
      <c r="L97" s="10">
        <v>0.95</v>
      </c>
      <c r="M97" s="10">
        <v>1.05</v>
      </c>
      <c r="N97" s="2">
        <f t="shared" si="21"/>
        <v>0.0393</v>
      </c>
      <c r="O97" s="2">
        <f t="shared" si="22"/>
        <v>0.05230517241</v>
      </c>
      <c r="P97" s="9">
        <f t="shared" si="23"/>
        <v>0.1710379138</v>
      </c>
      <c r="Q97" s="9">
        <f t="shared" si="24"/>
        <v>0.2154973103</v>
      </c>
      <c r="R97" s="9">
        <f t="shared" si="25"/>
        <v>0.1469775345</v>
      </c>
      <c r="S97" s="9">
        <f t="shared" si="26"/>
        <v>0.002092206897</v>
      </c>
      <c r="T97" s="9">
        <f t="shared" si="27"/>
        <v>0</v>
      </c>
      <c r="U97" s="9">
        <f t="shared" si="28"/>
        <v>0</v>
      </c>
      <c r="V97" s="10">
        <v>0.0</v>
      </c>
      <c r="W97" s="10">
        <v>4.12</v>
      </c>
      <c r="X97" s="10">
        <v>0.04</v>
      </c>
      <c r="Y97" s="10">
        <v>2.81</v>
      </c>
      <c r="Z97" s="10">
        <v>0.0</v>
      </c>
      <c r="AA97" s="10">
        <v>3.27</v>
      </c>
    </row>
    <row r="98">
      <c r="A98" s="8">
        <v>36.0</v>
      </c>
      <c r="B98" s="8">
        <v>1.0074</v>
      </c>
      <c r="C98" s="8">
        <v>0.9915</v>
      </c>
      <c r="D98" s="2">
        <f t="shared" si="15"/>
        <v>0.99945</v>
      </c>
      <c r="E98" s="2">
        <f t="shared" si="16"/>
        <v>1.001543966</v>
      </c>
      <c r="F98" s="2">
        <f t="shared" si="17"/>
        <v>1.09987769</v>
      </c>
      <c r="G98" s="2">
        <f t="shared" si="18"/>
        <v>1.066925431</v>
      </c>
      <c r="H98" s="2">
        <f t="shared" si="19"/>
        <v>0.9361625</v>
      </c>
      <c r="I98" s="2">
        <f t="shared" si="20"/>
        <v>0.9032102414</v>
      </c>
      <c r="J98" s="10">
        <v>1.88</v>
      </c>
      <c r="K98" s="10">
        <v>1.25</v>
      </c>
      <c r="L98" s="10">
        <v>0.95</v>
      </c>
      <c r="M98" s="10">
        <v>1.05</v>
      </c>
      <c r="N98" s="2">
        <f t="shared" si="21"/>
        <v>0.0159</v>
      </c>
      <c r="O98" s="2">
        <f t="shared" si="22"/>
        <v>0.05230517241</v>
      </c>
      <c r="P98" s="9">
        <f t="shared" si="23"/>
        <v>0.1710379138</v>
      </c>
      <c r="Q98" s="9">
        <f t="shared" si="24"/>
        <v>0.2154973103</v>
      </c>
      <c r="R98" s="9">
        <f t="shared" si="25"/>
        <v>0.1469775345</v>
      </c>
      <c r="S98" s="9">
        <f t="shared" si="26"/>
        <v>0.002092206897</v>
      </c>
      <c r="T98" s="9">
        <f t="shared" si="27"/>
        <v>0</v>
      </c>
      <c r="U98" s="9">
        <f t="shared" si="28"/>
        <v>0</v>
      </c>
      <c r="V98" s="10">
        <v>0.0</v>
      </c>
      <c r="W98" s="10">
        <v>4.12</v>
      </c>
      <c r="X98" s="10">
        <v>0.04</v>
      </c>
      <c r="Y98" s="10">
        <v>2.81</v>
      </c>
      <c r="Z98" s="10">
        <v>0.0</v>
      </c>
      <c r="AA98" s="10">
        <v>3.27</v>
      </c>
    </row>
    <row r="99">
      <c r="A99" s="8">
        <v>37.0</v>
      </c>
      <c r="B99" s="8">
        <v>1.01</v>
      </c>
      <c r="C99" s="8">
        <v>0.9718</v>
      </c>
      <c r="D99" s="2">
        <f t="shared" si="15"/>
        <v>0.9909</v>
      </c>
      <c r="E99" s="2">
        <f t="shared" si="16"/>
        <v>1.001543966</v>
      </c>
      <c r="F99" s="2">
        <f t="shared" si="17"/>
        <v>1.09987769</v>
      </c>
      <c r="G99" s="2">
        <f t="shared" si="18"/>
        <v>1.066925431</v>
      </c>
      <c r="H99" s="2">
        <f t="shared" si="19"/>
        <v>0.9361625</v>
      </c>
      <c r="I99" s="2">
        <f t="shared" si="20"/>
        <v>0.9032102414</v>
      </c>
      <c r="J99" s="10">
        <v>1.88</v>
      </c>
      <c r="K99" s="10">
        <v>1.25</v>
      </c>
      <c r="L99" s="10">
        <v>0.95</v>
      </c>
      <c r="M99" s="10">
        <v>1.05</v>
      </c>
      <c r="N99" s="2">
        <f t="shared" si="21"/>
        <v>0.0382</v>
      </c>
      <c r="O99" s="2">
        <f t="shared" si="22"/>
        <v>0.05230517241</v>
      </c>
      <c r="P99" s="9">
        <f t="shared" si="23"/>
        <v>0.1710379138</v>
      </c>
      <c r="Q99" s="9">
        <f t="shared" si="24"/>
        <v>0.2154973103</v>
      </c>
      <c r="R99" s="9">
        <f t="shared" si="25"/>
        <v>0.1469775345</v>
      </c>
      <c r="S99" s="9">
        <f t="shared" si="26"/>
        <v>0.002092206897</v>
      </c>
      <c r="T99" s="9">
        <f t="shared" si="27"/>
        <v>0</v>
      </c>
      <c r="U99" s="9">
        <f t="shared" si="28"/>
        <v>0</v>
      </c>
      <c r="V99" s="10">
        <v>0.0</v>
      </c>
      <c r="W99" s="10">
        <v>4.12</v>
      </c>
      <c r="X99" s="10">
        <v>0.04</v>
      </c>
      <c r="Y99" s="10">
        <v>2.81</v>
      </c>
      <c r="Z99" s="10">
        <v>0.0</v>
      </c>
      <c r="AA99" s="10">
        <v>3.27</v>
      </c>
    </row>
    <row r="100">
      <c r="A100" s="8">
        <v>38.0</v>
      </c>
      <c r="B100" s="8">
        <v>1.0304</v>
      </c>
      <c r="C100" s="8">
        <v>0.9609</v>
      </c>
      <c r="D100" s="2">
        <f t="shared" si="15"/>
        <v>0.99565</v>
      </c>
      <c r="E100" s="2">
        <f t="shared" si="16"/>
        <v>1.001543966</v>
      </c>
      <c r="F100" s="2">
        <f t="shared" si="17"/>
        <v>1.09987769</v>
      </c>
      <c r="G100" s="2">
        <f t="shared" si="18"/>
        <v>1.066925431</v>
      </c>
      <c r="H100" s="2">
        <f t="shared" si="19"/>
        <v>0.9361625</v>
      </c>
      <c r="I100" s="2">
        <f t="shared" si="20"/>
        <v>0.9032102414</v>
      </c>
      <c r="J100" s="10">
        <v>1.88</v>
      </c>
      <c r="K100" s="10">
        <v>1.25</v>
      </c>
      <c r="L100" s="10">
        <v>0.95</v>
      </c>
      <c r="M100" s="10">
        <v>1.05</v>
      </c>
      <c r="N100" s="2">
        <f t="shared" si="21"/>
        <v>0.0695</v>
      </c>
      <c r="O100" s="2">
        <f t="shared" si="22"/>
        <v>0.05230517241</v>
      </c>
      <c r="P100" s="9">
        <f t="shared" si="23"/>
        <v>0.1710379138</v>
      </c>
      <c r="Q100" s="9">
        <f t="shared" si="24"/>
        <v>0.2154973103</v>
      </c>
      <c r="R100" s="9">
        <f t="shared" si="25"/>
        <v>0.1469775345</v>
      </c>
      <c r="S100" s="9">
        <f t="shared" si="26"/>
        <v>0.002092206897</v>
      </c>
      <c r="T100" s="9">
        <f t="shared" si="27"/>
        <v>0</v>
      </c>
      <c r="U100" s="9">
        <f t="shared" si="28"/>
        <v>0</v>
      </c>
      <c r="V100" s="10">
        <v>0.0</v>
      </c>
      <c r="W100" s="10">
        <v>4.11999999999999</v>
      </c>
      <c r="X100" s="10">
        <v>0.04</v>
      </c>
      <c r="Y100" s="10">
        <v>2.81</v>
      </c>
      <c r="Z100" s="10">
        <v>0.0</v>
      </c>
      <c r="AA100" s="10">
        <v>3.27</v>
      </c>
    </row>
    <row r="101">
      <c r="A101" s="8">
        <v>39.0</v>
      </c>
      <c r="B101" s="8">
        <v>1.0198</v>
      </c>
      <c r="C101" s="8">
        <v>1.0213</v>
      </c>
      <c r="D101" s="2">
        <f t="shared" si="15"/>
        <v>1.02055</v>
      </c>
      <c r="E101" s="2">
        <f t="shared" si="16"/>
        <v>1.001543966</v>
      </c>
      <c r="F101" s="2">
        <f t="shared" si="17"/>
        <v>1.09987769</v>
      </c>
      <c r="G101" s="2">
        <f t="shared" si="18"/>
        <v>1.066925431</v>
      </c>
      <c r="H101" s="2">
        <f t="shared" si="19"/>
        <v>0.9361625</v>
      </c>
      <c r="I101" s="2">
        <f t="shared" si="20"/>
        <v>0.9032102414</v>
      </c>
      <c r="J101" s="10">
        <v>1.88</v>
      </c>
      <c r="K101" s="10">
        <v>1.25</v>
      </c>
      <c r="L101" s="10">
        <v>0.95</v>
      </c>
      <c r="M101" s="10">
        <v>1.05</v>
      </c>
      <c r="N101" s="2">
        <f t="shared" si="21"/>
        <v>0.0015</v>
      </c>
      <c r="O101" s="2">
        <f t="shared" si="22"/>
        <v>0.05230517241</v>
      </c>
      <c r="P101" s="9">
        <f t="shared" si="23"/>
        <v>0.1710379138</v>
      </c>
      <c r="Q101" s="9">
        <f t="shared" si="24"/>
        <v>0.2154973103</v>
      </c>
      <c r="R101" s="9">
        <f t="shared" si="25"/>
        <v>0.1469775345</v>
      </c>
      <c r="S101" s="9">
        <f t="shared" si="26"/>
        <v>0.002092206897</v>
      </c>
      <c r="T101" s="9">
        <f t="shared" si="27"/>
        <v>0</v>
      </c>
      <c r="U101" s="9">
        <f t="shared" si="28"/>
        <v>0</v>
      </c>
      <c r="V101" s="10">
        <v>0.0</v>
      </c>
      <c r="W101" s="10">
        <v>4.11999999999999</v>
      </c>
      <c r="X101" s="10">
        <v>0.04</v>
      </c>
      <c r="Y101" s="10">
        <v>2.81</v>
      </c>
      <c r="Z101" s="10">
        <v>0.0</v>
      </c>
      <c r="AA101" s="10">
        <v>3.27</v>
      </c>
    </row>
    <row r="102">
      <c r="A102" s="8">
        <v>40.0</v>
      </c>
      <c r="B102" s="8">
        <v>1.0343</v>
      </c>
      <c r="C102" s="8">
        <v>1.0143</v>
      </c>
      <c r="D102" s="2">
        <f t="shared" si="15"/>
        <v>1.0243</v>
      </c>
      <c r="E102" s="2">
        <f t="shared" si="16"/>
        <v>1.001543966</v>
      </c>
      <c r="F102" s="2">
        <f t="shared" si="17"/>
        <v>1.09987769</v>
      </c>
      <c r="G102" s="2">
        <f t="shared" si="18"/>
        <v>1.066925431</v>
      </c>
      <c r="H102" s="2">
        <f t="shared" si="19"/>
        <v>0.9361625</v>
      </c>
      <c r="I102" s="2">
        <f t="shared" si="20"/>
        <v>0.9032102414</v>
      </c>
      <c r="J102" s="10">
        <v>1.88</v>
      </c>
      <c r="K102" s="10">
        <v>1.25</v>
      </c>
      <c r="L102" s="10">
        <v>0.950000000000001</v>
      </c>
      <c r="M102" s="10">
        <v>1.05</v>
      </c>
      <c r="N102" s="2">
        <f t="shared" si="21"/>
        <v>0.02</v>
      </c>
      <c r="O102" s="2">
        <f t="shared" si="22"/>
        <v>0.05230517241</v>
      </c>
      <c r="P102" s="9">
        <f t="shared" si="23"/>
        <v>0.1710379138</v>
      </c>
      <c r="Q102" s="9">
        <f t="shared" si="24"/>
        <v>0.2154973103</v>
      </c>
      <c r="R102" s="9">
        <f t="shared" si="25"/>
        <v>0.1469775345</v>
      </c>
      <c r="S102" s="9">
        <f t="shared" si="26"/>
        <v>0.002092206897</v>
      </c>
      <c r="T102" s="9">
        <f t="shared" si="27"/>
        <v>0</v>
      </c>
      <c r="U102" s="9">
        <f t="shared" si="28"/>
        <v>0</v>
      </c>
      <c r="V102" s="10">
        <v>0.0</v>
      </c>
      <c r="W102" s="10">
        <v>4.11999999999999</v>
      </c>
      <c r="X102" s="10">
        <v>0.04</v>
      </c>
      <c r="Y102" s="10">
        <v>2.81</v>
      </c>
      <c r="Z102" s="10">
        <v>0.0</v>
      </c>
      <c r="AA102" s="10">
        <v>3.27</v>
      </c>
    </row>
    <row r="103">
      <c r="A103" s="8">
        <v>41.0</v>
      </c>
      <c r="B103" s="8">
        <v>1.1048</v>
      </c>
      <c r="C103" s="8">
        <v>0.9434</v>
      </c>
      <c r="D103" s="2">
        <f t="shared" si="15"/>
        <v>1.0241</v>
      </c>
      <c r="E103" s="2">
        <f t="shared" si="16"/>
        <v>1.001543966</v>
      </c>
      <c r="F103" s="2">
        <f t="shared" si="17"/>
        <v>1.09987769</v>
      </c>
      <c r="G103" s="2">
        <f t="shared" si="18"/>
        <v>1.066925431</v>
      </c>
      <c r="H103" s="2">
        <f t="shared" si="19"/>
        <v>0.9361625</v>
      </c>
      <c r="I103" s="2">
        <f t="shared" si="20"/>
        <v>0.9032102414</v>
      </c>
      <c r="J103" s="10">
        <v>1.88</v>
      </c>
      <c r="K103" s="10">
        <v>1.25</v>
      </c>
      <c r="L103" s="10">
        <v>0.950000000000001</v>
      </c>
      <c r="M103" s="10">
        <v>1.05</v>
      </c>
      <c r="N103" s="2">
        <f t="shared" si="21"/>
        <v>0.1614</v>
      </c>
      <c r="O103" s="2">
        <f t="shared" si="22"/>
        <v>0.05230517241</v>
      </c>
      <c r="P103" s="9">
        <f t="shared" si="23"/>
        <v>0.1710379138</v>
      </c>
      <c r="Q103" s="9">
        <f t="shared" si="24"/>
        <v>0.2154973103</v>
      </c>
      <c r="R103" s="9">
        <f t="shared" si="25"/>
        <v>0.1469775345</v>
      </c>
      <c r="S103" s="9">
        <f t="shared" si="26"/>
        <v>0.002092206897</v>
      </c>
      <c r="T103" s="9">
        <f t="shared" si="27"/>
        <v>0</v>
      </c>
      <c r="U103" s="9">
        <f t="shared" si="28"/>
        <v>0</v>
      </c>
      <c r="V103" s="10">
        <v>0.0</v>
      </c>
      <c r="W103" s="10">
        <v>4.11999999999999</v>
      </c>
      <c r="X103" s="10">
        <v>0.04</v>
      </c>
      <c r="Y103" s="10">
        <v>2.81</v>
      </c>
      <c r="Z103" s="10">
        <v>0.0</v>
      </c>
      <c r="AA103" s="10">
        <v>3.27</v>
      </c>
    </row>
    <row r="104">
      <c r="A104" s="8">
        <v>42.0</v>
      </c>
      <c r="B104" s="8">
        <v>1.034</v>
      </c>
      <c r="C104" s="8">
        <v>0.9352</v>
      </c>
      <c r="D104" s="2">
        <f t="shared" si="15"/>
        <v>0.9846</v>
      </c>
      <c r="E104" s="2">
        <f t="shared" si="16"/>
        <v>1.001543966</v>
      </c>
      <c r="F104" s="2">
        <f t="shared" si="17"/>
        <v>1.09987769</v>
      </c>
      <c r="G104" s="2">
        <f t="shared" si="18"/>
        <v>1.066925431</v>
      </c>
      <c r="H104" s="2">
        <f t="shared" si="19"/>
        <v>0.9361625</v>
      </c>
      <c r="I104" s="2">
        <f t="shared" si="20"/>
        <v>0.9032102414</v>
      </c>
      <c r="J104" s="10">
        <v>1.88</v>
      </c>
      <c r="K104" s="10">
        <v>1.25</v>
      </c>
      <c r="L104" s="10">
        <v>0.950000000000001</v>
      </c>
      <c r="M104" s="10">
        <v>1.05</v>
      </c>
      <c r="N104" s="2">
        <f t="shared" si="21"/>
        <v>0.0988</v>
      </c>
      <c r="O104" s="2">
        <f t="shared" si="22"/>
        <v>0.05230517241</v>
      </c>
      <c r="P104" s="9">
        <f t="shared" si="23"/>
        <v>0.1710379138</v>
      </c>
      <c r="Q104" s="9">
        <f t="shared" si="24"/>
        <v>0.2154973103</v>
      </c>
      <c r="R104" s="9">
        <f t="shared" si="25"/>
        <v>0.1469775345</v>
      </c>
      <c r="S104" s="9">
        <f t="shared" si="26"/>
        <v>0.002092206897</v>
      </c>
      <c r="T104" s="9">
        <f t="shared" si="27"/>
        <v>0</v>
      </c>
      <c r="U104" s="9">
        <f t="shared" si="28"/>
        <v>0</v>
      </c>
      <c r="V104" s="10">
        <v>0.0</v>
      </c>
      <c r="W104" s="10">
        <v>4.11999999999999</v>
      </c>
      <c r="X104" s="10">
        <v>0.0399999999999999</v>
      </c>
      <c r="Y104" s="10">
        <v>2.81</v>
      </c>
      <c r="Z104" s="10">
        <v>0.0</v>
      </c>
      <c r="AA104" s="10">
        <v>3.27</v>
      </c>
    </row>
    <row r="105">
      <c r="A105" s="8">
        <v>43.0</v>
      </c>
      <c r="B105" s="8">
        <v>0.9566</v>
      </c>
      <c r="C105" s="8">
        <v>1.0413</v>
      </c>
      <c r="D105" s="2">
        <f t="shared" si="15"/>
        <v>0.99895</v>
      </c>
      <c r="E105" s="2">
        <f t="shared" si="16"/>
        <v>1.001543966</v>
      </c>
      <c r="F105" s="2">
        <f t="shared" si="17"/>
        <v>1.09987769</v>
      </c>
      <c r="G105" s="2">
        <f t="shared" si="18"/>
        <v>1.066925431</v>
      </c>
      <c r="H105" s="2">
        <f t="shared" si="19"/>
        <v>0.9361625</v>
      </c>
      <c r="I105" s="2">
        <f t="shared" si="20"/>
        <v>0.9032102414</v>
      </c>
      <c r="J105" s="10">
        <v>1.88</v>
      </c>
      <c r="K105" s="10">
        <v>1.25</v>
      </c>
      <c r="L105" s="10">
        <v>0.950000000000001</v>
      </c>
      <c r="M105" s="10">
        <v>1.05</v>
      </c>
      <c r="N105" s="2">
        <f t="shared" si="21"/>
        <v>0.0847</v>
      </c>
      <c r="O105" s="2">
        <f t="shared" si="22"/>
        <v>0.05230517241</v>
      </c>
      <c r="P105" s="9">
        <f t="shared" si="23"/>
        <v>0.1710379138</v>
      </c>
      <c r="Q105" s="9">
        <f t="shared" si="24"/>
        <v>0.2154973103</v>
      </c>
      <c r="R105" s="9">
        <f t="shared" si="25"/>
        <v>0.1469775345</v>
      </c>
      <c r="S105" s="9">
        <f t="shared" si="26"/>
        <v>0.002092206897</v>
      </c>
      <c r="T105" s="9">
        <f t="shared" si="27"/>
        <v>0</v>
      </c>
      <c r="U105" s="9">
        <f t="shared" si="28"/>
        <v>0</v>
      </c>
      <c r="V105" s="10">
        <v>0.0</v>
      </c>
      <c r="W105" s="10">
        <v>4.11999999999999</v>
      </c>
      <c r="X105" s="10">
        <v>0.0399999999999999</v>
      </c>
      <c r="Y105" s="10">
        <v>2.81</v>
      </c>
      <c r="Z105" s="10">
        <v>0.0</v>
      </c>
      <c r="AA105" s="10">
        <v>3.27</v>
      </c>
    </row>
    <row r="106">
      <c r="A106" s="8">
        <v>44.0</v>
      </c>
      <c r="B106" s="8">
        <v>0.9407</v>
      </c>
      <c r="C106" s="8">
        <v>1.029</v>
      </c>
      <c r="D106" s="2">
        <f t="shared" si="15"/>
        <v>0.98485</v>
      </c>
      <c r="E106" s="2">
        <f t="shared" si="16"/>
        <v>1.001543966</v>
      </c>
      <c r="F106" s="2">
        <f t="shared" si="17"/>
        <v>1.09987769</v>
      </c>
      <c r="G106" s="2">
        <f t="shared" si="18"/>
        <v>1.066925431</v>
      </c>
      <c r="H106" s="2">
        <f t="shared" si="19"/>
        <v>0.9361625</v>
      </c>
      <c r="I106" s="2">
        <f t="shared" si="20"/>
        <v>0.9032102414</v>
      </c>
      <c r="J106" s="10">
        <v>1.88</v>
      </c>
      <c r="K106" s="10">
        <v>1.25</v>
      </c>
      <c r="L106" s="10">
        <v>0.950000000000001</v>
      </c>
      <c r="M106" s="10">
        <v>1.05</v>
      </c>
      <c r="N106" s="2">
        <f t="shared" si="21"/>
        <v>0.0883</v>
      </c>
      <c r="O106" s="2">
        <f t="shared" si="22"/>
        <v>0.05230517241</v>
      </c>
      <c r="P106" s="9">
        <f t="shared" si="23"/>
        <v>0.1710379138</v>
      </c>
      <c r="Q106" s="9">
        <f t="shared" si="24"/>
        <v>0.2154973103</v>
      </c>
      <c r="R106" s="9">
        <f t="shared" si="25"/>
        <v>0.1469775345</v>
      </c>
      <c r="S106" s="9">
        <f t="shared" si="26"/>
        <v>0.002092206897</v>
      </c>
      <c r="T106" s="9">
        <f t="shared" si="27"/>
        <v>0</v>
      </c>
      <c r="U106" s="9">
        <f t="shared" si="28"/>
        <v>0</v>
      </c>
      <c r="V106" s="10">
        <v>0.0</v>
      </c>
      <c r="W106" s="10">
        <v>4.11999999999999</v>
      </c>
      <c r="X106" s="10">
        <v>0.0399999999999999</v>
      </c>
      <c r="Y106" s="10">
        <v>2.81</v>
      </c>
      <c r="Z106" s="10">
        <v>0.0</v>
      </c>
      <c r="AA106" s="10">
        <v>3.27</v>
      </c>
    </row>
    <row r="107">
      <c r="A107" s="8">
        <v>45.0</v>
      </c>
      <c r="B107" s="8">
        <v>1.0085</v>
      </c>
      <c r="C107" s="8">
        <v>1.0339</v>
      </c>
      <c r="D107" s="2">
        <f t="shared" si="15"/>
        <v>1.0212</v>
      </c>
      <c r="E107" s="2">
        <f t="shared" si="16"/>
        <v>1.001543966</v>
      </c>
      <c r="F107" s="2">
        <f t="shared" si="17"/>
        <v>1.09987769</v>
      </c>
      <c r="G107" s="2">
        <f t="shared" si="18"/>
        <v>1.066925431</v>
      </c>
      <c r="H107" s="2">
        <f t="shared" si="19"/>
        <v>0.9361625</v>
      </c>
      <c r="I107" s="2">
        <f t="shared" si="20"/>
        <v>0.9032102414</v>
      </c>
      <c r="J107" s="10">
        <v>1.88</v>
      </c>
      <c r="K107" s="10">
        <v>1.25</v>
      </c>
      <c r="L107" s="10">
        <v>0.950000000000001</v>
      </c>
      <c r="M107" s="10">
        <v>1.05</v>
      </c>
      <c r="N107" s="2">
        <f t="shared" si="21"/>
        <v>0.0254</v>
      </c>
      <c r="O107" s="2">
        <f t="shared" si="22"/>
        <v>0.05230517241</v>
      </c>
      <c r="P107" s="9">
        <f t="shared" si="23"/>
        <v>0.1710379138</v>
      </c>
      <c r="Q107" s="9">
        <f t="shared" si="24"/>
        <v>0.2154973103</v>
      </c>
      <c r="R107" s="9">
        <f t="shared" si="25"/>
        <v>0.1469775345</v>
      </c>
      <c r="S107" s="9">
        <f t="shared" si="26"/>
        <v>0.002092206897</v>
      </c>
      <c r="T107" s="9">
        <f t="shared" si="27"/>
        <v>0</v>
      </c>
      <c r="U107" s="9">
        <f t="shared" si="28"/>
        <v>0</v>
      </c>
      <c r="V107" s="10">
        <v>0.0</v>
      </c>
      <c r="W107" s="10">
        <v>4.11999999999999</v>
      </c>
      <c r="X107" s="10">
        <v>0.0399999999999999</v>
      </c>
      <c r="Y107" s="10">
        <v>2.81</v>
      </c>
      <c r="Z107" s="10">
        <v>0.0</v>
      </c>
      <c r="AA107" s="10">
        <v>3.27</v>
      </c>
    </row>
    <row r="108">
      <c r="A108" s="8">
        <v>46.0</v>
      </c>
      <c r="B108" s="8">
        <v>1.0146</v>
      </c>
      <c r="C108" s="8">
        <v>0.9135</v>
      </c>
      <c r="D108" s="2">
        <f t="shared" si="15"/>
        <v>0.96405</v>
      </c>
      <c r="E108" s="2">
        <f t="shared" si="16"/>
        <v>1.001543966</v>
      </c>
      <c r="F108" s="2">
        <f t="shared" si="17"/>
        <v>1.09987769</v>
      </c>
      <c r="G108" s="2">
        <f t="shared" si="18"/>
        <v>1.066925431</v>
      </c>
      <c r="H108" s="2">
        <f t="shared" si="19"/>
        <v>0.9361625</v>
      </c>
      <c r="I108" s="2">
        <f t="shared" si="20"/>
        <v>0.9032102414</v>
      </c>
      <c r="J108" s="10">
        <v>1.88</v>
      </c>
      <c r="K108" s="10">
        <v>1.25</v>
      </c>
      <c r="L108" s="10">
        <v>0.950000000000001</v>
      </c>
      <c r="M108" s="10">
        <v>1.05</v>
      </c>
      <c r="N108" s="2">
        <f t="shared" si="21"/>
        <v>0.1011</v>
      </c>
      <c r="O108" s="2">
        <f t="shared" si="22"/>
        <v>0.05230517241</v>
      </c>
      <c r="P108" s="9">
        <f t="shared" si="23"/>
        <v>0.1710379138</v>
      </c>
      <c r="Q108" s="9">
        <f t="shared" si="24"/>
        <v>0.2154973103</v>
      </c>
      <c r="R108" s="9">
        <f t="shared" si="25"/>
        <v>0.1469775345</v>
      </c>
      <c r="S108" s="9">
        <f t="shared" si="26"/>
        <v>0.002092206897</v>
      </c>
      <c r="T108" s="9">
        <f t="shared" si="27"/>
        <v>0</v>
      </c>
      <c r="U108" s="9">
        <f t="shared" si="28"/>
        <v>0</v>
      </c>
      <c r="V108" s="10">
        <v>0.0</v>
      </c>
      <c r="W108" s="10">
        <v>4.11999999999999</v>
      </c>
      <c r="X108" s="10">
        <v>0.0399999999999999</v>
      </c>
      <c r="Y108" s="10">
        <v>2.81</v>
      </c>
      <c r="Z108" s="10">
        <v>0.0</v>
      </c>
      <c r="AA108" s="10">
        <v>3.27</v>
      </c>
    </row>
    <row r="109">
      <c r="A109" s="8">
        <v>47.0</v>
      </c>
      <c r="B109" s="8">
        <v>1.0765</v>
      </c>
      <c r="C109" s="8">
        <v>1.0338</v>
      </c>
      <c r="D109" s="2">
        <f t="shared" si="15"/>
        <v>1.05515</v>
      </c>
      <c r="E109" s="2">
        <f t="shared" si="16"/>
        <v>1.001543966</v>
      </c>
      <c r="F109" s="2">
        <f t="shared" si="17"/>
        <v>1.09987769</v>
      </c>
      <c r="G109" s="2">
        <f t="shared" si="18"/>
        <v>1.066925431</v>
      </c>
      <c r="H109" s="2">
        <f t="shared" si="19"/>
        <v>0.9361625</v>
      </c>
      <c r="I109" s="2">
        <f t="shared" si="20"/>
        <v>0.9032102414</v>
      </c>
      <c r="J109" s="10">
        <v>1.88</v>
      </c>
      <c r="K109" s="10">
        <v>1.25</v>
      </c>
      <c r="L109" s="10">
        <v>0.950000000000001</v>
      </c>
      <c r="M109" s="10">
        <v>1.05</v>
      </c>
      <c r="N109" s="2">
        <f t="shared" si="21"/>
        <v>0.0427</v>
      </c>
      <c r="O109" s="2">
        <f t="shared" si="22"/>
        <v>0.05230517241</v>
      </c>
      <c r="P109" s="9">
        <f t="shared" si="23"/>
        <v>0.1710379138</v>
      </c>
      <c r="Q109" s="9">
        <f t="shared" si="24"/>
        <v>0.2154973103</v>
      </c>
      <c r="R109" s="9">
        <f t="shared" si="25"/>
        <v>0.1469775345</v>
      </c>
      <c r="S109" s="9">
        <f t="shared" si="26"/>
        <v>0.002092206897</v>
      </c>
      <c r="T109" s="9">
        <f t="shared" si="27"/>
        <v>0</v>
      </c>
      <c r="U109" s="9">
        <f t="shared" si="28"/>
        <v>0</v>
      </c>
      <c r="V109" s="10">
        <v>0.0</v>
      </c>
      <c r="W109" s="10">
        <v>4.11999999999999</v>
      </c>
      <c r="X109" s="10">
        <v>0.0399999999999999</v>
      </c>
      <c r="Y109" s="10">
        <v>2.81</v>
      </c>
      <c r="Z109" s="10">
        <v>0.0</v>
      </c>
      <c r="AA109" s="10">
        <v>3.27</v>
      </c>
    </row>
    <row r="110">
      <c r="A110" s="8">
        <v>48.0</v>
      </c>
      <c r="B110" s="8">
        <v>1.083</v>
      </c>
      <c r="C110" s="8">
        <v>0.9621</v>
      </c>
      <c r="D110" s="2">
        <f t="shared" si="15"/>
        <v>1.02255</v>
      </c>
      <c r="E110" s="2">
        <f t="shared" si="16"/>
        <v>1.001543966</v>
      </c>
      <c r="F110" s="2">
        <f t="shared" si="17"/>
        <v>1.09987769</v>
      </c>
      <c r="G110" s="2">
        <f t="shared" si="18"/>
        <v>1.066925431</v>
      </c>
      <c r="H110" s="2">
        <f t="shared" si="19"/>
        <v>0.9361625</v>
      </c>
      <c r="I110" s="2">
        <f t="shared" si="20"/>
        <v>0.9032102414</v>
      </c>
      <c r="J110" s="10">
        <v>1.88</v>
      </c>
      <c r="K110" s="10">
        <v>1.25</v>
      </c>
      <c r="L110" s="10">
        <v>0.950000000000001</v>
      </c>
      <c r="M110" s="10">
        <v>1.05</v>
      </c>
      <c r="N110" s="2">
        <f t="shared" si="21"/>
        <v>0.1209</v>
      </c>
      <c r="O110" s="2">
        <f t="shared" si="22"/>
        <v>0.05230517241</v>
      </c>
      <c r="P110" s="9">
        <f t="shared" si="23"/>
        <v>0.1710379138</v>
      </c>
      <c r="Q110" s="9">
        <f t="shared" si="24"/>
        <v>0.2154973103</v>
      </c>
      <c r="R110" s="9">
        <f t="shared" si="25"/>
        <v>0.1469775345</v>
      </c>
      <c r="S110" s="9">
        <f t="shared" si="26"/>
        <v>0.002092206897</v>
      </c>
      <c r="T110" s="9">
        <f t="shared" si="27"/>
        <v>0</v>
      </c>
      <c r="U110" s="9">
        <f t="shared" si="28"/>
        <v>0</v>
      </c>
      <c r="V110" s="10">
        <v>0.0</v>
      </c>
      <c r="W110" s="10">
        <v>4.11999999999999</v>
      </c>
      <c r="X110" s="10">
        <v>0.0399999999999999</v>
      </c>
      <c r="Y110" s="10">
        <v>2.81</v>
      </c>
      <c r="Z110" s="10">
        <v>0.0</v>
      </c>
      <c r="AA110" s="10">
        <v>3.27</v>
      </c>
    </row>
    <row r="111">
      <c r="A111" s="8">
        <v>49.0</v>
      </c>
      <c r="B111" s="8">
        <v>0.9881</v>
      </c>
      <c r="C111" s="8">
        <v>0.889</v>
      </c>
      <c r="D111" s="2">
        <f t="shared" si="15"/>
        <v>0.93855</v>
      </c>
      <c r="E111" s="2">
        <f t="shared" si="16"/>
        <v>1.001543966</v>
      </c>
      <c r="F111" s="2">
        <f t="shared" si="17"/>
        <v>1.09987769</v>
      </c>
      <c r="G111" s="2">
        <f t="shared" si="18"/>
        <v>1.066925431</v>
      </c>
      <c r="H111" s="2">
        <f t="shared" si="19"/>
        <v>0.9361625</v>
      </c>
      <c r="I111" s="2">
        <f t="shared" si="20"/>
        <v>0.9032102414</v>
      </c>
      <c r="J111" s="10">
        <v>1.88</v>
      </c>
      <c r="K111" s="10">
        <v>1.25</v>
      </c>
      <c r="L111" s="10">
        <v>0.950000000000001</v>
      </c>
      <c r="M111" s="10">
        <v>1.05</v>
      </c>
      <c r="N111" s="2">
        <f t="shared" si="21"/>
        <v>0.0991</v>
      </c>
      <c r="O111" s="2">
        <f t="shared" si="22"/>
        <v>0.05230517241</v>
      </c>
      <c r="P111" s="9">
        <f t="shared" si="23"/>
        <v>0.1710379138</v>
      </c>
      <c r="Q111" s="9">
        <f t="shared" si="24"/>
        <v>0.2154973103</v>
      </c>
      <c r="R111" s="9">
        <f t="shared" si="25"/>
        <v>0.1469775345</v>
      </c>
      <c r="S111" s="9">
        <f t="shared" si="26"/>
        <v>0.002092206897</v>
      </c>
      <c r="T111" s="9">
        <f t="shared" si="27"/>
        <v>0</v>
      </c>
      <c r="U111" s="9">
        <f t="shared" si="28"/>
        <v>0</v>
      </c>
      <c r="V111" s="10">
        <v>0.0</v>
      </c>
      <c r="W111" s="10">
        <v>4.11999999999999</v>
      </c>
      <c r="X111" s="10">
        <v>0.0399999999999999</v>
      </c>
      <c r="Y111" s="10">
        <v>2.81</v>
      </c>
      <c r="Z111" s="10">
        <v>0.0</v>
      </c>
      <c r="AA111" s="10">
        <v>3.27</v>
      </c>
    </row>
    <row r="112">
      <c r="A112" s="8">
        <v>50.0</v>
      </c>
      <c r="B112" s="8">
        <v>0.983</v>
      </c>
      <c r="C112" s="8">
        <v>1.0378</v>
      </c>
      <c r="D112" s="2">
        <f t="shared" si="15"/>
        <v>1.0104</v>
      </c>
      <c r="E112" s="2">
        <f t="shared" si="16"/>
        <v>1.001543966</v>
      </c>
      <c r="F112" s="2">
        <f t="shared" si="17"/>
        <v>1.09987769</v>
      </c>
      <c r="G112" s="2">
        <f t="shared" si="18"/>
        <v>1.066925431</v>
      </c>
      <c r="H112" s="2">
        <f t="shared" si="19"/>
        <v>0.9361625</v>
      </c>
      <c r="I112" s="2">
        <f t="shared" si="20"/>
        <v>0.9032102414</v>
      </c>
      <c r="J112" s="10">
        <v>1.88</v>
      </c>
      <c r="K112" s="10">
        <v>1.25</v>
      </c>
      <c r="L112" s="10">
        <v>0.950000000000001</v>
      </c>
      <c r="M112" s="10">
        <v>1.05</v>
      </c>
      <c r="N112" s="2">
        <f t="shared" si="21"/>
        <v>0.0548</v>
      </c>
      <c r="O112" s="2">
        <f t="shared" si="22"/>
        <v>0.05230517241</v>
      </c>
      <c r="P112" s="9">
        <f t="shared" si="23"/>
        <v>0.1710379138</v>
      </c>
      <c r="Q112" s="9">
        <f t="shared" si="24"/>
        <v>0.2154973103</v>
      </c>
      <c r="R112" s="9">
        <f t="shared" si="25"/>
        <v>0.1469775345</v>
      </c>
      <c r="S112" s="9">
        <f t="shared" si="26"/>
        <v>0.002092206897</v>
      </c>
      <c r="T112" s="9">
        <f t="shared" si="27"/>
        <v>0</v>
      </c>
      <c r="U112" s="9">
        <f t="shared" si="28"/>
        <v>0</v>
      </c>
      <c r="V112" s="10">
        <v>0.0</v>
      </c>
      <c r="W112" s="10">
        <v>4.11999999999999</v>
      </c>
      <c r="X112" s="10">
        <v>0.0399999999999999</v>
      </c>
      <c r="Y112" s="10">
        <v>2.81</v>
      </c>
      <c r="Z112" s="10">
        <v>0.0</v>
      </c>
      <c r="AA112" s="10">
        <v>3.27</v>
      </c>
    </row>
    <row r="113">
      <c r="A113" s="8">
        <v>51.0</v>
      </c>
      <c r="B113" s="8">
        <v>0.9905</v>
      </c>
      <c r="C113" s="8">
        <v>1.0265</v>
      </c>
      <c r="D113" s="2">
        <f t="shared" si="15"/>
        <v>1.0085</v>
      </c>
      <c r="E113" s="2">
        <f t="shared" si="16"/>
        <v>1.001543966</v>
      </c>
      <c r="F113" s="2">
        <f t="shared" si="17"/>
        <v>1.09987769</v>
      </c>
      <c r="G113" s="2">
        <f t="shared" si="18"/>
        <v>1.066925431</v>
      </c>
      <c r="H113" s="2">
        <f t="shared" si="19"/>
        <v>0.9361625</v>
      </c>
      <c r="I113" s="2">
        <f t="shared" si="20"/>
        <v>0.9032102414</v>
      </c>
      <c r="J113" s="10">
        <v>1.88</v>
      </c>
      <c r="K113" s="10">
        <v>1.25</v>
      </c>
      <c r="L113" s="10">
        <v>0.950000000000001</v>
      </c>
      <c r="M113" s="10">
        <v>1.05</v>
      </c>
      <c r="N113" s="2">
        <f t="shared" si="21"/>
        <v>0.036</v>
      </c>
      <c r="O113" s="2">
        <f t="shared" si="22"/>
        <v>0.05230517241</v>
      </c>
      <c r="P113" s="9">
        <f t="shared" si="23"/>
        <v>0.1710379138</v>
      </c>
      <c r="Q113" s="9">
        <f t="shared" si="24"/>
        <v>0.2154973103</v>
      </c>
      <c r="R113" s="9">
        <f t="shared" si="25"/>
        <v>0.1469775345</v>
      </c>
      <c r="S113" s="9">
        <f t="shared" si="26"/>
        <v>0.002092206897</v>
      </c>
      <c r="T113" s="9">
        <f t="shared" si="27"/>
        <v>0</v>
      </c>
      <c r="U113" s="9">
        <f t="shared" si="28"/>
        <v>0</v>
      </c>
      <c r="V113" s="10">
        <v>0.0</v>
      </c>
      <c r="W113" s="10">
        <v>4.11999999999999</v>
      </c>
      <c r="X113" s="10">
        <v>0.0399999999999999</v>
      </c>
      <c r="Y113" s="10">
        <v>2.81</v>
      </c>
      <c r="Z113" s="10">
        <v>0.0</v>
      </c>
      <c r="AA113" s="10">
        <v>3.27</v>
      </c>
    </row>
    <row r="114">
      <c r="A114" s="8">
        <v>52.0</v>
      </c>
      <c r="B114" s="8">
        <v>0.9615</v>
      </c>
      <c r="C114" s="8">
        <v>1.0306</v>
      </c>
      <c r="D114" s="2">
        <f t="shared" si="15"/>
        <v>0.99605</v>
      </c>
      <c r="E114" s="2">
        <f t="shared" si="16"/>
        <v>1.001543966</v>
      </c>
      <c r="F114" s="2">
        <f t="shared" si="17"/>
        <v>1.09987769</v>
      </c>
      <c r="G114" s="2">
        <f t="shared" si="18"/>
        <v>1.066925431</v>
      </c>
      <c r="H114" s="2">
        <f t="shared" si="19"/>
        <v>0.9361625</v>
      </c>
      <c r="I114" s="2">
        <f t="shared" si="20"/>
        <v>0.9032102414</v>
      </c>
      <c r="J114" s="10">
        <v>1.88</v>
      </c>
      <c r="K114" s="10">
        <v>1.25</v>
      </c>
      <c r="L114" s="10">
        <v>0.950000000000001</v>
      </c>
      <c r="M114" s="10">
        <v>1.05</v>
      </c>
      <c r="N114" s="2">
        <f t="shared" si="21"/>
        <v>0.0691</v>
      </c>
      <c r="O114" s="2">
        <f t="shared" si="22"/>
        <v>0.05230517241</v>
      </c>
      <c r="P114" s="9">
        <f t="shared" si="23"/>
        <v>0.1710379138</v>
      </c>
      <c r="Q114" s="9">
        <f t="shared" si="24"/>
        <v>0.2154973103</v>
      </c>
      <c r="R114" s="9">
        <f t="shared" si="25"/>
        <v>0.1469775345</v>
      </c>
      <c r="S114" s="9">
        <f t="shared" si="26"/>
        <v>0.002092206897</v>
      </c>
      <c r="T114" s="9">
        <f t="shared" si="27"/>
        <v>0</v>
      </c>
      <c r="U114" s="9">
        <f t="shared" si="28"/>
        <v>0</v>
      </c>
      <c r="V114" s="10">
        <v>0.0</v>
      </c>
      <c r="W114" s="10">
        <v>4.11999999999999</v>
      </c>
      <c r="X114" s="10">
        <v>0.0399999999999999</v>
      </c>
      <c r="Y114" s="10">
        <v>2.81</v>
      </c>
      <c r="Z114" s="10">
        <v>0.0</v>
      </c>
      <c r="AA114" s="10">
        <v>3.27000000000001</v>
      </c>
    </row>
    <row r="115">
      <c r="A115" s="8">
        <v>53.0</v>
      </c>
      <c r="B115" s="8">
        <v>1.0188</v>
      </c>
      <c r="C115" s="8">
        <v>1.0145</v>
      </c>
      <c r="D115" s="2">
        <f t="shared" si="15"/>
        <v>1.01665</v>
      </c>
      <c r="E115" s="2">
        <f t="shared" si="16"/>
        <v>1.001543966</v>
      </c>
      <c r="F115" s="2">
        <f t="shared" si="17"/>
        <v>1.09987769</v>
      </c>
      <c r="G115" s="2">
        <f t="shared" si="18"/>
        <v>1.066925431</v>
      </c>
      <c r="H115" s="2">
        <f t="shared" si="19"/>
        <v>0.9361625</v>
      </c>
      <c r="I115" s="2">
        <f t="shared" si="20"/>
        <v>0.9032102414</v>
      </c>
      <c r="J115" s="10">
        <v>1.88</v>
      </c>
      <c r="K115" s="10">
        <v>1.25</v>
      </c>
      <c r="L115" s="10">
        <v>0.950000000000001</v>
      </c>
      <c r="M115" s="10">
        <v>1.05</v>
      </c>
      <c r="N115" s="2">
        <f t="shared" si="21"/>
        <v>0.0043</v>
      </c>
      <c r="O115" s="2">
        <f t="shared" si="22"/>
        <v>0.05230517241</v>
      </c>
      <c r="P115" s="9">
        <f t="shared" si="23"/>
        <v>0.1710379138</v>
      </c>
      <c r="Q115" s="9">
        <f t="shared" si="24"/>
        <v>0.2154973103</v>
      </c>
      <c r="R115" s="9">
        <f t="shared" si="25"/>
        <v>0.1469775345</v>
      </c>
      <c r="S115" s="9">
        <f t="shared" si="26"/>
        <v>0.002092206897</v>
      </c>
      <c r="T115" s="9">
        <f t="shared" si="27"/>
        <v>0</v>
      </c>
      <c r="U115" s="9">
        <f t="shared" si="28"/>
        <v>0</v>
      </c>
      <c r="V115" s="10">
        <v>0.0</v>
      </c>
      <c r="W115" s="10">
        <v>4.11999999999999</v>
      </c>
      <c r="X115" s="10">
        <v>0.0399999999999999</v>
      </c>
      <c r="Y115" s="10">
        <v>2.81</v>
      </c>
      <c r="Z115" s="10">
        <v>0.0</v>
      </c>
      <c r="AA115" s="10">
        <v>3.27000000000001</v>
      </c>
    </row>
    <row r="116">
      <c r="A116" s="8">
        <v>54.0</v>
      </c>
      <c r="B116" s="8">
        <v>1.0243</v>
      </c>
      <c r="C116" s="8">
        <v>1.0106</v>
      </c>
      <c r="D116" s="2">
        <f t="shared" si="15"/>
        <v>1.01745</v>
      </c>
      <c r="E116" s="2">
        <f t="shared" si="16"/>
        <v>1.001543966</v>
      </c>
      <c r="F116" s="2">
        <f t="shared" si="17"/>
        <v>1.09987769</v>
      </c>
      <c r="G116" s="2">
        <f t="shared" si="18"/>
        <v>1.066925431</v>
      </c>
      <c r="H116" s="2">
        <f t="shared" si="19"/>
        <v>0.9361625</v>
      </c>
      <c r="I116" s="2">
        <f t="shared" si="20"/>
        <v>0.9032102414</v>
      </c>
      <c r="J116" s="10">
        <v>1.88</v>
      </c>
      <c r="K116" s="10">
        <v>1.25</v>
      </c>
      <c r="L116" s="10">
        <v>0.950000000000001</v>
      </c>
      <c r="M116" s="10">
        <v>1.05</v>
      </c>
      <c r="N116" s="2">
        <f t="shared" si="21"/>
        <v>0.0137</v>
      </c>
      <c r="O116" s="2">
        <f t="shared" si="22"/>
        <v>0.05230517241</v>
      </c>
      <c r="P116" s="9">
        <f t="shared" si="23"/>
        <v>0.1710379138</v>
      </c>
      <c r="Q116" s="9">
        <f t="shared" si="24"/>
        <v>0.2154973103</v>
      </c>
      <c r="R116" s="9">
        <f t="shared" si="25"/>
        <v>0.1469775345</v>
      </c>
      <c r="S116" s="9">
        <f t="shared" si="26"/>
        <v>0.002092206897</v>
      </c>
      <c r="T116" s="9">
        <f t="shared" si="27"/>
        <v>0</v>
      </c>
      <c r="U116" s="9">
        <f t="shared" si="28"/>
        <v>0</v>
      </c>
      <c r="V116" s="10">
        <v>0.0</v>
      </c>
      <c r="W116" s="10">
        <v>4.11999999999999</v>
      </c>
      <c r="X116" s="10">
        <v>0.0399999999999999</v>
      </c>
      <c r="Y116" s="10">
        <v>2.81</v>
      </c>
      <c r="Z116" s="10">
        <v>0.0</v>
      </c>
      <c r="AA116" s="10">
        <v>3.27000000000001</v>
      </c>
    </row>
    <row r="117">
      <c r="A117" s="8">
        <v>55.0</v>
      </c>
      <c r="B117" s="8">
        <v>0.9206</v>
      </c>
      <c r="C117" s="8">
        <v>1.0853</v>
      </c>
      <c r="D117" s="2">
        <f t="shared" si="15"/>
        <v>1.00295</v>
      </c>
      <c r="E117" s="2">
        <f t="shared" si="16"/>
        <v>1.001543966</v>
      </c>
      <c r="F117" s="2">
        <f t="shared" si="17"/>
        <v>1.09987769</v>
      </c>
      <c r="G117" s="2">
        <f t="shared" si="18"/>
        <v>1.066925431</v>
      </c>
      <c r="H117" s="2">
        <f t="shared" si="19"/>
        <v>0.9361625</v>
      </c>
      <c r="I117" s="2">
        <f t="shared" si="20"/>
        <v>0.9032102414</v>
      </c>
      <c r="J117" s="10">
        <v>1.88</v>
      </c>
      <c r="K117" s="10">
        <v>1.25</v>
      </c>
      <c r="L117" s="10">
        <v>0.950000000000002</v>
      </c>
      <c r="M117" s="10">
        <v>1.05</v>
      </c>
      <c r="N117" s="2">
        <f t="shared" si="21"/>
        <v>0.1647</v>
      </c>
      <c r="O117" s="2">
        <f t="shared" si="22"/>
        <v>0.05230517241</v>
      </c>
      <c r="P117" s="9">
        <f t="shared" si="23"/>
        <v>0.1710379138</v>
      </c>
      <c r="Q117" s="9">
        <f t="shared" si="24"/>
        <v>0.2154973103</v>
      </c>
      <c r="R117" s="9">
        <f t="shared" si="25"/>
        <v>0.1469775345</v>
      </c>
      <c r="S117" s="9">
        <f t="shared" si="26"/>
        <v>0.002092206897</v>
      </c>
      <c r="T117" s="9">
        <f t="shared" si="27"/>
        <v>0</v>
      </c>
      <c r="U117" s="9">
        <f t="shared" si="28"/>
        <v>0</v>
      </c>
      <c r="V117" s="10">
        <v>0.0</v>
      </c>
      <c r="W117" s="10">
        <v>4.11999999999999</v>
      </c>
      <c r="X117" s="10">
        <v>0.0399999999999999</v>
      </c>
      <c r="Y117" s="10">
        <v>2.80999999999999</v>
      </c>
      <c r="Z117" s="10">
        <v>0.0</v>
      </c>
      <c r="AA117" s="10">
        <v>3.27000000000001</v>
      </c>
    </row>
    <row r="118">
      <c r="A118" s="8">
        <v>56.0</v>
      </c>
      <c r="B118" s="8">
        <v>1.0066</v>
      </c>
      <c r="C118" s="8">
        <v>0.9629</v>
      </c>
      <c r="D118" s="2">
        <f t="shared" si="15"/>
        <v>0.98475</v>
      </c>
      <c r="E118" s="2">
        <f t="shared" si="16"/>
        <v>1.001543966</v>
      </c>
      <c r="F118" s="2">
        <f t="shared" si="17"/>
        <v>1.09987769</v>
      </c>
      <c r="G118" s="2">
        <f t="shared" si="18"/>
        <v>1.066925431</v>
      </c>
      <c r="H118" s="2">
        <f t="shared" si="19"/>
        <v>0.9361625</v>
      </c>
      <c r="I118" s="2">
        <f t="shared" si="20"/>
        <v>0.9032102414</v>
      </c>
      <c r="J118" s="10">
        <v>1.88</v>
      </c>
      <c r="K118" s="10">
        <v>1.25</v>
      </c>
      <c r="L118" s="10">
        <v>0.950000000000002</v>
      </c>
      <c r="M118" s="10">
        <v>1.05</v>
      </c>
      <c r="N118" s="2">
        <f t="shared" si="21"/>
        <v>0.0437</v>
      </c>
      <c r="O118" s="2">
        <f t="shared" si="22"/>
        <v>0.05230517241</v>
      </c>
      <c r="P118" s="9">
        <f t="shared" si="23"/>
        <v>0.1710379138</v>
      </c>
      <c r="Q118" s="9">
        <f t="shared" si="24"/>
        <v>0.2154973103</v>
      </c>
      <c r="R118" s="9">
        <f t="shared" si="25"/>
        <v>0.1469775345</v>
      </c>
      <c r="S118" s="9">
        <f t="shared" si="26"/>
        <v>0.002092206897</v>
      </c>
      <c r="T118" s="9">
        <f t="shared" si="27"/>
        <v>0</v>
      </c>
      <c r="U118" s="9">
        <f t="shared" si="28"/>
        <v>0</v>
      </c>
      <c r="V118" s="10">
        <v>0.0</v>
      </c>
      <c r="W118" s="10">
        <v>4.11999999999998</v>
      </c>
      <c r="X118" s="10">
        <v>0.0399999999999999</v>
      </c>
      <c r="Y118" s="10">
        <v>2.80999999999999</v>
      </c>
      <c r="Z118" s="10">
        <v>0.0</v>
      </c>
      <c r="AA118" s="10">
        <v>3.27000000000001</v>
      </c>
    </row>
    <row r="119">
      <c r="A119" s="8">
        <v>57.0</v>
      </c>
      <c r="B119" s="8">
        <v>0.9389</v>
      </c>
      <c r="C119" s="8">
        <v>0.9632</v>
      </c>
      <c r="D119" s="2">
        <f t="shared" si="15"/>
        <v>0.95105</v>
      </c>
      <c r="E119" s="2">
        <f t="shared" si="16"/>
        <v>1.001543966</v>
      </c>
      <c r="F119" s="2">
        <f t="shared" si="17"/>
        <v>1.09987769</v>
      </c>
      <c r="G119" s="2">
        <f t="shared" si="18"/>
        <v>1.066925431</v>
      </c>
      <c r="H119" s="2">
        <f t="shared" si="19"/>
        <v>0.9361625</v>
      </c>
      <c r="I119" s="2">
        <f t="shared" si="20"/>
        <v>0.9032102414</v>
      </c>
      <c r="J119" s="10">
        <v>1.88</v>
      </c>
      <c r="K119" s="10">
        <v>1.25</v>
      </c>
      <c r="L119" s="10">
        <v>0.950000000000002</v>
      </c>
      <c r="M119" s="10">
        <v>1.05</v>
      </c>
      <c r="N119" s="2">
        <f t="shared" si="21"/>
        <v>0.0243</v>
      </c>
      <c r="O119" s="2">
        <f t="shared" si="22"/>
        <v>0.05230517241</v>
      </c>
      <c r="P119" s="9">
        <f t="shared" si="23"/>
        <v>0.1710379138</v>
      </c>
      <c r="Q119" s="9">
        <f t="shared" si="24"/>
        <v>0.2154973103</v>
      </c>
      <c r="R119" s="9">
        <f t="shared" si="25"/>
        <v>0.1469775345</v>
      </c>
      <c r="S119" s="9">
        <f t="shared" si="26"/>
        <v>0.002092206897</v>
      </c>
      <c r="T119" s="9">
        <f t="shared" si="27"/>
        <v>0</v>
      </c>
      <c r="U119" s="9">
        <f t="shared" si="28"/>
        <v>0</v>
      </c>
      <c r="V119" s="10">
        <v>0.0</v>
      </c>
      <c r="W119" s="10">
        <v>4.11999999999998</v>
      </c>
      <c r="X119" s="10">
        <v>0.0399999999999999</v>
      </c>
      <c r="Y119" s="10">
        <v>2.80999999999999</v>
      </c>
      <c r="Z119" s="10">
        <v>0.0</v>
      </c>
      <c r="AA119" s="10">
        <v>3.27000000000001</v>
      </c>
    </row>
    <row r="120">
      <c r="A120" s="8">
        <v>58.0</v>
      </c>
      <c r="B120" s="8">
        <v>0.9536</v>
      </c>
      <c r="C120" s="8">
        <v>1.0508</v>
      </c>
      <c r="D120" s="2">
        <f t="shared" si="15"/>
        <v>1.0022</v>
      </c>
      <c r="E120" s="2">
        <f t="shared" si="16"/>
        <v>1.001543966</v>
      </c>
      <c r="F120" s="2">
        <f t="shared" si="17"/>
        <v>1.09987769</v>
      </c>
      <c r="G120" s="2">
        <f t="shared" si="18"/>
        <v>1.066925431</v>
      </c>
      <c r="H120" s="2">
        <f t="shared" si="19"/>
        <v>0.9361625</v>
      </c>
      <c r="I120" s="2">
        <f t="shared" si="20"/>
        <v>0.9032102414</v>
      </c>
      <c r="J120" s="10">
        <v>1.88</v>
      </c>
      <c r="K120" s="10">
        <v>1.25</v>
      </c>
      <c r="L120" s="10">
        <v>0.950000000000002</v>
      </c>
      <c r="M120" s="10">
        <v>1.05</v>
      </c>
      <c r="N120" s="2">
        <f t="shared" si="21"/>
        <v>0.0972</v>
      </c>
      <c r="O120" s="2">
        <f t="shared" si="22"/>
        <v>0.05230517241</v>
      </c>
      <c r="P120" s="9">
        <f t="shared" si="23"/>
        <v>0.1710379138</v>
      </c>
      <c r="Q120" s="9">
        <f t="shared" si="24"/>
        <v>0.2154973103</v>
      </c>
      <c r="R120" s="9">
        <f t="shared" si="25"/>
        <v>0.1469775345</v>
      </c>
      <c r="S120" s="9">
        <f t="shared" si="26"/>
        <v>0.002092206897</v>
      </c>
      <c r="T120" s="9">
        <f t="shared" si="27"/>
        <v>0</v>
      </c>
      <c r="U120" s="9">
        <f t="shared" si="28"/>
        <v>0</v>
      </c>
      <c r="V120" s="10">
        <v>0.0</v>
      </c>
      <c r="W120" s="10">
        <v>4.11999999999998</v>
      </c>
      <c r="X120" s="10">
        <v>0.0399999999999999</v>
      </c>
      <c r="Y120" s="10">
        <v>2.80999999999999</v>
      </c>
      <c r="Z120" s="10">
        <v>0.0</v>
      </c>
      <c r="AA120" s="10">
        <v>3.27000000000001</v>
      </c>
    </row>
    <row r="270"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501">
      <c r="B501" s="13" t="s">
        <v>25</v>
      </c>
      <c r="C501" s="14"/>
      <c r="D501" s="14"/>
      <c r="E501" s="14"/>
    </row>
    <row r="502">
      <c r="A502" s="13" t="s">
        <v>1</v>
      </c>
      <c r="B502" s="13" t="s">
        <v>26</v>
      </c>
      <c r="C502" s="13" t="s">
        <v>27</v>
      </c>
      <c r="D502" s="13" t="s">
        <v>26</v>
      </c>
      <c r="E502" s="13" t="s">
        <v>27</v>
      </c>
    </row>
    <row r="503">
      <c r="A503" s="12">
        <v>1.0</v>
      </c>
      <c r="B503" s="12">
        <v>0.9897</v>
      </c>
      <c r="C503" s="12">
        <v>1.0654</v>
      </c>
      <c r="D503" s="12">
        <v>1.0228</v>
      </c>
      <c r="E503" s="12">
        <v>0.9704</v>
      </c>
    </row>
    <row r="504">
      <c r="A504" s="12">
        <v>2.0</v>
      </c>
      <c r="B504" s="12">
        <v>0.9256</v>
      </c>
      <c r="C504" s="12">
        <v>1.0424</v>
      </c>
      <c r="D504" s="12">
        <v>1.0471</v>
      </c>
      <c r="E504" s="12">
        <v>0.9465</v>
      </c>
    </row>
    <row r="505">
      <c r="A505" s="12">
        <v>3.0</v>
      </c>
      <c r="B505" s="12">
        <v>0.9587</v>
      </c>
      <c r="C505" s="12">
        <v>1.0442</v>
      </c>
      <c r="D505" s="12">
        <v>0.9659</v>
      </c>
      <c r="E505" s="12">
        <v>1.1295</v>
      </c>
    </row>
    <row r="506">
      <c r="A506" s="12">
        <v>4.0</v>
      </c>
      <c r="B506" s="12">
        <v>0.9949</v>
      </c>
      <c r="C506" s="12">
        <v>1.0178</v>
      </c>
      <c r="D506" s="12">
        <v>0.9474</v>
      </c>
      <c r="E506" s="12">
        <v>1.0047</v>
      </c>
    </row>
    <row r="507">
      <c r="A507" s="12">
        <v>5.0</v>
      </c>
      <c r="B507" s="12">
        <v>1.0205</v>
      </c>
      <c r="C507" s="12">
        <v>0.9297</v>
      </c>
      <c r="D507" s="12">
        <v>1.022</v>
      </c>
      <c r="E507" s="12">
        <v>0.9835</v>
      </c>
    </row>
    <row r="508">
      <c r="A508" s="12">
        <v>6.0</v>
      </c>
      <c r="B508" s="12">
        <v>1.0069</v>
      </c>
      <c r="C508" s="12">
        <v>1.0258</v>
      </c>
      <c r="D508" s="12">
        <v>1.0193</v>
      </c>
      <c r="E508" s="12">
        <v>1.0018</v>
      </c>
    </row>
    <row r="509">
      <c r="A509" s="12">
        <v>7.0</v>
      </c>
      <c r="B509" s="12">
        <v>1.056</v>
      </c>
      <c r="C509" s="12">
        <v>1.0008</v>
      </c>
      <c r="D509" s="12">
        <v>0.9667</v>
      </c>
      <c r="E509" s="12">
        <v>1.0289</v>
      </c>
    </row>
    <row r="510">
      <c r="A510" s="12">
        <v>8.0</v>
      </c>
      <c r="B510" s="12">
        <v>1.0295</v>
      </c>
      <c r="C510" s="12">
        <v>0.9764</v>
      </c>
      <c r="D510" s="12">
        <v>1.0159</v>
      </c>
      <c r="E510" s="12">
        <v>0.995</v>
      </c>
    </row>
    <row r="511">
      <c r="A511" s="12">
        <v>9.0</v>
      </c>
      <c r="B511" s="12">
        <v>0.9573</v>
      </c>
      <c r="C511" s="12">
        <v>0.9895</v>
      </c>
      <c r="D511" s="12">
        <v>0.9969</v>
      </c>
      <c r="E511" s="12">
        <v>1.0579</v>
      </c>
    </row>
    <row r="512">
      <c r="A512" s="12">
        <v>10.0</v>
      </c>
      <c r="B512" s="12">
        <v>0.9612</v>
      </c>
      <c r="C512" s="12">
        <v>0.9709</v>
      </c>
      <c r="D512" s="12">
        <v>0.999</v>
      </c>
      <c r="E512" s="12">
        <v>1.035</v>
      </c>
    </row>
    <row r="513">
      <c r="A513" s="12">
        <v>11.0</v>
      </c>
      <c r="B513" s="12">
        <v>1.0699</v>
      </c>
      <c r="C513" s="12">
        <v>0.9752</v>
      </c>
      <c r="D513" s="12">
        <v>1.1166</v>
      </c>
      <c r="E513" s="12">
        <v>1.061</v>
      </c>
    </row>
    <row r="514">
      <c r="A514" s="12">
        <v>12.0</v>
      </c>
      <c r="B514" s="12">
        <v>0.9696</v>
      </c>
      <c r="C514" s="12">
        <v>0.9772</v>
      </c>
      <c r="D514" s="12">
        <v>1.026</v>
      </c>
      <c r="E514" s="12">
        <v>1.0058</v>
      </c>
    </row>
    <row r="515">
      <c r="A515" s="12">
        <v>13.0</v>
      </c>
      <c r="B515" s="12">
        <v>1.0238</v>
      </c>
      <c r="C515" s="12">
        <v>0.9943</v>
      </c>
      <c r="D515" s="12">
        <v>0.9336</v>
      </c>
      <c r="E515" s="12">
        <v>0.9489</v>
      </c>
    </row>
    <row r="516">
      <c r="A516" s="12">
        <v>14.0</v>
      </c>
      <c r="B516" s="12">
        <v>0.9351</v>
      </c>
      <c r="C516" s="12">
        <v>0.9762</v>
      </c>
      <c r="D516" s="12">
        <v>0.972</v>
      </c>
      <c r="E516" s="12">
        <v>0.9514</v>
      </c>
    </row>
    <row r="517">
      <c r="A517" s="12">
        <v>15.0</v>
      </c>
      <c r="B517" s="12">
        <v>1.1137</v>
      </c>
      <c r="C517" s="12">
        <v>0.9146</v>
      </c>
      <c r="D517" s="12">
        <v>1.0442</v>
      </c>
      <c r="E517" s="12">
        <v>0.9905</v>
      </c>
    </row>
    <row r="518">
      <c r="A518" s="12">
        <v>16.0</v>
      </c>
      <c r="B518" s="12">
        <v>0.9781</v>
      </c>
      <c r="C518" s="12">
        <v>0.9647</v>
      </c>
      <c r="D518" s="12">
        <v>0.9798</v>
      </c>
      <c r="E518" s="12">
        <v>0.934</v>
      </c>
    </row>
    <row r="519">
      <c r="A519" s="12">
        <v>17.0</v>
      </c>
      <c r="B519" s="12">
        <v>0.9731</v>
      </c>
      <c r="C519" s="12">
        <v>1.0287</v>
      </c>
      <c r="D519" s="12">
        <v>1.0438</v>
      </c>
      <c r="E519" s="12">
        <v>1.0209</v>
      </c>
    </row>
    <row r="520">
      <c r="A520" s="12">
        <v>18.0</v>
      </c>
      <c r="B520" s="12">
        <v>0.9981</v>
      </c>
      <c r="C520" s="12">
        <v>0.9356</v>
      </c>
      <c r="D520" s="12">
        <v>0.9814</v>
      </c>
      <c r="E520" s="12">
        <v>1.1086</v>
      </c>
    </row>
    <row r="521">
      <c r="A521" s="12">
        <v>19.0</v>
      </c>
      <c r="B521" s="12">
        <v>0.9358</v>
      </c>
      <c r="C521" s="12">
        <v>0.9518</v>
      </c>
      <c r="D521" s="12">
        <v>0.9758</v>
      </c>
      <c r="E521" s="12">
        <v>1.0117</v>
      </c>
    </row>
    <row r="522">
      <c r="A522" s="12">
        <v>20.0</v>
      </c>
      <c r="B522" s="12">
        <v>0.9575</v>
      </c>
      <c r="C522" s="12">
        <v>1.0</v>
      </c>
      <c r="D522" s="12">
        <v>1.0205</v>
      </c>
      <c r="E522" s="12">
        <v>0.9843</v>
      </c>
    </row>
    <row r="523">
      <c r="A523" s="12">
        <v>21.0</v>
      </c>
      <c r="B523" s="12">
        <v>1.0072</v>
      </c>
      <c r="C523" s="12">
        <v>1.0037</v>
      </c>
      <c r="D523" s="12">
        <v>1.0509</v>
      </c>
      <c r="E523" s="12">
        <v>1.0343</v>
      </c>
    </row>
    <row r="524">
      <c r="A524" s="12">
        <v>22.0</v>
      </c>
      <c r="B524" s="12">
        <v>1.0139</v>
      </c>
      <c r="C524" s="12">
        <v>1.0261</v>
      </c>
      <c r="D524" s="12">
        <v>0.9635</v>
      </c>
      <c r="E524" s="12">
        <v>0.9429</v>
      </c>
    </row>
    <row r="525">
      <c r="A525" s="12">
        <v>23.0</v>
      </c>
      <c r="B525" s="12">
        <v>0.988</v>
      </c>
      <c r="C525" s="12">
        <v>1.012</v>
      </c>
      <c r="D525" s="12">
        <v>1.0348</v>
      </c>
      <c r="E525" s="12">
        <v>0.9296</v>
      </c>
    </row>
    <row r="526">
      <c r="A526" s="12">
        <v>24.0</v>
      </c>
      <c r="B526" s="12">
        <v>0.9655</v>
      </c>
      <c r="C526" s="12">
        <v>0.9736</v>
      </c>
      <c r="D526" s="12">
        <v>0.9996</v>
      </c>
      <c r="E526" s="12">
        <v>1.0359</v>
      </c>
    </row>
    <row r="527">
      <c r="A527" s="12">
        <v>25.0</v>
      </c>
      <c r="B527" s="12">
        <v>1.0229</v>
      </c>
      <c r="C527" s="12">
        <v>0.9998</v>
      </c>
      <c r="D527" s="12">
        <v>1.0018</v>
      </c>
      <c r="E527" s="12">
        <v>0.8564</v>
      </c>
    </row>
    <row r="528">
      <c r="A528" s="12">
        <v>26.0</v>
      </c>
      <c r="B528" s="12">
        <v>0.9823</v>
      </c>
      <c r="C528" s="12">
        <v>0.979</v>
      </c>
      <c r="D528" s="12">
        <v>0.9308</v>
      </c>
      <c r="E528" s="12">
        <v>0.9604</v>
      </c>
    </row>
    <row r="529">
      <c r="A529" s="12">
        <v>27.0</v>
      </c>
      <c r="B529" s="12">
        <v>1.0599</v>
      </c>
      <c r="C529" s="12">
        <v>0.9585</v>
      </c>
      <c r="D529" s="12">
        <v>0.9772</v>
      </c>
      <c r="E529" s="12">
        <v>1.0054</v>
      </c>
    </row>
    <row r="530">
      <c r="A530" s="12">
        <v>28.0</v>
      </c>
      <c r="B530" s="12">
        <v>0.9728</v>
      </c>
      <c r="C530" s="12">
        <v>1.0259</v>
      </c>
      <c r="D530" s="12">
        <v>1.0151</v>
      </c>
      <c r="E530" s="12">
        <v>1.0389</v>
      </c>
    </row>
    <row r="531">
      <c r="A531" s="12">
        <v>29.0</v>
      </c>
      <c r="B531" s="12">
        <v>1.0684</v>
      </c>
      <c r="C531" s="12">
        <v>1.0332</v>
      </c>
      <c r="D531" s="12">
        <v>1.0686</v>
      </c>
      <c r="E531" s="12">
        <v>1.0425</v>
      </c>
    </row>
    <row r="532">
      <c r="A532" s="12">
        <v>30.0</v>
      </c>
      <c r="B532" s="12">
        <v>1.0429</v>
      </c>
      <c r="C532" s="12">
        <v>0.9727</v>
      </c>
      <c r="D532" s="12">
        <v>0.9876</v>
      </c>
      <c r="E532" s="12">
        <v>0.9865</v>
      </c>
    </row>
    <row r="533">
      <c r="A533" s="12">
        <v>31.0</v>
      </c>
      <c r="B533" s="12">
        <v>0.9802</v>
      </c>
      <c r="C533" s="12">
        <v>1.0073</v>
      </c>
      <c r="D533" s="12">
        <v>0.9574</v>
      </c>
      <c r="E533" s="12">
        <v>1.0196</v>
      </c>
    </row>
    <row r="534">
      <c r="A534" s="12">
        <v>32.0</v>
      </c>
      <c r="B534" s="12">
        <v>0.9462</v>
      </c>
      <c r="C534" s="12">
        <v>0.9096</v>
      </c>
      <c r="D534" s="12">
        <v>0.9364</v>
      </c>
      <c r="E534" s="12">
        <v>1.0448</v>
      </c>
    </row>
    <row r="535">
      <c r="A535" s="12">
        <v>33.0</v>
      </c>
      <c r="B535" s="12">
        <v>1.1081</v>
      </c>
      <c r="C535" s="12">
        <v>1.0171</v>
      </c>
      <c r="D535" s="12">
        <v>1.0235</v>
      </c>
      <c r="E535" s="12">
        <v>1.0182</v>
      </c>
    </row>
    <row r="536">
      <c r="A536" s="12">
        <v>34.0</v>
      </c>
      <c r="B536" s="12">
        <v>1.0137</v>
      </c>
      <c r="C536" s="12">
        <v>1.0171</v>
      </c>
      <c r="D536" s="12">
        <v>0.9958</v>
      </c>
      <c r="E536" s="12">
        <v>1.0069</v>
      </c>
    </row>
    <row r="537">
      <c r="A537" s="12">
        <v>35.0</v>
      </c>
      <c r="B537" s="12">
        <v>0.9795</v>
      </c>
      <c r="C537" s="12">
        <v>1.027</v>
      </c>
      <c r="D537" s="12">
        <v>1.0363</v>
      </c>
      <c r="E537" s="12">
        <v>0.9763</v>
      </c>
    </row>
    <row r="538">
      <c r="A538" s="12">
        <v>36.0</v>
      </c>
      <c r="B538" s="12">
        <v>1.0337</v>
      </c>
      <c r="C538" s="12">
        <v>0.9969</v>
      </c>
      <c r="D538" s="12">
        <v>1.0031</v>
      </c>
      <c r="E538" s="12">
        <v>0.9901</v>
      </c>
    </row>
    <row r="539">
      <c r="A539" s="12">
        <v>37.0</v>
      </c>
      <c r="B539" s="12">
        <v>0.9693</v>
      </c>
      <c r="C539" s="12">
        <v>1.017</v>
      </c>
      <c r="D539" s="12">
        <v>0.9611</v>
      </c>
      <c r="E539" s="12">
        <v>1.0779</v>
      </c>
    </row>
    <row r="540">
      <c r="A540" s="12">
        <v>38.0</v>
      </c>
      <c r="B540" s="12">
        <v>0.9692</v>
      </c>
      <c r="C540" s="12">
        <v>0.9404</v>
      </c>
      <c r="D540" s="12">
        <v>0.9933</v>
      </c>
      <c r="E540" s="12">
        <v>0.9831</v>
      </c>
    </row>
    <row r="541">
      <c r="A541" s="12">
        <v>39.0</v>
      </c>
      <c r="B541" s="12">
        <v>0.9911</v>
      </c>
      <c r="C541" s="12">
        <v>1.0005</v>
      </c>
      <c r="D541" s="12">
        <v>0.98</v>
      </c>
      <c r="E541" s="12">
        <v>1.0051</v>
      </c>
    </row>
    <row r="542">
      <c r="A542" s="12">
        <v>40.0</v>
      </c>
      <c r="B542" s="12">
        <v>1.0501</v>
      </c>
      <c r="C542" s="12">
        <v>1.0019</v>
      </c>
      <c r="D542" s="12">
        <v>0.9956</v>
      </c>
      <c r="E542" s="12">
        <v>1.0091</v>
      </c>
    </row>
    <row r="543">
      <c r="A543" s="12">
        <v>41.0</v>
      </c>
      <c r="B543" s="12">
        <v>0.9889</v>
      </c>
      <c r="C543" s="12">
        <v>1.0185</v>
      </c>
      <c r="D543" s="12">
        <v>0.9838</v>
      </c>
      <c r="E543" s="12">
        <v>0.9607</v>
      </c>
    </row>
    <row r="544">
      <c r="A544" s="12">
        <v>42.0</v>
      </c>
      <c r="B544" s="12">
        <v>1.0014</v>
      </c>
      <c r="C544" s="12">
        <v>1.0253</v>
      </c>
      <c r="D544" s="12">
        <v>1.037</v>
      </c>
      <c r="E544" s="12">
        <v>0.9706</v>
      </c>
    </row>
    <row r="545">
      <c r="A545" s="12">
        <v>43.0</v>
      </c>
      <c r="B545" s="12">
        <v>0.9549</v>
      </c>
      <c r="C545" s="12">
        <v>1.0299</v>
      </c>
      <c r="D545" s="12">
        <v>0.9776</v>
      </c>
      <c r="E545" s="12">
        <v>0.9962</v>
      </c>
    </row>
    <row r="546">
      <c r="A546" s="12">
        <v>44.0</v>
      </c>
      <c r="B546" s="12">
        <v>1.0292</v>
      </c>
      <c r="C546" s="12">
        <v>1.0161</v>
      </c>
      <c r="D546" s="12">
        <v>0.9893</v>
      </c>
      <c r="E546" s="12">
        <v>0.9867</v>
      </c>
    </row>
    <row r="547">
      <c r="A547" s="12">
        <v>45.0</v>
      </c>
      <c r="B547" s="12">
        <v>1.055</v>
      </c>
      <c r="C547" s="12">
        <v>0.973</v>
      </c>
      <c r="D547" s="12">
        <v>1.0667</v>
      </c>
      <c r="E547" s="12">
        <v>1.0121</v>
      </c>
    </row>
    <row r="548">
      <c r="A548" s="12">
        <v>46.0</v>
      </c>
      <c r="B548" s="12">
        <v>1.0115</v>
      </c>
      <c r="C548" s="12">
        <v>0.9783</v>
      </c>
      <c r="D548" s="12">
        <v>1.0337</v>
      </c>
      <c r="E548" s="12">
        <v>0.9686</v>
      </c>
    </row>
    <row r="549">
      <c r="A549" s="12">
        <v>47.0</v>
      </c>
      <c r="B549" s="12">
        <v>0.9824</v>
      </c>
      <c r="C549" s="12">
        <v>1.0255</v>
      </c>
      <c r="D549" s="12">
        <v>0.9398</v>
      </c>
      <c r="E549" s="12">
        <v>0.9659</v>
      </c>
    </row>
    <row r="550">
      <c r="A550" s="12">
        <v>48.0</v>
      </c>
      <c r="B550" s="12">
        <v>0.9576</v>
      </c>
      <c r="C550" s="12">
        <v>0.9937</v>
      </c>
      <c r="D550" s="12">
        <v>1.0002</v>
      </c>
      <c r="E550" s="12">
        <v>0.9069</v>
      </c>
    </row>
    <row r="551">
      <c r="A551" s="12">
        <v>49.0</v>
      </c>
      <c r="B551" s="12">
        <v>0.9757</v>
      </c>
      <c r="C551" s="12">
        <v>1.0611</v>
      </c>
      <c r="D551" s="12">
        <v>0.965</v>
      </c>
      <c r="E551" s="12">
        <v>0.9749</v>
      </c>
    </row>
    <row r="552">
      <c r="A552" s="12">
        <v>50.0</v>
      </c>
      <c r="B552" s="12">
        <v>0.9788</v>
      </c>
      <c r="C552" s="12">
        <v>0.9938</v>
      </c>
      <c r="D552" s="12">
        <v>1.0082</v>
      </c>
      <c r="E552" s="12">
        <v>1.0786</v>
      </c>
    </row>
    <row r="553">
      <c r="A553" s="12">
        <v>51.0</v>
      </c>
      <c r="B553" s="12">
        <v>1.014</v>
      </c>
      <c r="C553" s="12">
        <v>0.9993</v>
      </c>
      <c r="D553" s="12">
        <v>0.9505</v>
      </c>
      <c r="E553" s="12">
        <v>0.9975</v>
      </c>
    </row>
    <row r="554">
      <c r="A554" s="12">
        <v>52.0</v>
      </c>
      <c r="B554" s="12">
        <v>1.0442</v>
      </c>
      <c r="C554" s="12">
        <v>1.0131</v>
      </c>
      <c r="D554" s="12">
        <v>1.0404</v>
      </c>
      <c r="E554" s="12">
        <v>1.0245</v>
      </c>
    </row>
    <row r="555">
      <c r="A555" s="12">
        <v>53.0</v>
      </c>
      <c r="B555" s="12">
        <v>0.9335</v>
      </c>
      <c r="C555" s="12">
        <v>0.9664</v>
      </c>
      <c r="D555" s="12">
        <v>0.9537</v>
      </c>
      <c r="E555" s="12">
        <v>1.0401</v>
      </c>
    </row>
    <row r="556">
      <c r="A556" s="12">
        <v>54.0</v>
      </c>
      <c r="B556" s="12">
        <v>1.0359</v>
      </c>
      <c r="C556" s="12">
        <v>0.9942</v>
      </c>
      <c r="D556" s="12">
        <v>1.0323</v>
      </c>
      <c r="E556" s="12">
        <v>1.0248</v>
      </c>
    </row>
    <row r="557">
      <c r="A557" s="12">
        <v>55.0</v>
      </c>
      <c r="B557" s="12">
        <v>1.0162</v>
      </c>
      <c r="C557" s="12">
        <v>1.0264</v>
      </c>
      <c r="D557" s="12">
        <v>1.0231</v>
      </c>
      <c r="E557" s="12">
        <v>1.0086</v>
      </c>
    </row>
    <row r="558">
      <c r="A558" s="12">
        <v>56.0</v>
      </c>
      <c r="B558" s="12">
        <v>0.9612</v>
      </c>
      <c r="C558" s="12">
        <v>0.9413</v>
      </c>
      <c r="D558" s="12">
        <v>0.9775</v>
      </c>
      <c r="E558" s="12">
        <v>1.078</v>
      </c>
    </row>
    <row r="559">
      <c r="A559" s="12">
        <v>57.0</v>
      </c>
      <c r="B559" s="12">
        <v>0.9527</v>
      </c>
      <c r="C559" s="12">
        <v>1.0223</v>
      </c>
      <c r="D559" s="12">
        <v>0.9759</v>
      </c>
      <c r="E559" s="12">
        <v>0.997</v>
      </c>
    </row>
    <row r="560">
      <c r="A560" s="12">
        <v>58.0</v>
      </c>
      <c r="B560" s="12">
        <v>0.9845</v>
      </c>
      <c r="C560" s="12">
        <v>1.0253</v>
      </c>
      <c r="D560" s="12">
        <v>1.0033</v>
      </c>
      <c r="E560" s="12">
        <v>0.9906</v>
      </c>
    </row>
    <row r="561">
      <c r="A561" s="11"/>
      <c r="B561" s="11"/>
      <c r="C561" s="11"/>
      <c r="D561" s="11"/>
      <c r="E561" s="11"/>
    </row>
    <row r="562">
      <c r="A562" s="11"/>
      <c r="B562" s="13" t="s">
        <v>28</v>
      </c>
      <c r="C562" s="11"/>
      <c r="D562" s="14"/>
      <c r="E562" s="14"/>
    </row>
    <row r="563">
      <c r="A563" s="13" t="s">
        <v>1</v>
      </c>
      <c r="B563" s="13" t="s">
        <v>26</v>
      </c>
      <c r="C563" s="13" t="s">
        <v>27</v>
      </c>
      <c r="D563" s="13" t="s">
        <v>26</v>
      </c>
      <c r="E563" s="13" t="s">
        <v>27</v>
      </c>
    </row>
    <row r="564">
      <c r="A564" s="12">
        <v>1.0</v>
      </c>
      <c r="B564" s="12">
        <v>1.0045</v>
      </c>
      <c r="C564" s="12">
        <v>0.9648</v>
      </c>
      <c r="D564" s="12">
        <v>0.9577</v>
      </c>
      <c r="E564" s="12">
        <v>1.0283</v>
      </c>
    </row>
    <row r="565">
      <c r="A565" s="12">
        <v>2.0</v>
      </c>
      <c r="B565" s="12">
        <v>1.025</v>
      </c>
      <c r="C565" s="12">
        <v>0.9657</v>
      </c>
      <c r="D565" s="12">
        <v>0.9912</v>
      </c>
      <c r="E565" s="12">
        <v>1.0238</v>
      </c>
    </row>
    <row r="566">
      <c r="A566" s="12">
        <v>3.0</v>
      </c>
      <c r="B566" s="12">
        <v>0.9858</v>
      </c>
      <c r="C566" s="12">
        <v>0.9623</v>
      </c>
      <c r="D566" s="12">
        <v>1.0265</v>
      </c>
      <c r="E566" s="12">
        <v>1.0335</v>
      </c>
    </row>
    <row r="567">
      <c r="A567" s="12">
        <v>4.0</v>
      </c>
      <c r="B567" s="12">
        <v>1.0125</v>
      </c>
      <c r="C567" s="12">
        <v>0.9991</v>
      </c>
      <c r="D567" s="12">
        <v>0.9806</v>
      </c>
      <c r="E567" s="12">
        <v>0.9987</v>
      </c>
    </row>
    <row r="568">
      <c r="A568" s="12">
        <v>5.0</v>
      </c>
      <c r="B568" s="12">
        <v>1.0234</v>
      </c>
      <c r="C568" s="12">
        <v>0.9804</v>
      </c>
      <c r="D568" s="12">
        <v>1.0733</v>
      </c>
      <c r="E568" s="12">
        <v>1.0608</v>
      </c>
    </row>
    <row r="569">
      <c r="A569" s="12">
        <v>6.0</v>
      </c>
      <c r="B569" s="12">
        <v>1.0081</v>
      </c>
      <c r="C569" s="12">
        <v>0.9949</v>
      </c>
      <c r="D569" s="12">
        <v>0.9492</v>
      </c>
      <c r="E569" s="12">
        <v>1.0398</v>
      </c>
    </row>
    <row r="570">
      <c r="A570" s="12">
        <v>7.0</v>
      </c>
      <c r="B570" s="12">
        <v>0.9818</v>
      </c>
      <c r="C570" s="12">
        <v>1.0105</v>
      </c>
      <c r="D570" s="12">
        <v>0.9594</v>
      </c>
      <c r="E570" s="12">
        <v>0.9962</v>
      </c>
    </row>
    <row r="571">
      <c r="A571" s="12">
        <v>8.0</v>
      </c>
      <c r="B571" s="12">
        <v>0.9323</v>
      </c>
      <c r="C571" s="12">
        <v>1.0022</v>
      </c>
      <c r="D571" s="12">
        <v>0.9642</v>
      </c>
      <c r="E571" s="12">
        <v>0.977</v>
      </c>
    </row>
    <row r="572">
      <c r="A572" s="12">
        <v>9.0</v>
      </c>
      <c r="B572" s="12">
        <v>1.043</v>
      </c>
      <c r="C572" s="12">
        <v>0.9984</v>
      </c>
      <c r="D572" s="12">
        <v>0.9848</v>
      </c>
      <c r="E572" s="12">
        <v>0.9638</v>
      </c>
    </row>
    <row r="573">
      <c r="A573" s="12">
        <v>10.0</v>
      </c>
      <c r="B573" s="12">
        <v>1.0317</v>
      </c>
      <c r="C573" s="12">
        <v>1.0117</v>
      </c>
      <c r="D573" s="12">
        <v>1.0191</v>
      </c>
      <c r="E573" s="12">
        <v>0.9801</v>
      </c>
    </row>
    <row r="574">
      <c r="A574" s="12">
        <v>11.0</v>
      </c>
      <c r="B574" s="12">
        <v>1.031</v>
      </c>
      <c r="C574" s="12">
        <v>0.9334</v>
      </c>
      <c r="D574" s="12">
        <v>1.0</v>
      </c>
      <c r="E574" s="12">
        <v>0.8936</v>
      </c>
    </row>
    <row r="575">
      <c r="A575" s="12">
        <v>12.0</v>
      </c>
      <c r="B575" s="12">
        <v>0.9661</v>
      </c>
      <c r="C575" s="12">
        <v>0.9725</v>
      </c>
      <c r="D575" s="12">
        <v>1.0716</v>
      </c>
      <c r="E575" s="12">
        <v>1.0015</v>
      </c>
    </row>
    <row r="576">
      <c r="A576" s="12">
        <v>13.0</v>
      </c>
      <c r="B576" s="12">
        <v>0.9856</v>
      </c>
      <c r="C576" s="12">
        <v>0.9762</v>
      </c>
      <c r="D576" s="12">
        <v>0.966</v>
      </c>
      <c r="E576" s="12">
        <v>1.108</v>
      </c>
    </row>
    <row r="577">
      <c r="A577" s="12">
        <v>14.0</v>
      </c>
      <c r="B577" s="12">
        <v>1.0636</v>
      </c>
      <c r="C577" s="12">
        <v>0.9517</v>
      </c>
      <c r="D577" s="12">
        <v>1.0316</v>
      </c>
      <c r="E577" s="12">
        <v>0.9807</v>
      </c>
    </row>
    <row r="578">
      <c r="A578" s="12">
        <v>15.0</v>
      </c>
      <c r="B578" s="12">
        <v>0.956</v>
      </c>
      <c r="C578" s="12">
        <v>0.9835</v>
      </c>
      <c r="D578" s="12">
        <v>0.9283</v>
      </c>
      <c r="E578" s="12">
        <v>0.9994</v>
      </c>
    </row>
    <row r="579">
      <c r="A579" s="12">
        <v>16.0</v>
      </c>
      <c r="B579" s="12">
        <v>1.0053</v>
      </c>
      <c r="C579" s="12">
        <v>1.0322</v>
      </c>
      <c r="D579" s="12">
        <v>0.9688</v>
      </c>
      <c r="E579" s="12">
        <v>0.9626</v>
      </c>
    </row>
    <row r="580">
      <c r="A580" s="12">
        <v>17.0</v>
      </c>
      <c r="B580" s="12">
        <v>1.0561</v>
      </c>
      <c r="C580" s="12">
        <v>1.0178</v>
      </c>
      <c r="D580" s="12">
        <v>0.9785</v>
      </c>
      <c r="E580" s="12">
        <v>1.0361</v>
      </c>
    </row>
    <row r="581">
      <c r="A581" s="12">
        <v>18.0</v>
      </c>
      <c r="B581" s="12">
        <v>0.9919</v>
      </c>
      <c r="C581" s="12">
        <v>0.9653</v>
      </c>
      <c r="D581" s="12">
        <v>0.9268</v>
      </c>
      <c r="E581" s="12">
        <v>1.0509</v>
      </c>
    </row>
    <row r="582">
      <c r="A582" s="12">
        <v>19.0</v>
      </c>
      <c r="B582" s="12">
        <v>0.9318</v>
      </c>
      <c r="C582" s="12">
        <v>0.972</v>
      </c>
      <c r="D582" s="12">
        <v>0.9819</v>
      </c>
      <c r="E582" s="12">
        <v>0.9643</v>
      </c>
    </row>
    <row r="583">
      <c r="A583" s="12">
        <v>20.0</v>
      </c>
      <c r="B583" s="12">
        <v>0.9802</v>
      </c>
      <c r="C583" s="12">
        <v>0.9297</v>
      </c>
      <c r="D583" s="12">
        <v>1.0743</v>
      </c>
      <c r="E583" s="12">
        <v>1.0714</v>
      </c>
    </row>
    <row r="584">
      <c r="A584" s="12">
        <v>21.0</v>
      </c>
      <c r="B584" s="12">
        <v>0.9974</v>
      </c>
      <c r="C584" s="12">
        <v>0.9078</v>
      </c>
      <c r="D584" s="12">
        <v>0.9867</v>
      </c>
      <c r="E584" s="12">
        <v>1.0215</v>
      </c>
    </row>
    <row r="585">
      <c r="A585" s="12">
        <v>22.0</v>
      </c>
      <c r="B585" s="12">
        <v>0.9808</v>
      </c>
      <c r="C585" s="12">
        <v>0.9584</v>
      </c>
      <c r="D585" s="12">
        <v>1.0432</v>
      </c>
      <c r="E585" s="12">
        <v>1.0023</v>
      </c>
    </row>
    <row r="586">
      <c r="A586" s="12">
        <v>23.0</v>
      </c>
      <c r="B586" s="12">
        <v>0.9283</v>
      </c>
      <c r="C586" s="12">
        <v>0.9871</v>
      </c>
      <c r="D586" s="12">
        <v>1.009</v>
      </c>
      <c r="E586" s="12">
        <v>0.9696</v>
      </c>
    </row>
    <row r="587">
      <c r="A587" s="12">
        <v>24.0</v>
      </c>
      <c r="B587" s="12">
        <v>0.9747</v>
      </c>
      <c r="C587" s="12">
        <v>1.0495</v>
      </c>
      <c r="D587" s="12">
        <v>0.9602</v>
      </c>
      <c r="E587" s="12">
        <v>0.9145</v>
      </c>
    </row>
    <row r="588">
      <c r="A588" s="12">
        <v>25.0</v>
      </c>
      <c r="B588" s="12">
        <v>0.9975</v>
      </c>
      <c r="C588" s="12">
        <v>0.9638</v>
      </c>
      <c r="D588" s="12">
        <v>1.0439</v>
      </c>
      <c r="E588" s="12">
        <v>1.0446</v>
      </c>
    </row>
    <row r="589">
      <c r="A589" s="12">
        <v>26.0</v>
      </c>
      <c r="B589" s="12">
        <v>1.0881</v>
      </c>
      <c r="C589" s="12">
        <v>1.0257</v>
      </c>
      <c r="D589" s="12">
        <v>0.9761</v>
      </c>
      <c r="E589" s="12">
        <v>1.0421</v>
      </c>
    </row>
    <row r="590">
      <c r="A590" s="12">
        <v>27.0</v>
      </c>
      <c r="B590" s="12">
        <v>0.9835</v>
      </c>
      <c r="C590" s="12">
        <v>0.9275</v>
      </c>
      <c r="D590" s="12">
        <v>1.0298</v>
      </c>
      <c r="E590" s="12">
        <v>0.9866</v>
      </c>
    </row>
    <row r="591">
      <c r="A591" s="12">
        <v>28.0</v>
      </c>
      <c r="B591" s="12">
        <v>0.9748</v>
      </c>
      <c r="C591" s="12">
        <v>1.0033</v>
      </c>
      <c r="D591" s="12">
        <v>1.0669</v>
      </c>
      <c r="E591" s="12">
        <v>0.9828</v>
      </c>
    </row>
    <row r="592">
      <c r="A592" s="12">
        <v>29.0</v>
      </c>
      <c r="B592" s="12">
        <v>1.0312</v>
      </c>
      <c r="C592" s="12">
        <v>1.0195</v>
      </c>
      <c r="D592" s="12">
        <v>1.0699</v>
      </c>
      <c r="E592" s="12">
        <v>1.0458</v>
      </c>
    </row>
    <row r="593">
      <c r="A593" s="12">
        <v>30.0</v>
      </c>
      <c r="B593" s="12">
        <v>0.9828</v>
      </c>
      <c r="C593" s="12">
        <v>1.0853</v>
      </c>
      <c r="D593" s="12">
        <v>0.986</v>
      </c>
      <c r="E593" s="12">
        <v>0.9534</v>
      </c>
    </row>
    <row r="594">
      <c r="A594" s="12">
        <v>31.0</v>
      </c>
      <c r="B594" s="12">
        <v>1.0364</v>
      </c>
      <c r="C594" s="12">
        <v>0.9248</v>
      </c>
      <c r="D594" s="12">
        <v>1.0542</v>
      </c>
      <c r="E594" s="12">
        <v>0.961</v>
      </c>
    </row>
    <row r="595">
      <c r="A595" s="12">
        <v>32.0</v>
      </c>
      <c r="B595" s="12">
        <v>1.0274</v>
      </c>
      <c r="C595" s="12">
        <v>1.0218</v>
      </c>
      <c r="D595" s="12">
        <v>1.0032</v>
      </c>
      <c r="E595" s="12">
        <v>1.0072</v>
      </c>
    </row>
    <row r="596">
      <c r="A596" s="12">
        <v>33.0</v>
      </c>
      <c r="B596" s="12">
        <v>1.0385</v>
      </c>
      <c r="C596" s="12">
        <v>0.9584</v>
      </c>
      <c r="D596" s="12">
        <v>0.9877</v>
      </c>
      <c r="E596" s="12">
        <v>0.9844</v>
      </c>
    </row>
    <row r="597">
      <c r="A597" s="12">
        <v>34.0</v>
      </c>
      <c r="B597" s="12">
        <v>1.0253</v>
      </c>
      <c r="C597" s="12">
        <v>1.0243</v>
      </c>
      <c r="D597" s="12">
        <v>0.9409</v>
      </c>
      <c r="E597" s="12">
        <v>0.9852</v>
      </c>
    </row>
    <row r="598">
      <c r="A598" s="12">
        <v>35.0</v>
      </c>
      <c r="B598" s="12">
        <v>0.9884</v>
      </c>
      <c r="C598" s="12">
        <v>1.0769</v>
      </c>
      <c r="D598" s="12">
        <v>1.0495</v>
      </c>
      <c r="E598" s="12">
        <v>0.9738</v>
      </c>
    </row>
    <row r="599">
      <c r="A599" s="12">
        <v>36.0</v>
      </c>
      <c r="B599" s="12">
        <v>1.0378</v>
      </c>
      <c r="C599" s="12">
        <v>1.0114</v>
      </c>
      <c r="D599" s="12">
        <v>0.9659</v>
      </c>
      <c r="E599" s="12">
        <v>1.0687</v>
      </c>
    </row>
    <row r="600">
      <c r="A600" s="12">
        <v>37.0</v>
      </c>
      <c r="B600" s="12">
        <v>1.0042</v>
      </c>
      <c r="C600" s="12">
        <v>1.0062</v>
      </c>
      <c r="D600" s="12">
        <v>1.0078</v>
      </c>
      <c r="E600" s="12">
        <v>0.9763</v>
      </c>
    </row>
    <row r="601">
      <c r="A601" s="12">
        <v>38.0</v>
      </c>
      <c r="B601" s="12">
        <v>0.9537</v>
      </c>
      <c r="C601" s="12">
        <v>0.8998</v>
      </c>
      <c r="D601" s="12">
        <v>1.025</v>
      </c>
      <c r="E601" s="12">
        <v>0.9593</v>
      </c>
    </row>
    <row r="602">
      <c r="A602" s="12">
        <v>39.0</v>
      </c>
      <c r="B602" s="12">
        <v>0.9477</v>
      </c>
      <c r="C602" s="12">
        <v>0.9896</v>
      </c>
      <c r="D602" s="12">
        <v>0.9863</v>
      </c>
      <c r="E602" s="12">
        <v>1.0261</v>
      </c>
    </row>
    <row r="603">
      <c r="A603" s="12">
        <v>40.0</v>
      </c>
      <c r="B603" s="12">
        <v>0.919</v>
      </c>
      <c r="C603" s="12">
        <v>0.9996</v>
      </c>
      <c r="D603" s="12">
        <v>1.0302</v>
      </c>
      <c r="E603" s="12">
        <v>1.0098</v>
      </c>
    </row>
    <row r="604">
      <c r="A604" s="12">
        <v>41.0</v>
      </c>
      <c r="B604" s="12">
        <v>1.0029</v>
      </c>
      <c r="C604" s="12">
        <v>0.992</v>
      </c>
      <c r="D604" s="12">
        <v>0.9422</v>
      </c>
      <c r="E604" s="12">
        <v>0.903</v>
      </c>
    </row>
    <row r="605">
      <c r="A605" s="12">
        <v>42.0</v>
      </c>
      <c r="B605" s="12">
        <v>1.0192</v>
      </c>
      <c r="C605" s="12">
        <v>1.0177</v>
      </c>
      <c r="D605" s="12">
        <v>1.0506</v>
      </c>
      <c r="E605" s="12">
        <v>0.9982</v>
      </c>
    </row>
    <row r="606">
      <c r="A606" s="12">
        <v>43.0</v>
      </c>
      <c r="B606" s="12">
        <v>0.9863</v>
      </c>
      <c r="C606" s="12">
        <v>1.0656</v>
      </c>
      <c r="D606" s="12">
        <v>0.9916</v>
      </c>
      <c r="E606" s="12">
        <v>0.9811</v>
      </c>
    </row>
    <row r="607">
      <c r="A607" s="12">
        <v>44.0</v>
      </c>
      <c r="B607" s="12">
        <v>0.9792</v>
      </c>
      <c r="C607" s="12">
        <v>0.9925</v>
      </c>
      <c r="D607" s="12">
        <v>0.991</v>
      </c>
      <c r="E607" s="12">
        <v>1.0752</v>
      </c>
    </row>
    <row r="608">
      <c r="A608" s="12">
        <v>45.0</v>
      </c>
      <c r="B608" s="12">
        <v>1.0034</v>
      </c>
      <c r="C608" s="12">
        <v>1.0301</v>
      </c>
      <c r="D608" s="12">
        <v>0.9848</v>
      </c>
      <c r="E608" s="12">
        <v>1.039</v>
      </c>
    </row>
    <row r="609">
      <c r="A609" s="12">
        <v>46.0</v>
      </c>
      <c r="B609" s="12">
        <v>0.9467</v>
      </c>
      <c r="C609" s="12">
        <v>1.0342</v>
      </c>
      <c r="D609" s="12">
        <v>0.9602</v>
      </c>
      <c r="E609" s="12">
        <v>0.993</v>
      </c>
    </row>
    <row r="610">
      <c r="A610" s="12">
        <v>47.0</v>
      </c>
      <c r="B610" s="12">
        <v>0.9748</v>
      </c>
      <c r="C610" s="12">
        <v>0.9385</v>
      </c>
      <c r="D610" s="12">
        <v>0.9372</v>
      </c>
      <c r="E610" s="12">
        <v>0.986</v>
      </c>
    </row>
    <row r="611">
      <c r="A611" s="12">
        <v>48.0</v>
      </c>
      <c r="B611" s="12">
        <v>0.9867</v>
      </c>
      <c r="C611" s="12">
        <v>0.9461</v>
      </c>
      <c r="D611" s="12">
        <v>0.9399</v>
      </c>
      <c r="E611" s="12">
        <v>1.0107</v>
      </c>
    </row>
    <row r="612">
      <c r="A612" s="12">
        <v>49.0</v>
      </c>
      <c r="B612" s="12">
        <v>0.981</v>
      </c>
      <c r="C612" s="12">
        <v>0.9501</v>
      </c>
      <c r="D612" s="12">
        <v>0.9821</v>
      </c>
      <c r="E612" s="12">
        <v>1.0381</v>
      </c>
    </row>
    <row r="613">
      <c r="A613" s="12">
        <v>50.0</v>
      </c>
      <c r="B613" s="12">
        <v>1.0636</v>
      </c>
      <c r="C613" s="12">
        <v>0.9673</v>
      </c>
      <c r="D613" s="12">
        <v>1.0011</v>
      </c>
      <c r="E613" s="12">
        <v>1.0175</v>
      </c>
    </row>
    <row r="614">
      <c r="A614" s="12">
        <v>51.0</v>
      </c>
      <c r="B614" s="12">
        <v>1.0138</v>
      </c>
      <c r="C614" s="12">
        <v>1.0286</v>
      </c>
      <c r="D614" s="12">
        <v>0.9441</v>
      </c>
      <c r="E614" s="12">
        <v>1.0237</v>
      </c>
    </row>
    <row r="615">
      <c r="A615" s="12">
        <v>52.0</v>
      </c>
      <c r="B615" s="12">
        <v>1.0083</v>
      </c>
      <c r="C615" s="12">
        <v>0.9599</v>
      </c>
      <c r="D615" s="12">
        <v>0.9507</v>
      </c>
      <c r="E615" s="12">
        <v>1.0408</v>
      </c>
    </row>
    <row r="616">
      <c r="A616" s="12">
        <v>53.0</v>
      </c>
      <c r="B616" s="12">
        <v>1.0023</v>
      </c>
      <c r="C616" s="12">
        <v>1.013</v>
      </c>
      <c r="D616" s="12">
        <v>0.9457</v>
      </c>
      <c r="E616" s="12">
        <v>1.0282</v>
      </c>
    </row>
    <row r="617">
      <c r="A617" s="12">
        <v>54.0</v>
      </c>
      <c r="B617" s="12">
        <v>0.9682</v>
      </c>
      <c r="C617" s="12">
        <v>0.9652</v>
      </c>
      <c r="D617" s="12">
        <v>0.9673</v>
      </c>
      <c r="E617" s="12">
        <v>1.0701</v>
      </c>
    </row>
    <row r="618">
      <c r="A618" s="12">
        <v>55.0</v>
      </c>
      <c r="B618" s="12">
        <v>1.0109</v>
      </c>
      <c r="C618" s="12">
        <v>1.0412</v>
      </c>
      <c r="D618" s="12">
        <v>1.063</v>
      </c>
      <c r="E618" s="12">
        <v>1.0838</v>
      </c>
    </row>
    <row r="619">
      <c r="A619" s="12">
        <v>56.0</v>
      </c>
      <c r="B619" s="12">
        <v>0.998</v>
      </c>
      <c r="C619" s="12">
        <v>1.0243</v>
      </c>
      <c r="D619" s="12">
        <v>1.0555</v>
      </c>
      <c r="E619" s="12">
        <v>1.0111</v>
      </c>
    </row>
    <row r="620">
      <c r="A620" s="12">
        <v>57.0</v>
      </c>
      <c r="B620" s="12">
        <v>1.0507</v>
      </c>
      <c r="C620" s="12">
        <v>0.9837</v>
      </c>
      <c r="D620" s="12">
        <v>1.0054</v>
      </c>
      <c r="E620" s="12">
        <v>1.0149</v>
      </c>
    </row>
    <row r="621">
      <c r="A621" s="12">
        <v>58.0</v>
      </c>
      <c r="B621" s="12">
        <v>0.9865</v>
      </c>
      <c r="C621" s="12">
        <v>0.9867</v>
      </c>
      <c r="D621" s="12">
        <v>0.946</v>
      </c>
      <c r="E621" s="12">
        <v>0.9841</v>
      </c>
    </row>
    <row r="622">
      <c r="A622" s="11"/>
      <c r="B622" s="11"/>
      <c r="C622" s="11"/>
      <c r="D622" s="11"/>
      <c r="E622" s="11"/>
    </row>
    <row r="623">
      <c r="A623" s="11"/>
      <c r="B623" s="13" t="s">
        <v>29</v>
      </c>
      <c r="C623" s="14"/>
      <c r="D623" s="14"/>
      <c r="E623" s="14"/>
    </row>
    <row r="624">
      <c r="A624" s="13" t="s">
        <v>1</v>
      </c>
      <c r="B624" s="13" t="s">
        <v>26</v>
      </c>
      <c r="C624" s="13" t="s">
        <v>27</v>
      </c>
      <c r="D624" s="13" t="s">
        <v>26</v>
      </c>
      <c r="E624" s="13" t="s">
        <v>27</v>
      </c>
    </row>
    <row r="625">
      <c r="A625" s="12">
        <v>1.0</v>
      </c>
      <c r="B625" s="12">
        <v>1.0094</v>
      </c>
      <c r="C625" s="12">
        <v>1.053</v>
      </c>
      <c r="D625" s="12">
        <v>0.9739</v>
      </c>
      <c r="E625" s="12">
        <v>0.9691</v>
      </c>
    </row>
    <row r="626">
      <c r="A626" s="12">
        <v>2.0</v>
      </c>
      <c r="B626" s="12">
        <v>0.9875</v>
      </c>
      <c r="C626" s="12">
        <v>0.9739</v>
      </c>
      <c r="D626" s="12">
        <v>1.0621</v>
      </c>
      <c r="E626" s="12">
        <v>0.9405</v>
      </c>
    </row>
    <row r="627">
      <c r="A627" s="12">
        <v>3.0</v>
      </c>
      <c r="B627" s="12">
        <v>1.0011</v>
      </c>
      <c r="C627" s="12">
        <v>0.9645</v>
      </c>
      <c r="D627" s="12">
        <v>0.9719</v>
      </c>
      <c r="E627" s="12">
        <v>0.9579</v>
      </c>
    </row>
    <row r="628">
      <c r="A628" s="12">
        <v>4.0</v>
      </c>
      <c r="B628" s="12">
        <v>0.9896</v>
      </c>
      <c r="C628" s="12">
        <v>0.9491</v>
      </c>
      <c r="D628" s="12">
        <v>1.0178</v>
      </c>
      <c r="E628" s="12">
        <v>0.9744</v>
      </c>
    </row>
    <row r="629">
      <c r="A629" s="12">
        <v>5.0</v>
      </c>
      <c r="B629" s="12">
        <v>0.9491</v>
      </c>
      <c r="C629" s="12">
        <v>0.989</v>
      </c>
      <c r="D629" s="12">
        <v>1.0077</v>
      </c>
      <c r="E629" s="12">
        <v>1.0237</v>
      </c>
    </row>
    <row r="630">
      <c r="A630" s="12">
        <v>6.0</v>
      </c>
      <c r="B630" s="12">
        <v>1.0482</v>
      </c>
      <c r="C630" s="12">
        <v>0.9742</v>
      </c>
      <c r="D630" s="12">
        <v>0.9976</v>
      </c>
      <c r="E630" s="12">
        <v>0.9521</v>
      </c>
    </row>
    <row r="631">
      <c r="A631" s="12">
        <v>7.0</v>
      </c>
      <c r="B631" s="12">
        <v>0.9995</v>
      </c>
      <c r="C631" s="12">
        <v>1.0109</v>
      </c>
      <c r="D631" s="12">
        <v>0.9244</v>
      </c>
      <c r="E631" s="12">
        <v>1.0291</v>
      </c>
    </row>
    <row r="632">
      <c r="A632" s="12">
        <v>8.0</v>
      </c>
      <c r="B632" s="12">
        <v>0.9541</v>
      </c>
      <c r="C632" s="12">
        <v>1.0324</v>
      </c>
      <c r="D632" s="12">
        <v>0.9689</v>
      </c>
      <c r="E632" s="12">
        <v>1.0086</v>
      </c>
    </row>
    <row r="633">
      <c r="A633" s="12">
        <v>9.0</v>
      </c>
      <c r="B633" s="12">
        <v>0.9929</v>
      </c>
      <c r="C633" s="12">
        <v>1.0071</v>
      </c>
      <c r="D633" s="12">
        <v>0.9571</v>
      </c>
      <c r="E633" s="12">
        <v>0.9915</v>
      </c>
    </row>
    <row r="634">
      <c r="A634" s="12">
        <v>10.0</v>
      </c>
      <c r="B634" s="12">
        <v>1.0735</v>
      </c>
      <c r="C634" s="12">
        <v>1.0618</v>
      </c>
      <c r="D634" s="12">
        <v>1.0529</v>
      </c>
      <c r="E634" s="12">
        <v>0.9833</v>
      </c>
    </row>
    <row r="635">
      <c r="A635" s="12">
        <v>11.0</v>
      </c>
      <c r="B635" s="12">
        <v>1.0238</v>
      </c>
      <c r="C635" s="12">
        <v>0.9156</v>
      </c>
      <c r="D635" s="12">
        <v>0.955</v>
      </c>
      <c r="E635" s="12">
        <v>0.9801</v>
      </c>
    </row>
    <row r="636">
      <c r="A636" s="12">
        <v>12.0</v>
      </c>
      <c r="B636" s="12">
        <v>0.937</v>
      </c>
      <c r="C636" s="12">
        <v>1.0632</v>
      </c>
      <c r="D636" s="12">
        <v>1.0588</v>
      </c>
      <c r="E636" s="12">
        <v>1.0061</v>
      </c>
    </row>
    <row r="637">
      <c r="A637" s="12">
        <v>13.0</v>
      </c>
      <c r="B637" s="12">
        <v>0.9488</v>
      </c>
      <c r="C637" s="12">
        <v>1.0132</v>
      </c>
      <c r="D637" s="12">
        <v>1.0295</v>
      </c>
      <c r="E637" s="12">
        <v>1.0155</v>
      </c>
    </row>
    <row r="638">
      <c r="A638" s="12">
        <v>14.0</v>
      </c>
      <c r="B638" s="12">
        <v>1.0187</v>
      </c>
      <c r="C638" s="12">
        <v>1.032</v>
      </c>
      <c r="D638" s="12">
        <v>0.9667</v>
      </c>
      <c r="E638" s="12">
        <v>1.0696</v>
      </c>
    </row>
    <row r="639">
      <c r="A639" s="12">
        <v>15.0</v>
      </c>
      <c r="B639" s="12">
        <v>0.9388</v>
      </c>
      <c r="C639" s="12">
        <v>0.9822</v>
      </c>
      <c r="D639" s="12">
        <v>1.0175</v>
      </c>
      <c r="E639" s="12">
        <v>1.1104</v>
      </c>
    </row>
    <row r="640">
      <c r="A640" s="12">
        <v>16.0</v>
      </c>
      <c r="B640" s="12">
        <v>1.0045</v>
      </c>
      <c r="C640" s="12">
        <v>0.9608</v>
      </c>
      <c r="D640" s="12">
        <v>1.0582</v>
      </c>
      <c r="E640" s="12">
        <v>1.0144</v>
      </c>
    </row>
    <row r="641">
      <c r="A641" s="12">
        <v>17.0</v>
      </c>
      <c r="B641" s="12">
        <v>1.0272</v>
      </c>
      <c r="C641" s="12">
        <v>1.0676</v>
      </c>
      <c r="D641" s="12">
        <v>0.9841</v>
      </c>
      <c r="E641" s="12">
        <v>1.0196</v>
      </c>
    </row>
    <row r="642">
      <c r="A642" s="12">
        <v>18.0</v>
      </c>
      <c r="B642" s="12">
        <v>0.9778</v>
      </c>
      <c r="C642" s="12">
        <v>0.8977</v>
      </c>
      <c r="D642" s="12">
        <v>1.0055</v>
      </c>
      <c r="E642" s="12">
        <v>1.0096</v>
      </c>
    </row>
    <row r="643">
      <c r="A643" s="12">
        <v>19.0</v>
      </c>
      <c r="B643" s="12">
        <v>0.9513</v>
      </c>
      <c r="C643" s="12">
        <v>0.9221</v>
      </c>
      <c r="D643" s="12">
        <v>1.0387</v>
      </c>
      <c r="E643" s="12">
        <v>1.0187</v>
      </c>
    </row>
    <row r="644">
      <c r="A644" s="12">
        <v>20.0</v>
      </c>
      <c r="B644" s="12">
        <v>0.9588</v>
      </c>
      <c r="C644" s="12">
        <v>0.95</v>
      </c>
      <c r="D644" s="12">
        <v>1.0113</v>
      </c>
      <c r="E644" s="12">
        <v>0.9536</v>
      </c>
    </row>
    <row r="645">
      <c r="A645" s="12">
        <v>21.0</v>
      </c>
      <c r="B645" s="12">
        <v>0.9977</v>
      </c>
      <c r="C645" s="12">
        <v>0.9373</v>
      </c>
      <c r="D645" s="12">
        <v>1.0301</v>
      </c>
      <c r="E645" s="12">
        <v>0.9993</v>
      </c>
    </row>
    <row r="646">
      <c r="A646" s="12">
        <v>22.0</v>
      </c>
      <c r="B646" s="12">
        <v>1.0629</v>
      </c>
      <c r="C646" s="12">
        <v>1.0457</v>
      </c>
      <c r="D646" s="12">
        <v>0.9925</v>
      </c>
      <c r="E646" s="12">
        <v>1.0043</v>
      </c>
    </row>
    <row r="647">
      <c r="A647" s="12">
        <v>23.0</v>
      </c>
      <c r="B647" s="12">
        <v>0.9905</v>
      </c>
      <c r="C647" s="12">
        <v>1.0088</v>
      </c>
      <c r="D647" s="12">
        <v>0.9864</v>
      </c>
      <c r="E647" s="12">
        <v>0.9835</v>
      </c>
    </row>
    <row r="648">
      <c r="A648" s="12">
        <v>24.0</v>
      </c>
      <c r="B648" s="12">
        <v>0.9207</v>
      </c>
      <c r="C648" s="12">
        <v>0.9934</v>
      </c>
      <c r="D648" s="12">
        <v>1.0108</v>
      </c>
      <c r="E648" s="12">
        <v>0.9099</v>
      </c>
    </row>
    <row r="649">
      <c r="A649" s="12">
        <v>25.0</v>
      </c>
      <c r="B649" s="12">
        <v>0.95</v>
      </c>
      <c r="C649" s="12">
        <v>1.0707</v>
      </c>
      <c r="D649" s="12">
        <v>1.1017</v>
      </c>
      <c r="E649" s="12">
        <v>0.9734</v>
      </c>
    </row>
    <row r="650">
      <c r="A650" s="12">
        <v>26.0</v>
      </c>
      <c r="B650" s="12">
        <v>0.9698</v>
      </c>
      <c r="C650" s="12">
        <v>0.9471</v>
      </c>
      <c r="D650" s="12">
        <v>1.0055</v>
      </c>
      <c r="E650" s="12">
        <v>1.0624</v>
      </c>
    </row>
    <row r="651">
      <c r="A651" s="12">
        <v>27.0</v>
      </c>
      <c r="B651" s="12">
        <v>0.9675</v>
      </c>
      <c r="C651" s="12">
        <v>1.0779</v>
      </c>
      <c r="D651" s="12">
        <v>0.9864</v>
      </c>
      <c r="E651" s="12">
        <v>1.0325</v>
      </c>
    </row>
    <row r="652">
      <c r="A652" s="12">
        <v>28.0</v>
      </c>
      <c r="B652" s="12">
        <v>0.984</v>
      </c>
      <c r="C652" s="12">
        <v>0.9655</v>
      </c>
      <c r="D652" s="12">
        <v>0.995</v>
      </c>
      <c r="E652" s="12">
        <v>1.05</v>
      </c>
    </row>
    <row r="653">
      <c r="A653" s="12">
        <v>29.0</v>
      </c>
      <c r="B653" s="12">
        <v>0.9752</v>
      </c>
      <c r="C653" s="12">
        <v>1.0323</v>
      </c>
      <c r="D653" s="12">
        <v>0.9112</v>
      </c>
      <c r="E653" s="12">
        <v>1.0106</v>
      </c>
    </row>
    <row r="654">
      <c r="A654" s="12">
        <v>30.0</v>
      </c>
      <c r="B654" s="12">
        <v>1.0538</v>
      </c>
      <c r="C654" s="12">
        <v>1.0844</v>
      </c>
      <c r="D654" s="12">
        <v>0.9891</v>
      </c>
      <c r="E654" s="12">
        <v>1.038</v>
      </c>
    </row>
    <row r="655">
      <c r="A655" s="12">
        <v>31.0</v>
      </c>
      <c r="B655" s="12">
        <v>0.9313</v>
      </c>
      <c r="C655" s="12">
        <v>0.9725</v>
      </c>
      <c r="D655" s="12">
        <v>0.9436</v>
      </c>
      <c r="E655" s="12">
        <v>0.989</v>
      </c>
    </row>
    <row r="656">
      <c r="A656" s="12">
        <v>32.0</v>
      </c>
      <c r="B656" s="12">
        <v>0.9736</v>
      </c>
      <c r="C656" s="12">
        <v>0.9581</v>
      </c>
      <c r="D656" s="12">
        <v>0.9818</v>
      </c>
      <c r="E656" s="12">
        <v>0.9897</v>
      </c>
    </row>
    <row r="657">
      <c r="A657" s="12">
        <v>33.0</v>
      </c>
      <c r="B657" s="12">
        <v>0.943</v>
      </c>
      <c r="C657" s="12">
        <v>1.1058</v>
      </c>
      <c r="D657" s="12">
        <v>0.9254</v>
      </c>
      <c r="E657" s="12">
        <v>1.0445</v>
      </c>
    </row>
    <row r="658">
      <c r="A658" s="12">
        <v>34.0</v>
      </c>
      <c r="B658" s="12">
        <v>1.0136</v>
      </c>
      <c r="C658" s="12">
        <v>1.0265</v>
      </c>
      <c r="D658" s="12">
        <v>1.0253</v>
      </c>
      <c r="E658" s="12">
        <v>0.9694</v>
      </c>
    </row>
    <row r="659">
      <c r="A659" s="12">
        <v>35.0</v>
      </c>
      <c r="B659" s="12">
        <v>0.9718</v>
      </c>
      <c r="C659" s="12">
        <v>0.9033</v>
      </c>
      <c r="D659" s="12">
        <v>0.9522</v>
      </c>
      <c r="E659" s="12">
        <v>0.9522</v>
      </c>
    </row>
    <row r="660">
      <c r="A660" s="12">
        <v>36.0</v>
      </c>
      <c r="B660" s="12">
        <v>0.9407</v>
      </c>
      <c r="C660" s="12">
        <v>1.0257</v>
      </c>
      <c r="D660" s="12">
        <v>0.9831</v>
      </c>
      <c r="E660" s="12">
        <v>1.0805</v>
      </c>
    </row>
    <row r="661">
      <c r="A661" s="12">
        <v>37.0</v>
      </c>
      <c r="B661" s="12">
        <v>0.9437</v>
      </c>
      <c r="C661" s="12">
        <v>0.9631</v>
      </c>
      <c r="D661" s="12">
        <v>1.0186</v>
      </c>
      <c r="E661" s="12">
        <v>1.0354</v>
      </c>
    </row>
    <row r="662">
      <c r="A662" s="12">
        <v>38.0</v>
      </c>
      <c r="B662" s="12">
        <v>1.0118</v>
      </c>
      <c r="C662" s="12">
        <v>0.9892</v>
      </c>
      <c r="D662" s="12">
        <v>1.0756</v>
      </c>
      <c r="E662" s="12">
        <v>0.9914</v>
      </c>
    </row>
    <row r="663">
      <c r="A663" s="12">
        <v>39.0</v>
      </c>
      <c r="B663" s="12">
        <v>1.0462</v>
      </c>
      <c r="C663" s="12">
        <v>1.0314</v>
      </c>
      <c r="D663" s="12">
        <v>1.0363</v>
      </c>
      <c r="E663" s="12">
        <v>1.0567</v>
      </c>
    </row>
    <row r="664">
      <c r="A664" s="12">
        <v>40.0</v>
      </c>
      <c r="B664" s="12">
        <v>1.054</v>
      </c>
      <c r="C664" s="12">
        <v>0.8819</v>
      </c>
      <c r="D664" s="12">
        <v>1.0783</v>
      </c>
      <c r="E664" s="12">
        <v>0.9837</v>
      </c>
    </row>
    <row r="665">
      <c r="A665" s="12">
        <v>41.0</v>
      </c>
      <c r="B665" s="12">
        <v>0.9624</v>
      </c>
      <c r="C665" s="12">
        <v>1.0123</v>
      </c>
      <c r="D665" s="12">
        <v>1.0489</v>
      </c>
      <c r="E665" s="12">
        <v>0.9918</v>
      </c>
    </row>
    <row r="666">
      <c r="A666" s="12">
        <v>42.0</v>
      </c>
      <c r="B666" s="12">
        <v>1.0266</v>
      </c>
      <c r="C666" s="12">
        <v>0.9891</v>
      </c>
      <c r="D666" s="12">
        <v>1.0211</v>
      </c>
      <c r="E666" s="12">
        <v>1.0485</v>
      </c>
    </row>
    <row r="667">
      <c r="A667" s="12">
        <v>43.0</v>
      </c>
      <c r="B667" s="12">
        <v>0.9597</v>
      </c>
      <c r="C667" s="12">
        <v>1.0461</v>
      </c>
      <c r="D667" s="12">
        <v>0.9591</v>
      </c>
      <c r="E667" s="12">
        <v>0.9483</v>
      </c>
    </row>
    <row r="668">
      <c r="A668" s="12">
        <v>44.0</v>
      </c>
      <c r="B668" s="12">
        <v>1.0109</v>
      </c>
      <c r="C668" s="12">
        <v>1.0228</v>
      </c>
      <c r="D668" s="12">
        <v>0.991</v>
      </c>
      <c r="E668" s="12">
        <v>1.0119</v>
      </c>
    </row>
    <row r="669">
      <c r="A669" s="12">
        <v>45.0</v>
      </c>
      <c r="B669" s="12">
        <v>0.977</v>
      </c>
      <c r="C669" s="12">
        <v>1.0014</v>
      </c>
      <c r="D669" s="12">
        <v>0.9525</v>
      </c>
      <c r="E669" s="12">
        <v>1.0508</v>
      </c>
    </row>
    <row r="670">
      <c r="A670" s="12">
        <v>46.0</v>
      </c>
      <c r="B670" s="12">
        <v>1.01</v>
      </c>
      <c r="C670" s="12">
        <v>0.9359</v>
      </c>
      <c r="D670" s="12">
        <v>0.9954</v>
      </c>
      <c r="E670" s="12">
        <v>1.0438</v>
      </c>
    </row>
    <row r="671">
      <c r="A671" s="12">
        <v>47.0</v>
      </c>
      <c r="B671" s="12">
        <v>0.9078</v>
      </c>
      <c r="C671" s="12">
        <v>0.968</v>
      </c>
      <c r="D671" s="12">
        <v>0.9938</v>
      </c>
      <c r="E671" s="12">
        <v>1.0327</v>
      </c>
    </row>
    <row r="672">
      <c r="A672" s="12">
        <v>48.0</v>
      </c>
      <c r="B672" s="12">
        <v>0.9924</v>
      </c>
      <c r="C672" s="12">
        <v>1.0299</v>
      </c>
      <c r="D672" s="12">
        <v>0.9756</v>
      </c>
      <c r="E672" s="12">
        <v>0.9879</v>
      </c>
    </row>
    <row r="673">
      <c r="A673" s="12">
        <v>49.0</v>
      </c>
      <c r="B673" s="12">
        <v>0.9773</v>
      </c>
      <c r="C673" s="12">
        <v>0.9624</v>
      </c>
      <c r="D673" s="12">
        <v>1.0023</v>
      </c>
      <c r="E673" s="12">
        <v>0.9448</v>
      </c>
    </row>
    <row r="674">
      <c r="A674" s="12">
        <v>50.0</v>
      </c>
      <c r="B674" s="12">
        <v>0.9969</v>
      </c>
      <c r="C674" s="12">
        <v>1.0139</v>
      </c>
      <c r="D674" s="12">
        <v>1.0131</v>
      </c>
      <c r="E674" s="12">
        <v>0.9997</v>
      </c>
    </row>
    <row r="675">
      <c r="A675" s="12">
        <v>51.0</v>
      </c>
      <c r="B675" s="12">
        <v>0.9258</v>
      </c>
      <c r="C675" s="12">
        <v>1.0883</v>
      </c>
      <c r="D675" s="12">
        <v>1.0388</v>
      </c>
      <c r="E675" s="12">
        <v>1.0659</v>
      </c>
    </row>
    <row r="676">
      <c r="A676" s="12">
        <v>52.0</v>
      </c>
      <c r="B676" s="12">
        <v>1.0533</v>
      </c>
      <c r="C676" s="12">
        <v>0.9514</v>
      </c>
      <c r="D676" s="12">
        <v>0.9873</v>
      </c>
      <c r="E676" s="12">
        <v>0.9716</v>
      </c>
    </row>
    <row r="677">
      <c r="A677" s="12">
        <v>53.0</v>
      </c>
      <c r="B677" s="12">
        <v>0.9722</v>
      </c>
      <c r="C677" s="12">
        <v>0.9908</v>
      </c>
      <c r="D677" s="12">
        <v>0.9877</v>
      </c>
      <c r="E677" s="12">
        <v>1.0504</v>
      </c>
    </row>
    <row r="678">
      <c r="A678" s="12">
        <v>54.0</v>
      </c>
      <c r="B678" s="12">
        <v>1.0192</v>
      </c>
      <c r="C678" s="12">
        <v>0.9677</v>
      </c>
      <c r="D678" s="12">
        <v>0.9791</v>
      </c>
      <c r="E678" s="12">
        <v>0.9499</v>
      </c>
    </row>
    <row r="679">
      <c r="A679" s="12">
        <v>55.0</v>
      </c>
      <c r="B679" s="12">
        <v>1.0186</v>
      </c>
      <c r="C679" s="12">
        <v>0.9713</v>
      </c>
      <c r="D679" s="12">
        <v>1.0577</v>
      </c>
      <c r="E679" s="12">
        <v>0.983</v>
      </c>
    </row>
    <row r="680">
      <c r="A680" s="12">
        <v>56.0</v>
      </c>
      <c r="B680" s="12">
        <v>0.9882</v>
      </c>
      <c r="C680" s="12">
        <v>1.0394</v>
      </c>
      <c r="D680" s="12">
        <v>1.013</v>
      </c>
      <c r="E680" s="12">
        <v>0.9554</v>
      </c>
    </row>
    <row r="681">
      <c r="A681" s="12">
        <v>57.0</v>
      </c>
      <c r="B681" s="12">
        <v>0.9902</v>
      </c>
      <c r="C681" s="12">
        <v>0.9747</v>
      </c>
      <c r="D681" s="12">
        <v>1.002</v>
      </c>
      <c r="E681" s="12">
        <v>1.0635</v>
      </c>
    </row>
    <row r="682">
      <c r="A682" s="12">
        <v>58.0</v>
      </c>
      <c r="B682" s="12">
        <v>1.0272</v>
      </c>
      <c r="C682" s="12">
        <v>0.9689</v>
      </c>
      <c r="D682" s="12">
        <v>1.0243</v>
      </c>
      <c r="E682" s="12">
        <v>1.0048</v>
      </c>
    </row>
    <row r="683">
      <c r="A683" s="11"/>
      <c r="B683" s="11"/>
      <c r="C683" s="11"/>
      <c r="D683" s="11"/>
      <c r="E683" s="11"/>
    </row>
    <row r="684">
      <c r="A684" s="11"/>
      <c r="B684" s="13" t="s">
        <v>30</v>
      </c>
      <c r="C684" s="14"/>
      <c r="D684" s="14"/>
      <c r="E684" s="14"/>
    </row>
    <row r="685">
      <c r="A685" s="13" t="s">
        <v>1</v>
      </c>
      <c r="B685" s="13" t="s">
        <v>26</v>
      </c>
      <c r="C685" s="13" t="s">
        <v>27</v>
      </c>
      <c r="D685" s="13" t="s">
        <v>26</v>
      </c>
      <c r="E685" s="13" t="s">
        <v>27</v>
      </c>
    </row>
    <row r="686">
      <c r="A686" s="12">
        <v>1.0</v>
      </c>
      <c r="B686" s="12">
        <v>0.9967</v>
      </c>
      <c r="C686" s="12">
        <v>1.0038</v>
      </c>
      <c r="D686" s="12">
        <v>0.9914</v>
      </c>
      <c r="E686" s="12">
        <v>0.9957</v>
      </c>
    </row>
    <row r="687">
      <c r="A687" s="12">
        <v>2.0</v>
      </c>
      <c r="B687" s="12">
        <v>1.0119</v>
      </c>
      <c r="C687" s="12">
        <v>0.9971</v>
      </c>
      <c r="D687" s="12">
        <v>0.9957</v>
      </c>
      <c r="E687" s="12">
        <v>0.998</v>
      </c>
    </row>
    <row r="688">
      <c r="A688" s="12">
        <v>3.0</v>
      </c>
      <c r="B688" s="12">
        <v>1.0097</v>
      </c>
      <c r="C688" s="12">
        <v>0.9977</v>
      </c>
      <c r="D688" s="12">
        <v>1.0115</v>
      </c>
      <c r="E688" s="12">
        <v>0.9994</v>
      </c>
    </row>
    <row r="689">
      <c r="A689" s="12">
        <v>4.0</v>
      </c>
      <c r="B689" s="12">
        <v>0.9899</v>
      </c>
      <c r="C689" s="12">
        <v>0.9997</v>
      </c>
      <c r="D689" s="12">
        <v>0.9964</v>
      </c>
      <c r="E689" s="12">
        <v>1.0007</v>
      </c>
    </row>
    <row r="690">
      <c r="A690" s="12">
        <v>5.0</v>
      </c>
      <c r="B690" s="12">
        <v>1.0033</v>
      </c>
      <c r="C690" s="12">
        <v>0.9888</v>
      </c>
      <c r="D690" s="12">
        <v>0.9916</v>
      </c>
      <c r="E690" s="12">
        <v>0.985</v>
      </c>
    </row>
    <row r="691">
      <c r="A691" s="12">
        <v>6.0</v>
      </c>
      <c r="B691" s="12">
        <v>0.994</v>
      </c>
      <c r="C691" s="12">
        <v>0.9921</v>
      </c>
      <c r="D691" s="12">
        <v>0.9969</v>
      </c>
      <c r="E691" s="12">
        <v>1.0081</v>
      </c>
    </row>
    <row r="692">
      <c r="A692" s="12">
        <v>7.0</v>
      </c>
      <c r="B692" s="12">
        <v>0.9961</v>
      </c>
      <c r="C692" s="12">
        <v>0.9931</v>
      </c>
      <c r="D692" s="12">
        <v>0.9909</v>
      </c>
      <c r="E692" s="12">
        <v>1.0009</v>
      </c>
    </row>
    <row r="693">
      <c r="A693" s="12">
        <v>8.0</v>
      </c>
      <c r="B693" s="12">
        <v>0.998</v>
      </c>
      <c r="C693" s="12">
        <v>1.0009</v>
      </c>
      <c r="D693" s="12">
        <v>0.9951</v>
      </c>
      <c r="E693" s="12">
        <v>1.0043</v>
      </c>
    </row>
    <row r="694">
      <c r="A694" s="12">
        <v>9.0</v>
      </c>
      <c r="B694" s="12">
        <v>1.0038</v>
      </c>
      <c r="C694" s="12">
        <v>1.0072</v>
      </c>
      <c r="D694" s="12">
        <v>1.0008</v>
      </c>
      <c r="E694" s="12">
        <v>0.9941</v>
      </c>
    </row>
    <row r="695">
      <c r="A695" s="12">
        <v>10.0</v>
      </c>
      <c r="B695" s="12">
        <v>0.9895</v>
      </c>
      <c r="C695" s="12">
        <v>0.9921</v>
      </c>
      <c r="D695" s="12">
        <v>1.0029</v>
      </c>
      <c r="E695" s="12">
        <v>0.9997</v>
      </c>
    </row>
    <row r="696">
      <c r="A696" s="12">
        <v>11.0</v>
      </c>
      <c r="B696" s="12">
        <v>1.0001</v>
      </c>
      <c r="C696" s="12">
        <v>0.9976</v>
      </c>
      <c r="D696" s="12">
        <v>0.9971</v>
      </c>
      <c r="E696" s="12">
        <v>1.0063</v>
      </c>
    </row>
    <row r="697">
      <c r="A697" s="12">
        <v>12.0</v>
      </c>
      <c r="B697" s="12">
        <v>1.0029</v>
      </c>
      <c r="C697" s="12">
        <v>0.9997</v>
      </c>
      <c r="D697" s="12">
        <v>1.0019</v>
      </c>
      <c r="E697" s="12">
        <v>0.9955</v>
      </c>
    </row>
    <row r="698">
      <c r="A698" s="12">
        <v>13.0</v>
      </c>
      <c r="B698" s="12">
        <v>0.999</v>
      </c>
      <c r="C698" s="12">
        <v>1.0029</v>
      </c>
      <c r="D698" s="12">
        <v>1.0029</v>
      </c>
      <c r="E698" s="12">
        <v>1.0011</v>
      </c>
    </row>
    <row r="699">
      <c r="A699" s="12">
        <v>14.0</v>
      </c>
      <c r="B699" s="12">
        <v>1.0046</v>
      </c>
      <c r="C699" s="12">
        <v>1.0038</v>
      </c>
      <c r="D699" s="12">
        <v>1.0061</v>
      </c>
      <c r="E699" s="12">
        <v>0.9952</v>
      </c>
    </row>
    <row r="700">
      <c r="A700" s="12">
        <v>15.0</v>
      </c>
      <c r="B700" s="12">
        <v>0.9995</v>
      </c>
      <c r="C700" s="12">
        <v>0.9984</v>
      </c>
      <c r="D700" s="12">
        <v>1.0087</v>
      </c>
      <c r="E700" s="12">
        <v>0.9989</v>
      </c>
    </row>
    <row r="701">
      <c r="A701" s="12">
        <v>16.0</v>
      </c>
      <c r="B701" s="12">
        <v>1.0053</v>
      </c>
      <c r="C701" s="12">
        <v>0.9954</v>
      </c>
      <c r="D701" s="12">
        <v>0.9966</v>
      </c>
      <c r="E701" s="12">
        <v>1.005</v>
      </c>
    </row>
    <row r="702">
      <c r="A702" s="12">
        <v>17.0</v>
      </c>
      <c r="B702" s="12">
        <v>0.9991</v>
      </c>
      <c r="C702" s="12">
        <v>1.0054</v>
      </c>
      <c r="D702" s="12">
        <v>0.9929</v>
      </c>
      <c r="E702" s="12">
        <v>0.996</v>
      </c>
    </row>
    <row r="703">
      <c r="A703" s="12">
        <v>18.0</v>
      </c>
      <c r="B703" s="12">
        <v>0.9924</v>
      </c>
      <c r="C703" s="12">
        <v>1.0061</v>
      </c>
      <c r="D703" s="12">
        <v>0.9956</v>
      </c>
      <c r="E703" s="12">
        <v>0.9977</v>
      </c>
    </row>
    <row r="704">
      <c r="A704" s="12">
        <v>19.0</v>
      </c>
      <c r="B704" s="12">
        <v>0.9923</v>
      </c>
      <c r="C704" s="12">
        <v>1.0002</v>
      </c>
      <c r="D704" s="12">
        <v>1.0057</v>
      </c>
      <c r="E704" s="12">
        <v>0.9897</v>
      </c>
    </row>
    <row r="705">
      <c r="A705" s="12">
        <v>20.0</v>
      </c>
      <c r="B705" s="12">
        <v>0.9974</v>
      </c>
      <c r="C705" s="12">
        <v>0.9964</v>
      </c>
      <c r="D705" s="12">
        <v>0.9966</v>
      </c>
      <c r="E705" s="12">
        <v>1.0012</v>
      </c>
    </row>
    <row r="706">
      <c r="A706" s="12">
        <v>21.0</v>
      </c>
      <c r="B706" s="12">
        <v>1.0098</v>
      </c>
      <c r="C706" s="12">
        <v>1.001</v>
      </c>
      <c r="D706" s="12">
        <v>1.0059</v>
      </c>
      <c r="E706" s="12">
        <v>0.9938</v>
      </c>
    </row>
    <row r="707">
      <c r="A707" s="12">
        <v>22.0</v>
      </c>
      <c r="B707" s="12">
        <v>0.9953</v>
      </c>
      <c r="C707" s="12">
        <v>1.0058</v>
      </c>
      <c r="D707" s="12">
        <v>0.9999</v>
      </c>
      <c r="E707" s="12">
        <v>1.0045</v>
      </c>
    </row>
    <row r="708">
      <c r="A708" s="12">
        <v>23.0</v>
      </c>
      <c r="B708" s="12">
        <v>1.0029</v>
      </c>
      <c r="C708" s="12">
        <v>1.002</v>
      </c>
      <c r="D708" s="12">
        <v>0.9978</v>
      </c>
      <c r="E708" s="12">
        <v>1.0042</v>
      </c>
    </row>
    <row r="709">
      <c r="A709" s="12">
        <v>24.0</v>
      </c>
      <c r="B709" s="12">
        <v>0.9947</v>
      </c>
      <c r="C709" s="12">
        <v>0.9957</v>
      </c>
      <c r="D709" s="12">
        <v>0.9965</v>
      </c>
      <c r="E709" s="12">
        <v>0.9977</v>
      </c>
      <c r="F709" s="11"/>
      <c r="G709" s="11"/>
    </row>
    <row r="710">
      <c r="A710" s="12">
        <v>25.0</v>
      </c>
      <c r="B710" s="12">
        <v>0.9993</v>
      </c>
      <c r="C710" s="12">
        <v>0.9963</v>
      </c>
      <c r="D710" s="12">
        <v>0.9935</v>
      </c>
      <c r="E710" s="12">
        <v>1.0053</v>
      </c>
      <c r="F710" s="11"/>
      <c r="G710" s="11"/>
    </row>
    <row r="711">
      <c r="A711" s="12">
        <v>26.0</v>
      </c>
      <c r="B711" s="12">
        <v>1.0052</v>
      </c>
      <c r="C711" s="12">
        <v>1.0066</v>
      </c>
      <c r="D711" s="12">
        <v>0.9931</v>
      </c>
      <c r="E711" s="12">
        <v>0.9985</v>
      </c>
      <c r="F711" s="11"/>
      <c r="G711" s="11"/>
    </row>
    <row r="712">
      <c r="A712" s="12">
        <v>27.0</v>
      </c>
      <c r="B712" s="12">
        <v>1.0059</v>
      </c>
      <c r="C712" s="12">
        <v>1.0056</v>
      </c>
      <c r="D712" s="12">
        <v>1.003</v>
      </c>
      <c r="E712" s="12">
        <v>1.0103</v>
      </c>
      <c r="F712" s="11"/>
      <c r="G712" s="11"/>
    </row>
    <row r="713">
      <c r="A713" s="12">
        <v>28.0</v>
      </c>
      <c r="B713" s="12">
        <v>0.9911</v>
      </c>
      <c r="C713" s="12">
        <v>1.0022</v>
      </c>
      <c r="D713" s="12">
        <v>1.0054</v>
      </c>
      <c r="E713" s="12">
        <v>0.9995</v>
      </c>
      <c r="F713" s="11"/>
      <c r="G713" s="11"/>
    </row>
    <row r="714">
      <c r="A714" s="12">
        <v>29.0</v>
      </c>
      <c r="B714" s="12">
        <v>1.0034</v>
      </c>
      <c r="C714" s="12">
        <v>0.992</v>
      </c>
      <c r="D714" s="12">
        <v>1.0065</v>
      </c>
      <c r="E714" s="12">
        <v>0.9933</v>
      </c>
      <c r="F714" s="11"/>
      <c r="G714" s="11"/>
    </row>
    <row r="715">
      <c r="A715" s="12">
        <v>30.0</v>
      </c>
      <c r="B715" s="12">
        <v>0.9955</v>
      </c>
      <c r="C715" s="12">
        <v>1.0078</v>
      </c>
      <c r="D715" s="12">
        <v>1.0026</v>
      </c>
      <c r="E715" s="12">
        <v>0.9949</v>
      </c>
      <c r="F715" s="11"/>
      <c r="G715" s="11"/>
    </row>
    <row r="716">
      <c r="A716" s="12">
        <v>31.0</v>
      </c>
      <c r="B716" s="12">
        <v>1.0014</v>
      </c>
      <c r="C716" s="12">
        <v>1.0006</v>
      </c>
      <c r="D716" s="12">
        <v>0.9909</v>
      </c>
      <c r="E716" s="12">
        <v>0.9907</v>
      </c>
      <c r="F716" s="11"/>
      <c r="G716" s="11"/>
    </row>
    <row r="717">
      <c r="A717" s="12">
        <v>32.0</v>
      </c>
      <c r="B717" s="12">
        <v>1.0016</v>
      </c>
      <c r="C717" s="12">
        <v>1.0037</v>
      </c>
      <c r="D717" s="12">
        <v>1.0002</v>
      </c>
      <c r="E717" s="12">
        <v>0.9887</v>
      </c>
      <c r="F717" s="11"/>
      <c r="G717" s="11"/>
    </row>
    <row r="718">
      <c r="A718" s="12">
        <v>33.0</v>
      </c>
      <c r="B718" s="12">
        <v>1.0021</v>
      </c>
      <c r="C718" s="12">
        <v>0.9913</v>
      </c>
      <c r="D718" s="12">
        <v>0.9964</v>
      </c>
      <c r="E718" s="12">
        <v>0.9967</v>
      </c>
      <c r="F718" s="11"/>
      <c r="G718" s="11"/>
    </row>
    <row r="719">
      <c r="A719" s="12">
        <v>34.0</v>
      </c>
      <c r="B719" s="12">
        <v>1.0038</v>
      </c>
      <c r="C719" s="12">
        <v>1.0011</v>
      </c>
      <c r="D719" s="12">
        <v>1.0012</v>
      </c>
      <c r="E719" s="12">
        <v>0.9951</v>
      </c>
      <c r="F719" s="11"/>
      <c r="G719" s="11"/>
    </row>
    <row r="720">
      <c r="A720" s="12">
        <v>35.0</v>
      </c>
      <c r="B720" s="12">
        <v>0.9988</v>
      </c>
      <c r="C720" s="12">
        <v>1.0118</v>
      </c>
      <c r="D720" s="12">
        <v>0.9955</v>
      </c>
      <c r="E720" s="12">
        <v>1.0047</v>
      </c>
      <c r="F720" s="11"/>
      <c r="G720" s="11"/>
    </row>
    <row r="721">
      <c r="A721" s="12">
        <v>36.0</v>
      </c>
      <c r="B721" s="12">
        <v>1.0034</v>
      </c>
      <c r="C721" s="12">
        <v>0.9944</v>
      </c>
      <c r="D721" s="12">
        <v>0.9933</v>
      </c>
      <c r="E721" s="12">
        <v>0.9989</v>
      </c>
      <c r="F721" s="11"/>
      <c r="G721" s="11"/>
    </row>
    <row r="722">
      <c r="A722" s="12">
        <v>37.0</v>
      </c>
      <c r="B722" s="12">
        <v>0.9898</v>
      </c>
      <c r="C722" s="12">
        <v>1.0104</v>
      </c>
      <c r="D722" s="12">
        <v>1.002</v>
      </c>
      <c r="E722" s="12">
        <v>1.0038</v>
      </c>
      <c r="F722" s="11"/>
      <c r="G722" s="11"/>
    </row>
    <row r="723">
      <c r="A723" s="12">
        <v>38.0</v>
      </c>
      <c r="B723" s="12">
        <v>1.0007</v>
      </c>
      <c r="C723" s="12">
        <v>0.9976</v>
      </c>
      <c r="D723" s="12">
        <v>0.9943</v>
      </c>
      <c r="E723" s="12">
        <v>1.0007</v>
      </c>
      <c r="F723" s="11"/>
      <c r="G723" s="11"/>
    </row>
    <row r="724">
      <c r="A724" s="12">
        <v>39.0</v>
      </c>
      <c r="B724" s="12">
        <v>0.9913</v>
      </c>
      <c r="C724" s="12">
        <v>0.9989</v>
      </c>
      <c r="D724" s="12">
        <v>1.0053</v>
      </c>
      <c r="E724" s="12">
        <v>0.9928</v>
      </c>
      <c r="F724" s="11"/>
      <c r="G724" s="11"/>
    </row>
    <row r="725">
      <c r="A725" s="12">
        <v>40.0</v>
      </c>
      <c r="B725" s="12">
        <v>1.0036</v>
      </c>
      <c r="C725" s="12">
        <v>0.9982</v>
      </c>
      <c r="D725" s="12">
        <v>0.9957</v>
      </c>
      <c r="E725" s="12">
        <v>0.9992</v>
      </c>
      <c r="F725" s="11"/>
      <c r="G725" s="11"/>
    </row>
    <row r="726">
      <c r="A726" s="12">
        <v>41.0</v>
      </c>
      <c r="B726" s="12">
        <v>1.0088</v>
      </c>
      <c r="C726" s="12">
        <v>0.9931</v>
      </c>
      <c r="D726" s="12">
        <v>1.0047</v>
      </c>
      <c r="E726" s="12">
        <v>1.0048</v>
      </c>
      <c r="F726" s="11"/>
      <c r="G726" s="11"/>
    </row>
    <row r="727">
      <c r="A727" s="12">
        <v>42.0</v>
      </c>
      <c r="B727" s="12">
        <v>0.9962</v>
      </c>
      <c r="C727" s="12">
        <v>0.9995</v>
      </c>
      <c r="D727" s="12">
        <v>0.9952</v>
      </c>
      <c r="E727" s="12">
        <v>1.0036</v>
      </c>
      <c r="F727" s="11"/>
      <c r="G727" s="11"/>
    </row>
    <row r="728">
      <c r="A728" s="12">
        <v>43.0</v>
      </c>
      <c r="B728" s="12">
        <v>0.9993</v>
      </c>
      <c r="C728" s="12">
        <v>0.9989</v>
      </c>
      <c r="D728" s="12">
        <v>1.0052</v>
      </c>
      <c r="E728" s="12">
        <v>1.004</v>
      </c>
      <c r="F728" s="11"/>
      <c r="G728" s="11"/>
    </row>
    <row r="729">
      <c r="A729" s="12">
        <v>44.0</v>
      </c>
      <c r="B729" s="12">
        <v>0.9922</v>
      </c>
      <c r="C729" s="12">
        <v>0.9988</v>
      </c>
      <c r="D729" s="12">
        <v>0.9991</v>
      </c>
      <c r="E729" s="12">
        <v>0.9978</v>
      </c>
      <c r="F729" s="11"/>
      <c r="G729" s="11"/>
    </row>
    <row r="730">
      <c r="A730" s="12">
        <v>45.0</v>
      </c>
      <c r="B730" s="12">
        <v>1.0</v>
      </c>
      <c r="C730" s="12">
        <v>1.0095</v>
      </c>
      <c r="D730" s="12">
        <v>0.9914</v>
      </c>
      <c r="E730" s="12">
        <v>0.9984</v>
      </c>
      <c r="F730" s="11"/>
      <c r="G730" s="11"/>
    </row>
    <row r="731">
      <c r="A731" s="12">
        <v>46.0</v>
      </c>
      <c r="B731" s="12">
        <v>0.999</v>
      </c>
      <c r="C731" s="12">
        <v>1.0063</v>
      </c>
      <c r="D731" s="12">
        <v>1.0073</v>
      </c>
      <c r="E731" s="12">
        <v>1.0054</v>
      </c>
      <c r="F731" s="11"/>
      <c r="G731" s="11"/>
    </row>
    <row r="732">
      <c r="A732" s="12">
        <v>47.0</v>
      </c>
      <c r="B732" s="12">
        <v>0.9965</v>
      </c>
      <c r="C732" s="12">
        <v>1.011</v>
      </c>
      <c r="D732" s="12">
        <v>0.9996</v>
      </c>
      <c r="E732" s="12">
        <v>1.0023</v>
      </c>
      <c r="F732" s="11"/>
      <c r="G732" s="11"/>
    </row>
    <row r="733">
      <c r="A733" s="12">
        <v>48.0</v>
      </c>
      <c r="B733" s="12">
        <v>0.998</v>
      </c>
      <c r="C733" s="12">
        <v>0.9906</v>
      </c>
      <c r="D733" s="12">
        <v>1.0026</v>
      </c>
      <c r="E733" s="12">
        <v>0.998</v>
      </c>
      <c r="F733" s="11"/>
      <c r="G733" s="11"/>
    </row>
    <row r="734">
      <c r="A734" s="12">
        <v>49.0</v>
      </c>
      <c r="B734" s="12">
        <v>0.9982</v>
      </c>
      <c r="C734" s="12">
        <v>1.0013</v>
      </c>
      <c r="D734" s="12">
        <v>0.9962</v>
      </c>
      <c r="E734" s="12">
        <v>0.9971</v>
      </c>
      <c r="F734" s="11"/>
      <c r="G734" s="11"/>
    </row>
    <row r="735">
      <c r="A735" s="12">
        <v>50.0</v>
      </c>
      <c r="B735" s="12">
        <v>1.0045</v>
      </c>
      <c r="C735" s="12">
        <v>0.9965</v>
      </c>
      <c r="D735" s="12">
        <v>1.0064</v>
      </c>
      <c r="E735" s="12">
        <v>0.9912</v>
      </c>
      <c r="F735" s="11"/>
      <c r="G735" s="11"/>
    </row>
    <row r="736">
      <c r="A736" s="12">
        <v>51.0</v>
      </c>
      <c r="B736" s="12">
        <v>1.0065</v>
      </c>
      <c r="C736" s="12">
        <v>0.9995</v>
      </c>
      <c r="D736" s="12">
        <v>0.9987</v>
      </c>
      <c r="E736" s="12">
        <v>1.0109</v>
      </c>
      <c r="F736" s="11"/>
      <c r="G736" s="11"/>
    </row>
    <row r="737">
      <c r="A737" s="12">
        <v>52.0</v>
      </c>
      <c r="B737" s="12">
        <v>1.0039</v>
      </c>
      <c r="C737" s="12">
        <v>0.9937</v>
      </c>
      <c r="D737" s="12">
        <v>1.0065</v>
      </c>
      <c r="E737" s="12">
        <v>0.9998</v>
      </c>
      <c r="F737" s="11"/>
      <c r="G737" s="11"/>
    </row>
    <row r="738">
      <c r="A738" s="12">
        <v>53.0</v>
      </c>
      <c r="B738" s="12">
        <v>0.9904</v>
      </c>
      <c r="C738" s="12">
        <v>1.0063</v>
      </c>
      <c r="D738" s="12">
        <v>0.9954</v>
      </c>
      <c r="E738" s="12">
        <v>1.0004</v>
      </c>
      <c r="F738" s="11"/>
      <c r="G738" s="11"/>
    </row>
    <row r="739">
      <c r="A739" s="12">
        <v>54.0</v>
      </c>
      <c r="B739" s="12">
        <v>0.9893</v>
      </c>
      <c r="C739" s="12">
        <v>1.0025</v>
      </c>
      <c r="D739" s="12">
        <v>1.0005</v>
      </c>
      <c r="E739" s="12">
        <v>1.0043</v>
      </c>
      <c r="F739" s="11"/>
      <c r="G739" s="11"/>
    </row>
    <row r="740">
      <c r="A740" s="12">
        <v>55.0</v>
      </c>
      <c r="B740" s="12">
        <v>0.999</v>
      </c>
      <c r="C740" s="12">
        <v>1.0017</v>
      </c>
      <c r="D740" s="12">
        <v>0.9882</v>
      </c>
      <c r="E740" s="12">
        <v>0.9994</v>
      </c>
      <c r="F740" s="11"/>
      <c r="G740" s="11"/>
    </row>
    <row r="741">
      <c r="A741" s="12">
        <v>56.0</v>
      </c>
      <c r="B741" s="12">
        <v>0.9957</v>
      </c>
      <c r="C741" s="12">
        <v>1.0047</v>
      </c>
      <c r="D741" s="12">
        <v>0.9969</v>
      </c>
      <c r="E741" s="12">
        <v>1.0036</v>
      </c>
      <c r="F741" s="11"/>
      <c r="G741" s="11"/>
    </row>
    <row r="742">
      <c r="A742" s="12">
        <v>57.0</v>
      </c>
      <c r="B742" s="12">
        <v>1.0021</v>
      </c>
      <c r="C742" s="12">
        <v>1.0028</v>
      </c>
      <c r="D742" s="12">
        <v>1.0006</v>
      </c>
      <c r="E742" s="12">
        <v>1.0025</v>
      </c>
      <c r="F742" s="11"/>
      <c r="G742" s="11"/>
    </row>
    <row r="743">
      <c r="A743" s="12">
        <v>58.0</v>
      </c>
      <c r="B743" s="12">
        <v>0.9945</v>
      </c>
      <c r="C743" s="12">
        <v>1.0029</v>
      </c>
      <c r="D743" s="12">
        <v>0.9886</v>
      </c>
      <c r="E743" s="12">
        <v>0.9983</v>
      </c>
      <c r="F743" s="11"/>
      <c r="G743" s="11"/>
    </row>
  </sheetData>
  <mergeCells count="2">
    <mergeCell ref="A1:O1"/>
    <mergeCell ref="A61:O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4" max="4" width="21.13"/>
    <col customWidth="1" min="6" max="6" width="17.0"/>
  </cols>
  <sheetData>
    <row r="1">
      <c r="A1" s="15" t="s">
        <v>31</v>
      </c>
      <c r="B1" s="15" t="s">
        <v>1</v>
      </c>
      <c r="C1" s="13" t="s">
        <v>32</v>
      </c>
      <c r="D1" s="13" t="s">
        <v>33</v>
      </c>
      <c r="E1" s="13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35</v>
      </c>
      <c r="Q1" s="10" t="s">
        <v>40</v>
      </c>
      <c r="R1" s="10" t="s">
        <v>41</v>
      </c>
      <c r="S1" s="10" t="s">
        <v>42</v>
      </c>
    </row>
    <row r="2">
      <c r="A2" s="15">
        <v>1.0</v>
      </c>
      <c r="B2" s="15">
        <v>0.0</v>
      </c>
      <c r="C2" s="12">
        <v>0.97</v>
      </c>
      <c r="D2" s="12">
        <v>0.0</v>
      </c>
      <c r="E2" s="13">
        <v>0.95</v>
      </c>
      <c r="K2" s="10">
        <v>0.9</v>
      </c>
      <c r="L2" s="16">
        <f>COUNTIF($C$1:$C$226, "=0.9")</f>
        <v>0</v>
      </c>
      <c r="M2" s="17">
        <f>COUNTIF($C$227:$C$301, "=0.9")</f>
        <v>0</v>
      </c>
      <c r="N2" s="18">
        <f t="shared" ref="N2:N12" si="1">L2/$L$13</f>
        <v>0</v>
      </c>
      <c r="O2" s="18">
        <f t="shared" ref="O2:O12" si="2">M2/$M$13</f>
        <v>0</v>
      </c>
      <c r="P2" s="10">
        <v>0.9</v>
      </c>
      <c r="Q2" s="10">
        <v>1.0</v>
      </c>
      <c r="R2" s="12">
        <v>0.97</v>
      </c>
      <c r="S2" s="12">
        <v>1.0</v>
      </c>
    </row>
    <row r="3">
      <c r="A3" s="15">
        <v>1.0</v>
      </c>
      <c r="B3" s="15">
        <v>1.0</v>
      </c>
      <c r="C3" s="12">
        <v>0.94</v>
      </c>
      <c r="D3" s="12">
        <v>2.0</v>
      </c>
      <c r="E3" s="13">
        <v>0.95</v>
      </c>
      <c r="K3" s="10">
        <v>0.91</v>
      </c>
      <c r="L3" s="19">
        <f>COUNTIF($C$1:$C$226, "=0.91")</f>
        <v>0</v>
      </c>
      <c r="M3" s="20">
        <f>COUNTIF($C$227:$C$301, "=0.91")</f>
        <v>0</v>
      </c>
      <c r="N3" s="18">
        <f t="shared" si="1"/>
        <v>0</v>
      </c>
      <c r="O3" s="18">
        <f t="shared" si="2"/>
        <v>0</v>
      </c>
      <c r="P3" s="10">
        <v>0.91</v>
      </c>
      <c r="Q3" s="10">
        <v>2.0</v>
      </c>
      <c r="R3" s="12">
        <v>0.94</v>
      </c>
      <c r="S3" s="12">
        <v>0.99</v>
      </c>
    </row>
    <row r="4">
      <c r="A4" s="15">
        <v>1.0</v>
      </c>
      <c r="B4" s="15">
        <v>2.0</v>
      </c>
      <c r="C4" s="12">
        <v>1.0</v>
      </c>
      <c r="D4" s="12">
        <v>0.0</v>
      </c>
      <c r="E4" s="13">
        <v>0.95</v>
      </c>
      <c r="F4" s="13"/>
      <c r="K4" s="10">
        <v>0.92</v>
      </c>
      <c r="L4" s="19">
        <f>COUNTIF($C$1:$C$226, "=0.92")</f>
        <v>0</v>
      </c>
      <c r="M4" s="20">
        <f>COUNTIF($C$227:$C$301, "=0.92")</f>
        <v>0</v>
      </c>
      <c r="N4" s="18">
        <f t="shared" si="1"/>
        <v>0</v>
      </c>
      <c r="O4" s="18">
        <f t="shared" si="2"/>
        <v>0</v>
      </c>
      <c r="P4" s="10">
        <v>0.92</v>
      </c>
      <c r="Q4" s="10">
        <v>3.0</v>
      </c>
      <c r="R4" s="12">
        <v>1.0</v>
      </c>
      <c r="S4" s="12">
        <v>0.97</v>
      </c>
    </row>
    <row r="5">
      <c r="A5" s="15">
        <v>2.0</v>
      </c>
      <c r="B5" s="15">
        <v>0.0</v>
      </c>
      <c r="C5" s="12">
        <v>1.0</v>
      </c>
      <c r="D5" s="12">
        <v>0.0</v>
      </c>
      <c r="E5" s="13">
        <v>0.95</v>
      </c>
      <c r="F5" s="21" t="s">
        <v>43</v>
      </c>
      <c r="G5" s="22"/>
      <c r="H5" s="23"/>
      <c r="K5" s="10">
        <v>0.93</v>
      </c>
      <c r="L5" s="19">
        <f>COUNTIF($C$1:$C$226, "=0.93")</f>
        <v>1</v>
      </c>
      <c r="M5" s="20">
        <f>COUNTIF($C$227:$C$301, "=0.93")</f>
        <v>0</v>
      </c>
      <c r="N5" s="18">
        <f t="shared" si="1"/>
        <v>0.004444444444</v>
      </c>
      <c r="O5" s="18">
        <f t="shared" si="2"/>
        <v>0</v>
      </c>
      <c r="P5" s="10">
        <v>0.93</v>
      </c>
      <c r="Q5" s="10">
        <v>4.0</v>
      </c>
      <c r="R5" s="12">
        <v>1.0</v>
      </c>
      <c r="S5" s="12">
        <v>0.99</v>
      </c>
    </row>
    <row r="6">
      <c r="A6" s="15">
        <v>2.0</v>
      </c>
      <c r="B6" s="15">
        <v>1.0</v>
      </c>
      <c r="C6" s="12">
        <v>0.96</v>
      </c>
      <c r="D6" s="12">
        <v>0.0</v>
      </c>
      <c r="E6" s="13">
        <v>0.95</v>
      </c>
      <c r="F6" s="24" t="s">
        <v>44</v>
      </c>
      <c r="G6" s="25">
        <f>COUNTIF($C$2:$C$301, "&gt;=.95")</f>
        <v>290</v>
      </c>
      <c r="H6" s="26">
        <f t="shared" ref="H6:H7" si="3">G6/300</f>
        <v>0.9666666667</v>
      </c>
      <c r="K6" s="10">
        <v>0.94</v>
      </c>
      <c r="L6" s="19">
        <f>COUNTIF($C$1:$C$226, "=0.94")</f>
        <v>8</v>
      </c>
      <c r="M6" s="20">
        <f>COUNTIF($C$227:$C$301, "=0.94")</f>
        <v>1</v>
      </c>
      <c r="N6" s="18">
        <f t="shared" si="1"/>
        <v>0.03555555556</v>
      </c>
      <c r="O6" s="18">
        <f t="shared" si="2"/>
        <v>0.01333333333</v>
      </c>
      <c r="P6" s="10">
        <v>0.94</v>
      </c>
      <c r="Q6" s="10">
        <v>5.0</v>
      </c>
      <c r="R6" s="12">
        <v>0.96</v>
      </c>
      <c r="S6" s="12">
        <v>0.96</v>
      </c>
    </row>
    <row r="7">
      <c r="A7" s="15">
        <v>2.0</v>
      </c>
      <c r="B7" s="15">
        <v>2.0</v>
      </c>
      <c r="C7" s="12">
        <v>0.97</v>
      </c>
      <c r="D7" s="12">
        <v>0.0</v>
      </c>
      <c r="E7" s="13">
        <v>0.95</v>
      </c>
      <c r="F7" s="27" t="s">
        <v>45</v>
      </c>
      <c r="G7" s="28">
        <f>COUNTIF($C$2:$C$301, "&lt;.95")</f>
        <v>10</v>
      </c>
      <c r="H7" s="29">
        <f t="shared" si="3"/>
        <v>0.03333333333</v>
      </c>
      <c r="K7" s="10">
        <v>0.95</v>
      </c>
      <c r="L7" s="19">
        <f>COUNTIF($C$1:$C$226, "=0.95")</f>
        <v>13</v>
      </c>
      <c r="M7" s="20">
        <f>COUNTIF($C$227:$C$301, "=0.95")</f>
        <v>3</v>
      </c>
      <c r="N7" s="18">
        <f t="shared" si="1"/>
        <v>0.05777777778</v>
      </c>
      <c r="O7" s="18">
        <f t="shared" si="2"/>
        <v>0.04</v>
      </c>
      <c r="P7" s="10">
        <v>0.95</v>
      </c>
      <c r="Q7" s="10">
        <v>6.0</v>
      </c>
      <c r="R7" s="12">
        <v>0.97</v>
      </c>
      <c r="S7" s="12">
        <v>0.96</v>
      </c>
    </row>
    <row r="8">
      <c r="A8" s="15">
        <v>3.0</v>
      </c>
      <c r="B8" s="15">
        <v>0.0</v>
      </c>
      <c r="C8" s="12">
        <v>0.98</v>
      </c>
      <c r="D8" s="12">
        <v>0.0</v>
      </c>
      <c r="E8" s="13">
        <v>0.95</v>
      </c>
      <c r="K8" s="10">
        <v>0.96</v>
      </c>
      <c r="L8" s="19">
        <f>COUNTIF($C$1:$C$226, "=0.96")</f>
        <v>18</v>
      </c>
      <c r="M8" s="20">
        <f>COUNTIF($C$227:$C$301, "=0.96")</f>
        <v>7</v>
      </c>
      <c r="N8" s="18">
        <f t="shared" si="1"/>
        <v>0.08</v>
      </c>
      <c r="O8" s="18">
        <f t="shared" si="2"/>
        <v>0.09333333333</v>
      </c>
      <c r="P8" s="10">
        <v>0.96</v>
      </c>
      <c r="Q8" s="10">
        <v>7.0</v>
      </c>
      <c r="R8" s="12">
        <v>0.98</v>
      </c>
      <c r="S8" s="12">
        <v>0.99</v>
      </c>
    </row>
    <row r="9">
      <c r="A9" s="15">
        <v>3.0</v>
      </c>
      <c r="B9" s="15">
        <v>1.0</v>
      </c>
      <c r="C9" s="12">
        <v>1.0</v>
      </c>
      <c r="D9" s="12">
        <v>0.0</v>
      </c>
      <c r="E9" s="13">
        <v>0.95</v>
      </c>
      <c r="F9" s="13"/>
      <c r="K9" s="10">
        <v>0.97</v>
      </c>
      <c r="L9" s="19">
        <f>COUNTIF($C$1:$C$226, "=0.97")</f>
        <v>39</v>
      </c>
      <c r="M9" s="20">
        <f>COUNTIF($C$227:$C$301, "=0.97")</f>
        <v>8</v>
      </c>
      <c r="N9" s="18">
        <f t="shared" si="1"/>
        <v>0.1733333333</v>
      </c>
      <c r="O9" s="18">
        <f t="shared" si="2"/>
        <v>0.1066666667</v>
      </c>
      <c r="P9" s="10">
        <v>0.97</v>
      </c>
      <c r="Q9" s="10">
        <v>8.0</v>
      </c>
      <c r="R9" s="12">
        <v>1.0</v>
      </c>
      <c r="S9" s="12">
        <v>0.99</v>
      </c>
    </row>
    <row r="10">
      <c r="A10" s="15">
        <v>3.0</v>
      </c>
      <c r="B10" s="15">
        <v>2.0</v>
      </c>
      <c r="C10" s="12">
        <v>1.0</v>
      </c>
      <c r="D10" s="12">
        <v>0.0</v>
      </c>
      <c r="E10" s="13">
        <v>0.95</v>
      </c>
      <c r="F10" s="13"/>
      <c r="K10" s="10">
        <v>0.98</v>
      </c>
      <c r="L10" s="19">
        <f>COUNTIF($C$1:$C$226, "=0.98")</f>
        <v>62</v>
      </c>
      <c r="M10" s="20">
        <f>COUNTIF($C$227:$C$301, "=0.98")</f>
        <v>17</v>
      </c>
      <c r="N10" s="18">
        <f t="shared" si="1"/>
        <v>0.2755555556</v>
      </c>
      <c r="O10" s="18">
        <f t="shared" si="2"/>
        <v>0.2266666667</v>
      </c>
      <c r="P10" s="10">
        <v>0.98</v>
      </c>
      <c r="Q10" s="10">
        <v>9.0</v>
      </c>
      <c r="R10" s="12">
        <v>1.0</v>
      </c>
      <c r="S10" s="12">
        <v>0.97</v>
      </c>
    </row>
    <row r="11">
      <c r="A11" s="15">
        <v>4.0</v>
      </c>
      <c r="B11" s="15">
        <v>0.0</v>
      </c>
      <c r="C11" s="12">
        <v>0.95</v>
      </c>
      <c r="D11" s="12">
        <v>0.0</v>
      </c>
      <c r="E11" s="13">
        <v>0.95</v>
      </c>
      <c r="F11" s="13"/>
      <c r="K11" s="10">
        <v>0.99</v>
      </c>
      <c r="L11" s="19">
        <f>COUNTIF($C$1:$C$226, "=0.99")</f>
        <v>42</v>
      </c>
      <c r="M11" s="20">
        <f>COUNTIF($C$227:$C$301, "=0.99")</f>
        <v>24</v>
      </c>
      <c r="N11" s="18">
        <f t="shared" si="1"/>
        <v>0.1866666667</v>
      </c>
      <c r="O11" s="18">
        <f t="shared" si="2"/>
        <v>0.32</v>
      </c>
      <c r="P11" s="10">
        <v>0.99</v>
      </c>
      <c r="Q11" s="10">
        <v>10.0</v>
      </c>
      <c r="R11" s="12">
        <v>0.95</v>
      </c>
      <c r="S11" s="12">
        <v>0.95</v>
      </c>
    </row>
    <row r="12">
      <c r="A12" s="15">
        <v>4.0</v>
      </c>
      <c r="B12" s="15">
        <v>1.0</v>
      </c>
      <c r="C12" s="12">
        <v>0.98</v>
      </c>
      <c r="D12" s="12">
        <v>0.0</v>
      </c>
      <c r="E12" s="13">
        <v>0.95</v>
      </c>
      <c r="F12" s="13"/>
      <c r="K12" s="10">
        <v>1.0</v>
      </c>
      <c r="L12" s="30">
        <f>COUNTIF($C$1:$C$226, "=1")</f>
        <v>42</v>
      </c>
      <c r="M12" s="31">
        <f>COUNTIF($C$227:$C$301, "=1")</f>
        <v>15</v>
      </c>
      <c r="N12" s="18">
        <f t="shared" si="1"/>
        <v>0.1866666667</v>
      </c>
      <c r="O12" s="18">
        <f t="shared" si="2"/>
        <v>0.2</v>
      </c>
      <c r="P12" s="10">
        <v>1.0</v>
      </c>
      <c r="Q12" s="10">
        <v>11.0</v>
      </c>
      <c r="R12" s="12">
        <v>0.98</v>
      </c>
      <c r="S12" s="12">
        <v>0.99</v>
      </c>
    </row>
    <row r="13">
      <c r="A13" s="15">
        <v>4.0</v>
      </c>
      <c r="B13" s="15">
        <v>2.0</v>
      </c>
      <c r="C13" s="12">
        <v>0.97</v>
      </c>
      <c r="D13" s="12">
        <v>0.0</v>
      </c>
      <c r="E13" s="13">
        <v>0.95</v>
      </c>
      <c r="F13" s="13"/>
      <c r="K13" s="32" t="s">
        <v>46</v>
      </c>
      <c r="L13" s="9">
        <f t="shared" ref="L13:M13" si="4">SUM(L2:L12)</f>
        <v>225</v>
      </c>
      <c r="M13" s="9">
        <f t="shared" si="4"/>
        <v>75</v>
      </c>
      <c r="Q13" s="10">
        <v>12.0</v>
      </c>
      <c r="R13" s="12">
        <v>0.97</v>
      </c>
      <c r="S13" s="12">
        <v>0.97</v>
      </c>
    </row>
    <row r="14">
      <c r="A14" s="15">
        <v>5.0</v>
      </c>
      <c r="B14" s="15">
        <v>0.0</v>
      </c>
      <c r="C14" s="12">
        <v>0.95</v>
      </c>
      <c r="D14" s="12">
        <v>0.0</v>
      </c>
      <c r="E14" s="13">
        <v>0.95</v>
      </c>
      <c r="F14" s="13"/>
      <c r="Q14" s="10">
        <v>13.0</v>
      </c>
      <c r="R14" s="12">
        <v>0.95</v>
      </c>
      <c r="S14" s="12">
        <v>0.97</v>
      </c>
    </row>
    <row r="15">
      <c r="A15" s="15">
        <v>5.0</v>
      </c>
      <c r="B15" s="15">
        <v>1.0</v>
      </c>
      <c r="C15" s="12">
        <v>0.94</v>
      </c>
      <c r="D15" s="12">
        <v>0.0</v>
      </c>
      <c r="E15" s="13">
        <v>0.95</v>
      </c>
      <c r="F15" s="33"/>
      <c r="Q15" s="10">
        <v>14.0</v>
      </c>
      <c r="R15" s="12">
        <v>0.94</v>
      </c>
      <c r="S15" s="12">
        <v>0.99</v>
      </c>
    </row>
    <row r="16">
      <c r="A16" s="15">
        <v>5.0</v>
      </c>
      <c r="B16" s="15">
        <v>2.0</v>
      </c>
      <c r="C16" s="12">
        <v>1.0</v>
      </c>
      <c r="D16" s="12">
        <v>0.0</v>
      </c>
      <c r="E16" s="13">
        <v>0.95</v>
      </c>
      <c r="F16" s="13"/>
      <c r="Q16" s="10">
        <v>15.0</v>
      </c>
      <c r="R16" s="12">
        <v>1.0</v>
      </c>
      <c r="S16" s="12">
        <v>1.0</v>
      </c>
    </row>
    <row r="17">
      <c r="A17" s="15">
        <v>6.0</v>
      </c>
      <c r="B17" s="15">
        <v>0.0</v>
      </c>
      <c r="C17" s="12">
        <v>0.98</v>
      </c>
      <c r="D17" s="12">
        <v>0.0</v>
      </c>
      <c r="E17" s="13">
        <v>0.95</v>
      </c>
      <c r="F17" s="13"/>
      <c r="Q17" s="10">
        <v>16.0</v>
      </c>
      <c r="R17" s="12">
        <v>0.98</v>
      </c>
      <c r="S17" s="12">
        <v>0.98</v>
      </c>
    </row>
    <row r="18">
      <c r="A18" s="15">
        <v>6.0</v>
      </c>
      <c r="B18" s="15">
        <v>1.0</v>
      </c>
      <c r="C18" s="12">
        <v>0.97</v>
      </c>
      <c r="D18" s="12">
        <v>0.0</v>
      </c>
      <c r="E18" s="13">
        <v>0.95</v>
      </c>
      <c r="F18" s="13"/>
      <c r="Q18" s="10">
        <v>17.0</v>
      </c>
      <c r="R18" s="12">
        <v>0.97</v>
      </c>
      <c r="S18" s="12">
        <v>1.0</v>
      </c>
    </row>
    <row r="19">
      <c r="A19" s="15">
        <v>6.0</v>
      </c>
      <c r="B19" s="15">
        <v>2.0</v>
      </c>
      <c r="C19" s="12">
        <v>0.97</v>
      </c>
      <c r="D19" s="12">
        <v>0.0</v>
      </c>
      <c r="E19" s="13">
        <v>0.95</v>
      </c>
      <c r="F19" s="13"/>
      <c r="Q19" s="10">
        <v>18.0</v>
      </c>
      <c r="R19" s="12">
        <v>0.97</v>
      </c>
      <c r="S19" s="12">
        <v>0.96</v>
      </c>
    </row>
    <row r="20">
      <c r="A20" s="15">
        <v>7.0</v>
      </c>
      <c r="B20" s="15">
        <v>0.0</v>
      </c>
      <c r="C20" s="12">
        <v>0.97</v>
      </c>
      <c r="D20" s="12">
        <v>0.0</v>
      </c>
      <c r="E20" s="13">
        <v>0.95</v>
      </c>
      <c r="F20" s="13"/>
      <c r="Q20" s="10">
        <v>19.0</v>
      </c>
      <c r="R20" s="12">
        <v>0.97</v>
      </c>
      <c r="S20" s="12">
        <v>0.99</v>
      </c>
    </row>
    <row r="21">
      <c r="A21" s="15">
        <v>7.0</v>
      </c>
      <c r="B21" s="15">
        <v>1.0</v>
      </c>
      <c r="C21" s="12">
        <v>0.99</v>
      </c>
      <c r="D21" s="12">
        <v>0.0</v>
      </c>
      <c r="E21" s="13">
        <v>0.95</v>
      </c>
      <c r="F21" s="13"/>
      <c r="Q21" s="10">
        <v>20.0</v>
      </c>
      <c r="R21" s="12">
        <v>0.99</v>
      </c>
      <c r="S21" s="12">
        <v>0.98</v>
      </c>
    </row>
    <row r="22">
      <c r="A22" s="15">
        <v>7.0</v>
      </c>
      <c r="B22" s="15">
        <v>2.0</v>
      </c>
      <c r="C22" s="12">
        <v>0.98</v>
      </c>
      <c r="D22" s="12">
        <v>0.0</v>
      </c>
      <c r="E22" s="13">
        <v>0.95</v>
      </c>
      <c r="F22" s="13"/>
      <c r="Q22" s="10">
        <v>21.0</v>
      </c>
      <c r="R22" s="12">
        <v>0.98</v>
      </c>
      <c r="S22" s="12">
        <v>0.95</v>
      </c>
    </row>
    <row r="23">
      <c r="A23" s="15">
        <v>8.0</v>
      </c>
      <c r="B23" s="15">
        <v>0.0</v>
      </c>
      <c r="C23" s="12">
        <v>0.99</v>
      </c>
      <c r="D23" s="12">
        <v>0.0</v>
      </c>
      <c r="E23" s="13">
        <v>0.95</v>
      </c>
      <c r="Q23" s="10">
        <v>22.0</v>
      </c>
      <c r="R23" s="12">
        <v>0.99</v>
      </c>
      <c r="S23" s="12">
        <v>1.0</v>
      </c>
    </row>
    <row r="24">
      <c r="A24" s="15">
        <v>8.0</v>
      </c>
      <c r="B24" s="15">
        <v>1.0</v>
      </c>
      <c r="C24" s="12">
        <v>0.98</v>
      </c>
      <c r="D24" s="12">
        <v>0.0</v>
      </c>
      <c r="E24" s="13">
        <v>0.95</v>
      </c>
      <c r="F24" s="13"/>
      <c r="Q24" s="10">
        <v>23.0</v>
      </c>
      <c r="R24" s="12">
        <v>0.98</v>
      </c>
      <c r="S24" s="12">
        <v>0.98</v>
      </c>
    </row>
    <row r="25">
      <c r="A25" s="15">
        <v>8.0</v>
      </c>
      <c r="B25" s="15">
        <v>2.0</v>
      </c>
      <c r="C25" s="12">
        <v>0.98</v>
      </c>
      <c r="D25" s="12">
        <v>0.0</v>
      </c>
      <c r="E25" s="13">
        <v>0.95</v>
      </c>
      <c r="F25" s="13"/>
      <c r="Q25" s="10">
        <v>24.0</v>
      </c>
      <c r="R25" s="12">
        <v>0.98</v>
      </c>
      <c r="S25" s="12">
        <v>0.99</v>
      </c>
    </row>
    <row r="26">
      <c r="A26" s="15">
        <v>9.0</v>
      </c>
      <c r="B26" s="15">
        <v>0.0</v>
      </c>
      <c r="C26" s="12">
        <v>0.95</v>
      </c>
      <c r="D26" s="12">
        <v>0.0</v>
      </c>
      <c r="E26" s="13">
        <v>0.95</v>
      </c>
      <c r="F26" s="34" t="s">
        <v>47</v>
      </c>
      <c r="G26" s="35"/>
      <c r="H26" s="35"/>
      <c r="I26" s="35"/>
      <c r="J26" s="36"/>
      <c r="Q26" s="10">
        <v>25.0</v>
      </c>
      <c r="R26" s="12">
        <v>0.95</v>
      </c>
      <c r="S26" s="12">
        <v>0.96</v>
      </c>
    </row>
    <row r="27">
      <c r="A27" s="15">
        <v>9.0</v>
      </c>
      <c r="B27" s="15">
        <v>1.0</v>
      </c>
      <c r="C27" s="12">
        <v>0.99</v>
      </c>
      <c r="D27" s="12">
        <v>0.0</v>
      </c>
      <c r="E27" s="13">
        <v>0.95</v>
      </c>
      <c r="F27" s="37"/>
      <c r="G27" s="38" t="s">
        <v>48</v>
      </c>
      <c r="H27" s="39" t="s">
        <v>49</v>
      </c>
      <c r="I27" s="40" t="s">
        <v>50</v>
      </c>
      <c r="J27" s="41" t="s">
        <v>50</v>
      </c>
      <c r="Q27" s="10">
        <v>26.0</v>
      </c>
      <c r="R27" s="12">
        <v>0.99</v>
      </c>
      <c r="S27" s="12">
        <v>0.99</v>
      </c>
    </row>
    <row r="28">
      <c r="A28" s="15">
        <v>9.0</v>
      </c>
      <c r="B28" s="15">
        <v>2.0</v>
      </c>
      <c r="C28" s="12">
        <v>0.99</v>
      </c>
      <c r="D28" s="12">
        <v>0.0</v>
      </c>
      <c r="E28" s="13">
        <v>0.95</v>
      </c>
      <c r="F28" s="42" t="s">
        <v>44</v>
      </c>
      <c r="G28" s="9">
        <f>COUNTIF($C$2:$C$226, "&gt;=.95")</f>
        <v>216</v>
      </c>
      <c r="H28" s="20">
        <f>COUNTIF($C$227:$C$301, "&gt;=.95")</f>
        <v>74</v>
      </c>
      <c r="I28" s="18">
        <f t="shared" ref="I28:J28" si="5">G28/G30</f>
        <v>0.96</v>
      </c>
      <c r="J28" s="43">
        <f t="shared" si="5"/>
        <v>0.9866666667</v>
      </c>
      <c r="Q28" s="10">
        <v>27.0</v>
      </c>
      <c r="R28" s="12">
        <v>0.99</v>
      </c>
      <c r="S28" s="12">
        <v>0.98</v>
      </c>
    </row>
    <row r="29">
      <c r="A29" s="15">
        <v>10.0</v>
      </c>
      <c r="B29" s="15">
        <v>0.0</v>
      </c>
      <c r="C29" s="12">
        <v>0.97</v>
      </c>
      <c r="D29" s="12">
        <v>0.0</v>
      </c>
      <c r="E29" s="13">
        <v>0.95</v>
      </c>
      <c r="F29" s="44" t="s">
        <v>45</v>
      </c>
      <c r="G29" s="28">
        <f>COUNTIF($C$2:$C$226, "&lt;.95")</f>
        <v>9</v>
      </c>
      <c r="H29" s="31">
        <f>COUNTIF($C$227:$C$301, "&lt;.95")</f>
        <v>1</v>
      </c>
      <c r="I29" s="45">
        <f t="shared" ref="I29:J29" si="6">G29/G30</f>
        <v>0.04</v>
      </c>
      <c r="J29" s="29">
        <f t="shared" si="6"/>
        <v>0.01333333333</v>
      </c>
      <c r="Q29" s="10">
        <v>28.0</v>
      </c>
      <c r="R29" s="12">
        <v>0.97</v>
      </c>
      <c r="S29" s="12">
        <v>1.0</v>
      </c>
    </row>
    <row r="30">
      <c r="A30" s="15">
        <v>10.0</v>
      </c>
      <c r="B30" s="15">
        <v>1.0</v>
      </c>
      <c r="C30" s="12">
        <v>0.98</v>
      </c>
      <c r="D30" s="12">
        <v>0.0</v>
      </c>
      <c r="E30" s="13">
        <v>0.95</v>
      </c>
      <c r="F30" s="10" t="s">
        <v>46</v>
      </c>
      <c r="G30" s="9">
        <f t="shared" ref="G30:H30" si="7">G28+G29</f>
        <v>225</v>
      </c>
      <c r="H30" s="9">
        <f t="shared" si="7"/>
        <v>75</v>
      </c>
      <c r="M30" s="46"/>
      <c r="Q30" s="10">
        <v>29.0</v>
      </c>
      <c r="R30" s="12">
        <v>0.98</v>
      </c>
      <c r="S30" s="12">
        <v>1.0</v>
      </c>
    </row>
    <row r="31">
      <c r="A31" s="15">
        <v>10.0</v>
      </c>
      <c r="B31" s="15">
        <v>2.0</v>
      </c>
      <c r="C31" s="12">
        <v>0.97</v>
      </c>
      <c r="D31" s="12">
        <v>0.0</v>
      </c>
      <c r="E31" s="13">
        <v>0.95</v>
      </c>
      <c r="F31" s="13"/>
      <c r="Q31" s="10">
        <v>30.0</v>
      </c>
      <c r="R31" s="12">
        <v>0.97</v>
      </c>
      <c r="S31" s="12">
        <v>0.99</v>
      </c>
    </row>
    <row r="32">
      <c r="A32" s="15">
        <v>11.0</v>
      </c>
      <c r="B32" s="15">
        <v>0.0</v>
      </c>
      <c r="C32" s="12">
        <v>0.98</v>
      </c>
      <c r="D32" s="12">
        <v>0.0</v>
      </c>
      <c r="E32" s="13">
        <v>0.95</v>
      </c>
      <c r="F32" s="13"/>
      <c r="Q32" s="10">
        <v>31.0</v>
      </c>
      <c r="R32" s="12">
        <v>0.98</v>
      </c>
      <c r="S32" s="12">
        <v>0.98</v>
      </c>
    </row>
    <row r="33">
      <c r="A33" s="15">
        <v>11.0</v>
      </c>
      <c r="B33" s="15">
        <v>1.0</v>
      </c>
      <c r="C33" s="12">
        <v>1.0</v>
      </c>
      <c r="D33" s="12">
        <v>0.0</v>
      </c>
      <c r="E33" s="13">
        <v>0.95</v>
      </c>
      <c r="Q33" s="10">
        <v>32.0</v>
      </c>
      <c r="R33" s="12">
        <v>1.0</v>
      </c>
      <c r="S33" s="12">
        <v>0.98</v>
      </c>
    </row>
    <row r="34">
      <c r="A34" s="15">
        <v>11.0</v>
      </c>
      <c r="B34" s="15">
        <v>2.0</v>
      </c>
      <c r="C34" s="12">
        <v>0.99</v>
      </c>
      <c r="D34" s="12">
        <v>0.0</v>
      </c>
      <c r="E34" s="13">
        <v>0.95</v>
      </c>
      <c r="Q34" s="10">
        <v>33.0</v>
      </c>
      <c r="R34" s="12">
        <v>0.99</v>
      </c>
      <c r="S34" s="12">
        <v>1.0</v>
      </c>
    </row>
    <row r="35">
      <c r="A35" s="15">
        <v>12.0</v>
      </c>
      <c r="B35" s="15">
        <v>0.0</v>
      </c>
      <c r="C35" s="12">
        <v>0.99</v>
      </c>
      <c r="D35" s="12">
        <v>0.0</v>
      </c>
      <c r="E35" s="13">
        <v>0.95</v>
      </c>
      <c r="Q35" s="10">
        <v>34.0</v>
      </c>
      <c r="R35" s="12">
        <v>0.99</v>
      </c>
      <c r="S35" s="12">
        <v>0.97</v>
      </c>
    </row>
    <row r="36">
      <c r="A36" s="15">
        <v>12.0</v>
      </c>
      <c r="B36" s="15">
        <v>1.0</v>
      </c>
      <c r="C36" s="12">
        <v>0.99</v>
      </c>
      <c r="D36" s="12">
        <v>0.0</v>
      </c>
      <c r="E36" s="13">
        <v>0.95</v>
      </c>
      <c r="Q36" s="10">
        <v>35.0</v>
      </c>
      <c r="R36" s="12">
        <v>0.99</v>
      </c>
      <c r="S36" s="12">
        <v>0.98</v>
      </c>
    </row>
    <row r="37">
      <c r="A37" s="15">
        <v>12.0</v>
      </c>
      <c r="B37" s="15">
        <v>2.0</v>
      </c>
      <c r="C37" s="12">
        <v>0.96</v>
      </c>
      <c r="D37" s="12">
        <v>0.0</v>
      </c>
      <c r="E37" s="13">
        <v>0.95</v>
      </c>
      <c r="F37" s="13"/>
      <c r="Q37" s="10">
        <v>36.0</v>
      </c>
      <c r="R37" s="12">
        <v>0.96</v>
      </c>
      <c r="S37" s="12">
        <v>1.0</v>
      </c>
    </row>
    <row r="38">
      <c r="A38" s="15">
        <v>13.0</v>
      </c>
      <c r="B38" s="15">
        <v>0.0</v>
      </c>
      <c r="C38" s="12">
        <v>0.97</v>
      </c>
      <c r="D38" s="12">
        <v>0.0</v>
      </c>
      <c r="E38" s="13">
        <v>0.95</v>
      </c>
      <c r="F38" s="13"/>
      <c r="Q38" s="10">
        <v>37.0</v>
      </c>
      <c r="R38" s="12">
        <v>0.97</v>
      </c>
      <c r="S38" s="12">
        <v>1.0</v>
      </c>
    </row>
    <row r="39">
      <c r="A39" s="15">
        <v>13.0</v>
      </c>
      <c r="B39" s="15">
        <v>1.0</v>
      </c>
      <c r="C39" s="12">
        <v>1.0</v>
      </c>
      <c r="D39" s="12">
        <v>0.0</v>
      </c>
      <c r="E39" s="13">
        <v>0.95</v>
      </c>
      <c r="Q39" s="10">
        <v>38.0</v>
      </c>
      <c r="R39" s="12">
        <v>1.0</v>
      </c>
      <c r="S39" s="12">
        <v>0.98</v>
      </c>
    </row>
    <row r="40">
      <c r="A40" s="15">
        <v>13.0</v>
      </c>
      <c r="B40" s="15">
        <v>2.0</v>
      </c>
      <c r="C40" s="12">
        <v>1.0</v>
      </c>
      <c r="D40" s="12">
        <v>0.0</v>
      </c>
      <c r="E40" s="13">
        <v>0.95</v>
      </c>
      <c r="Q40" s="10">
        <v>39.0</v>
      </c>
      <c r="R40" s="12">
        <v>1.0</v>
      </c>
      <c r="S40" s="12">
        <v>0.95</v>
      </c>
    </row>
    <row r="41">
      <c r="A41" s="15">
        <v>14.0</v>
      </c>
      <c r="B41" s="15">
        <v>0.0</v>
      </c>
      <c r="C41" s="12">
        <v>1.0</v>
      </c>
      <c r="D41" s="12">
        <v>0.0</v>
      </c>
      <c r="E41" s="13">
        <v>0.95</v>
      </c>
      <c r="Q41" s="10">
        <v>40.0</v>
      </c>
      <c r="R41" s="12">
        <v>1.0</v>
      </c>
      <c r="S41" s="12">
        <v>0.98</v>
      </c>
    </row>
    <row r="42">
      <c r="A42" s="15">
        <v>14.0</v>
      </c>
      <c r="B42" s="15">
        <v>1.0</v>
      </c>
      <c r="C42" s="12">
        <v>0.95</v>
      </c>
      <c r="D42" s="12">
        <v>0.0</v>
      </c>
      <c r="E42" s="13">
        <v>0.95</v>
      </c>
      <c r="Q42" s="10">
        <v>41.0</v>
      </c>
      <c r="R42" s="12">
        <v>0.95</v>
      </c>
      <c r="S42" s="12">
        <v>0.96</v>
      </c>
    </row>
    <row r="43">
      <c r="A43" s="15">
        <v>14.0</v>
      </c>
      <c r="B43" s="15">
        <v>2.0</v>
      </c>
      <c r="C43" s="12">
        <v>0.97</v>
      </c>
      <c r="D43" s="12">
        <v>0.0</v>
      </c>
      <c r="E43" s="13">
        <v>0.95</v>
      </c>
      <c r="F43" s="13"/>
      <c r="Q43" s="10">
        <v>42.0</v>
      </c>
      <c r="R43" s="12">
        <v>0.97</v>
      </c>
      <c r="S43" s="12">
        <v>0.97</v>
      </c>
    </row>
    <row r="44">
      <c r="A44" s="15">
        <v>15.0</v>
      </c>
      <c r="B44" s="15">
        <v>0.0</v>
      </c>
      <c r="C44" s="12">
        <v>1.0</v>
      </c>
      <c r="D44" s="12">
        <v>0.0</v>
      </c>
      <c r="E44" s="13">
        <v>0.95</v>
      </c>
      <c r="F44" s="13"/>
      <c r="Q44" s="10">
        <v>43.0</v>
      </c>
      <c r="R44" s="12">
        <v>1.0</v>
      </c>
      <c r="S44" s="12">
        <v>0.98</v>
      </c>
    </row>
    <row r="45">
      <c r="A45" s="15">
        <v>15.0</v>
      </c>
      <c r="B45" s="15">
        <v>1.0</v>
      </c>
      <c r="C45" s="12">
        <v>1.0</v>
      </c>
      <c r="D45" s="12">
        <v>0.0</v>
      </c>
      <c r="E45" s="13">
        <v>0.95</v>
      </c>
      <c r="F45" s="13"/>
      <c r="Q45" s="10">
        <v>44.0</v>
      </c>
      <c r="R45" s="12">
        <v>1.0</v>
      </c>
      <c r="S45" s="12">
        <v>0.98</v>
      </c>
    </row>
    <row r="46">
      <c r="A46" s="15">
        <v>15.0</v>
      </c>
      <c r="B46" s="15">
        <v>2.0</v>
      </c>
      <c r="C46" s="12">
        <v>0.97</v>
      </c>
      <c r="D46" s="12">
        <v>0.0</v>
      </c>
      <c r="E46" s="13">
        <v>0.95</v>
      </c>
      <c r="F46" s="13"/>
      <c r="Q46" s="10">
        <v>45.0</v>
      </c>
      <c r="R46" s="12">
        <v>0.97</v>
      </c>
      <c r="S46" s="12">
        <v>0.99</v>
      </c>
    </row>
    <row r="47">
      <c r="A47" s="15">
        <v>16.0</v>
      </c>
      <c r="B47" s="15">
        <v>0.0</v>
      </c>
      <c r="C47" s="12">
        <v>0.99</v>
      </c>
      <c r="D47" s="12">
        <v>0.0</v>
      </c>
      <c r="E47" s="13">
        <v>0.95</v>
      </c>
      <c r="F47" s="34" t="s">
        <v>51</v>
      </c>
      <c r="G47" s="35"/>
      <c r="H47" s="36"/>
      <c r="K47" s="47" t="s">
        <v>35</v>
      </c>
      <c r="L47" s="40" t="s">
        <v>36</v>
      </c>
      <c r="M47" s="40" t="s">
        <v>37</v>
      </c>
      <c r="N47" s="40" t="s">
        <v>38</v>
      </c>
      <c r="O47" s="41" t="s">
        <v>39</v>
      </c>
      <c r="Q47" s="10">
        <v>46.0</v>
      </c>
      <c r="R47" s="12">
        <v>0.99</v>
      </c>
      <c r="S47" s="12">
        <v>1.0</v>
      </c>
    </row>
    <row r="48">
      <c r="A48" s="15">
        <v>16.0</v>
      </c>
      <c r="B48" s="15">
        <v>1.0</v>
      </c>
      <c r="C48" s="12">
        <v>1.0</v>
      </c>
      <c r="D48" s="12">
        <v>0.0</v>
      </c>
      <c r="E48" s="13">
        <v>0.95</v>
      </c>
      <c r="F48" s="13"/>
      <c r="G48" s="10" t="s">
        <v>52</v>
      </c>
      <c r="H48" s="10" t="s">
        <v>53</v>
      </c>
      <c r="K48" s="48">
        <v>0.0</v>
      </c>
      <c r="L48" s="16">
        <f>countif($D$2:$D$136, "=0")</f>
        <v>129</v>
      </c>
      <c r="M48" s="25">
        <f>countif($D$137:$D$301, "=0")</f>
        <v>150</v>
      </c>
      <c r="N48" s="49">
        <f t="shared" ref="N48:N52" si="8">L48/$L$53</f>
        <v>0.9555555556</v>
      </c>
      <c r="O48" s="26">
        <f t="shared" ref="O48:O52" si="9">M48/$M$53</f>
        <v>0.9090909091</v>
      </c>
      <c r="Q48" s="10">
        <v>47.0</v>
      </c>
      <c r="R48" s="12">
        <v>1.0</v>
      </c>
      <c r="S48" s="12">
        <v>1.0</v>
      </c>
    </row>
    <row r="49">
      <c r="A49" s="15">
        <v>16.0</v>
      </c>
      <c r="B49" s="15">
        <v>2.0</v>
      </c>
      <c r="C49" s="12">
        <v>0.98</v>
      </c>
      <c r="D49" s="12">
        <v>0.0</v>
      </c>
      <c r="E49" s="13">
        <v>0.95</v>
      </c>
      <c r="F49" s="13" t="s">
        <v>54</v>
      </c>
      <c r="G49" s="9">
        <f>sum(D2:D136)</f>
        <v>12</v>
      </c>
      <c r="H49" s="9">
        <f>sum(D137:D301)</f>
        <v>30</v>
      </c>
      <c r="K49" s="48">
        <v>1.0</v>
      </c>
      <c r="L49" s="19">
        <f>countif($D$2:$D$136, "=1")</f>
        <v>1</v>
      </c>
      <c r="M49" s="9">
        <f>countif($D$137:$D$301, "=1")</f>
        <v>6</v>
      </c>
      <c r="N49" s="18">
        <f t="shared" si="8"/>
        <v>0.007407407407</v>
      </c>
      <c r="O49" s="43">
        <f t="shared" si="9"/>
        <v>0.03636363636</v>
      </c>
      <c r="Q49" s="10">
        <v>48.0</v>
      </c>
      <c r="R49" s="12">
        <v>0.98</v>
      </c>
      <c r="S49" s="12">
        <v>0.98</v>
      </c>
    </row>
    <row r="50">
      <c r="A50" s="15">
        <v>17.0</v>
      </c>
      <c r="B50" s="15">
        <v>0.0</v>
      </c>
      <c r="C50" s="12">
        <v>0.99</v>
      </c>
      <c r="D50" s="12">
        <v>0.0</v>
      </c>
      <c r="E50" s="13">
        <v>0.95</v>
      </c>
      <c r="F50" s="13" t="s">
        <v>55</v>
      </c>
      <c r="G50" s="18">
        <f>12/135</f>
        <v>0.08888888889</v>
      </c>
      <c r="H50" s="50">
        <f>H49/(300-135)</f>
        <v>0.1818181818</v>
      </c>
      <c r="K50" s="48">
        <v>2.0</v>
      </c>
      <c r="L50" s="19">
        <f>countif($D$2:$D$136, "=2")</f>
        <v>4</v>
      </c>
      <c r="M50" s="9">
        <f>countif($D$137:$D$301, "=2")</f>
        <v>4</v>
      </c>
      <c r="N50" s="18">
        <f t="shared" si="8"/>
        <v>0.02962962963</v>
      </c>
      <c r="O50" s="43">
        <f t="shared" si="9"/>
        <v>0.02424242424</v>
      </c>
      <c r="Q50" s="10">
        <v>49.0</v>
      </c>
      <c r="R50" s="12">
        <v>0.99</v>
      </c>
      <c r="S50" s="12">
        <v>0.96</v>
      </c>
    </row>
    <row r="51">
      <c r="A51" s="15">
        <v>17.0</v>
      </c>
      <c r="B51" s="15">
        <v>1.0</v>
      </c>
      <c r="C51" s="12">
        <v>0.96</v>
      </c>
      <c r="D51" s="12">
        <v>3.0</v>
      </c>
      <c r="E51" s="13">
        <v>0.95</v>
      </c>
      <c r="F51" s="13"/>
      <c r="K51" s="48">
        <v>3.0</v>
      </c>
      <c r="L51" s="19">
        <f>countif($D$2:$D$136, "=3")</f>
        <v>1</v>
      </c>
      <c r="M51" s="9">
        <f>countif($D$137:$D$301, "=3")</f>
        <v>4</v>
      </c>
      <c r="N51" s="18">
        <f t="shared" si="8"/>
        <v>0.007407407407</v>
      </c>
      <c r="O51" s="43">
        <f t="shared" si="9"/>
        <v>0.02424242424</v>
      </c>
      <c r="Q51" s="10">
        <v>50.0</v>
      </c>
      <c r="R51" s="12">
        <v>0.96</v>
      </c>
      <c r="S51" s="12">
        <v>0.98</v>
      </c>
    </row>
    <row r="52">
      <c r="A52" s="15">
        <v>17.0</v>
      </c>
      <c r="B52" s="15">
        <v>2.0</v>
      </c>
      <c r="C52" s="12">
        <v>0.97</v>
      </c>
      <c r="D52" s="12">
        <v>0.0</v>
      </c>
      <c r="E52" s="13">
        <v>0.95</v>
      </c>
      <c r="F52" s="13"/>
      <c r="K52" s="51">
        <v>4.0</v>
      </c>
      <c r="L52" s="30">
        <f>countif($D$2:$D$136, "=4")</f>
        <v>0</v>
      </c>
      <c r="M52" s="28">
        <f>countif($D$137:$D$301, "=4")</f>
        <v>1</v>
      </c>
      <c r="N52" s="45">
        <f t="shared" si="8"/>
        <v>0</v>
      </c>
      <c r="O52" s="29">
        <f t="shared" si="9"/>
        <v>0.006060606061</v>
      </c>
      <c r="Q52" s="10">
        <v>51.0</v>
      </c>
      <c r="R52" s="12">
        <v>0.97</v>
      </c>
      <c r="S52" s="12">
        <v>0.99</v>
      </c>
    </row>
    <row r="53">
      <c r="A53" s="15">
        <v>18.0</v>
      </c>
      <c r="B53" s="15">
        <v>0.0</v>
      </c>
      <c r="C53" s="12">
        <v>0.98</v>
      </c>
      <c r="D53" s="12">
        <v>0.0</v>
      </c>
      <c r="E53" s="13">
        <v>0.95</v>
      </c>
      <c r="F53" s="13"/>
      <c r="K53" s="51" t="s">
        <v>46</v>
      </c>
      <c r="L53" s="9">
        <f t="shared" ref="L53:M53" si="10">SUM(L48:L52)</f>
        <v>135</v>
      </c>
      <c r="M53" s="9">
        <f t="shared" si="10"/>
        <v>165</v>
      </c>
      <c r="N53" s="52"/>
      <c r="Q53" s="10">
        <v>52.0</v>
      </c>
      <c r="R53" s="12">
        <v>0.98</v>
      </c>
      <c r="S53" s="12">
        <v>0.98</v>
      </c>
    </row>
    <row r="54">
      <c r="A54" s="15">
        <v>18.0</v>
      </c>
      <c r="B54" s="15">
        <v>1.0</v>
      </c>
      <c r="C54" s="12">
        <v>0.97</v>
      </c>
      <c r="D54" s="12">
        <v>0.0</v>
      </c>
      <c r="E54" s="13">
        <v>0.95</v>
      </c>
      <c r="F54" s="13"/>
      <c r="K54" s="47" t="s">
        <v>56</v>
      </c>
      <c r="L54" s="53"/>
      <c r="N54" s="18">
        <f t="shared" ref="N54:O54" si="11">SUM(N49:N52)</f>
        <v>0.04444444444</v>
      </c>
      <c r="O54" s="18">
        <f t="shared" si="11"/>
        <v>0.09090909091</v>
      </c>
      <c r="Q54" s="10">
        <v>53.0</v>
      </c>
      <c r="R54" s="12">
        <v>0.97</v>
      </c>
      <c r="S54" s="12">
        <v>0.99</v>
      </c>
    </row>
    <row r="55">
      <c r="A55" s="15">
        <v>18.0</v>
      </c>
      <c r="B55" s="15">
        <v>2.0</v>
      </c>
      <c r="C55" s="12">
        <v>0.99</v>
      </c>
      <c r="D55" s="12">
        <v>0.0</v>
      </c>
      <c r="E55" s="13">
        <v>0.95</v>
      </c>
      <c r="F55" s="13"/>
      <c r="N55" s="18"/>
      <c r="O55" s="18"/>
      <c r="Q55" s="10">
        <v>54.0</v>
      </c>
      <c r="R55" s="12">
        <v>0.99</v>
      </c>
      <c r="S55" s="12">
        <v>0.99</v>
      </c>
    </row>
    <row r="56">
      <c r="A56" s="15">
        <v>19.0</v>
      </c>
      <c r="B56" s="15">
        <v>0.0</v>
      </c>
      <c r="C56" s="12">
        <v>0.97</v>
      </c>
      <c r="D56" s="12">
        <v>0.0</v>
      </c>
      <c r="E56" s="13">
        <v>0.95</v>
      </c>
      <c r="F56" s="13"/>
      <c r="N56" s="18"/>
      <c r="O56" s="18"/>
      <c r="Q56" s="10">
        <v>55.0</v>
      </c>
      <c r="R56" s="12">
        <v>0.97</v>
      </c>
      <c r="S56" s="12">
        <v>0.99</v>
      </c>
    </row>
    <row r="57">
      <c r="A57" s="15">
        <v>19.0</v>
      </c>
      <c r="B57" s="15">
        <v>1.0</v>
      </c>
      <c r="C57" s="12">
        <v>0.97</v>
      </c>
      <c r="D57" s="12">
        <v>0.0</v>
      </c>
      <c r="E57" s="13">
        <v>0.95</v>
      </c>
      <c r="F57" s="13"/>
      <c r="N57" s="18"/>
      <c r="O57" s="18"/>
      <c r="Q57" s="10">
        <v>56.0</v>
      </c>
      <c r="R57" s="12">
        <v>0.97</v>
      </c>
      <c r="S57" s="12">
        <v>0.98</v>
      </c>
    </row>
    <row r="58">
      <c r="A58" s="15">
        <v>19.0</v>
      </c>
      <c r="B58" s="15">
        <v>2.0</v>
      </c>
      <c r="C58" s="12">
        <v>0.98</v>
      </c>
      <c r="D58" s="12">
        <v>0.0</v>
      </c>
      <c r="E58" s="13">
        <v>0.95</v>
      </c>
      <c r="F58" s="13"/>
      <c r="N58" s="18"/>
      <c r="O58" s="18"/>
      <c r="Q58" s="10">
        <v>57.0</v>
      </c>
      <c r="R58" s="12">
        <v>0.98</v>
      </c>
      <c r="S58" s="12">
        <v>0.97</v>
      </c>
    </row>
    <row r="59">
      <c r="A59" s="15">
        <v>20.0</v>
      </c>
      <c r="B59" s="15">
        <v>0.0</v>
      </c>
      <c r="C59" s="12">
        <v>0.98</v>
      </c>
      <c r="D59" s="12">
        <v>0.0</v>
      </c>
      <c r="E59" s="13">
        <v>0.95</v>
      </c>
      <c r="F59" s="13"/>
      <c r="Q59" s="10">
        <v>58.0</v>
      </c>
      <c r="R59" s="12">
        <v>0.98</v>
      </c>
      <c r="S59" s="12">
        <v>0.99</v>
      </c>
    </row>
    <row r="60">
      <c r="A60" s="15">
        <v>20.0</v>
      </c>
      <c r="B60" s="15">
        <v>1.0</v>
      </c>
      <c r="C60" s="12">
        <v>0.98</v>
      </c>
      <c r="D60" s="12">
        <v>0.0</v>
      </c>
      <c r="E60" s="13">
        <v>0.95</v>
      </c>
      <c r="F60" s="13"/>
      <c r="Q60" s="10">
        <v>59.0</v>
      </c>
      <c r="R60" s="12">
        <v>0.98</v>
      </c>
      <c r="S60" s="12">
        <v>0.99</v>
      </c>
    </row>
    <row r="61">
      <c r="A61" s="15">
        <v>20.0</v>
      </c>
      <c r="B61" s="15">
        <v>2.0</v>
      </c>
      <c r="C61" s="12">
        <v>0.99</v>
      </c>
      <c r="D61" s="12">
        <v>0.0</v>
      </c>
      <c r="E61" s="13">
        <v>0.95</v>
      </c>
      <c r="F61" s="13"/>
      <c r="Q61" s="10">
        <v>60.0</v>
      </c>
      <c r="R61" s="12">
        <v>0.99</v>
      </c>
      <c r="S61" s="12">
        <v>0.99</v>
      </c>
    </row>
    <row r="62">
      <c r="A62" s="15">
        <v>21.0</v>
      </c>
      <c r="B62" s="15">
        <v>0.0</v>
      </c>
      <c r="C62" s="12">
        <v>0.98</v>
      </c>
      <c r="D62" s="12">
        <v>0.0</v>
      </c>
      <c r="E62" s="13">
        <v>0.95</v>
      </c>
      <c r="F62" s="13"/>
      <c r="Q62" s="10">
        <v>61.0</v>
      </c>
      <c r="R62" s="12">
        <v>0.98</v>
      </c>
      <c r="S62" s="12">
        <v>0.99</v>
      </c>
    </row>
    <row r="63">
      <c r="A63" s="15">
        <v>21.0</v>
      </c>
      <c r="B63" s="15">
        <v>1.0</v>
      </c>
      <c r="C63" s="12">
        <v>0.97</v>
      </c>
      <c r="D63" s="12">
        <v>0.0</v>
      </c>
      <c r="E63" s="13">
        <v>0.95</v>
      </c>
      <c r="F63" s="13"/>
      <c r="Q63" s="10">
        <v>62.0</v>
      </c>
      <c r="R63" s="12">
        <v>0.97</v>
      </c>
      <c r="S63" s="12">
        <v>0.98</v>
      </c>
    </row>
    <row r="64">
      <c r="A64" s="15">
        <v>21.0</v>
      </c>
      <c r="B64" s="15">
        <v>2.0</v>
      </c>
      <c r="C64" s="12">
        <v>0.98</v>
      </c>
      <c r="D64" s="12">
        <v>0.0</v>
      </c>
      <c r="E64" s="13">
        <v>0.95</v>
      </c>
      <c r="F64" s="13"/>
      <c r="Q64" s="10">
        <v>63.0</v>
      </c>
      <c r="R64" s="12">
        <v>0.98</v>
      </c>
      <c r="S64" s="12">
        <v>1.0</v>
      </c>
    </row>
    <row r="65">
      <c r="A65" s="15">
        <v>22.0</v>
      </c>
      <c r="B65" s="15">
        <v>0.0</v>
      </c>
      <c r="C65" s="12">
        <v>0.99</v>
      </c>
      <c r="D65" s="12">
        <v>0.0</v>
      </c>
      <c r="E65" s="13">
        <v>0.95</v>
      </c>
      <c r="F65" s="13"/>
      <c r="Q65" s="10">
        <v>64.0</v>
      </c>
      <c r="R65" s="12">
        <v>0.99</v>
      </c>
      <c r="S65" s="12">
        <v>0.99</v>
      </c>
    </row>
    <row r="66">
      <c r="A66" s="15">
        <v>22.0</v>
      </c>
      <c r="B66" s="15">
        <v>1.0</v>
      </c>
      <c r="C66" s="12">
        <v>0.98</v>
      </c>
      <c r="D66" s="12">
        <v>0.0</v>
      </c>
      <c r="E66" s="13">
        <v>0.95</v>
      </c>
      <c r="F66" s="13"/>
      <c r="Q66" s="10">
        <v>65.0</v>
      </c>
      <c r="R66" s="12">
        <v>0.98</v>
      </c>
      <c r="S66" s="12">
        <v>0.99</v>
      </c>
    </row>
    <row r="67">
      <c r="A67" s="15">
        <v>22.0</v>
      </c>
      <c r="B67" s="15">
        <v>2.0</v>
      </c>
      <c r="C67" s="12">
        <v>0.99</v>
      </c>
      <c r="D67" s="12">
        <v>0.0</v>
      </c>
      <c r="E67" s="13">
        <v>0.95</v>
      </c>
      <c r="F67" s="13"/>
      <c r="Q67" s="10">
        <v>66.0</v>
      </c>
      <c r="R67" s="12">
        <v>0.99</v>
      </c>
      <c r="S67" s="12">
        <v>1.0</v>
      </c>
    </row>
    <row r="68">
      <c r="A68" s="15">
        <v>23.0</v>
      </c>
      <c r="B68" s="15">
        <v>0.0</v>
      </c>
      <c r="C68" s="12">
        <v>0.96</v>
      </c>
      <c r="D68" s="12">
        <v>1.0</v>
      </c>
      <c r="E68" s="13">
        <v>0.95</v>
      </c>
      <c r="F68" s="13"/>
      <c r="Q68" s="10">
        <v>67.0</v>
      </c>
      <c r="R68" s="12">
        <v>0.96</v>
      </c>
      <c r="S68" s="12">
        <v>0.99</v>
      </c>
    </row>
    <row r="69">
      <c r="A69" s="15">
        <v>23.0</v>
      </c>
      <c r="B69" s="15">
        <v>1.0</v>
      </c>
      <c r="C69" s="12">
        <v>0.96</v>
      </c>
      <c r="D69" s="12">
        <v>2.0</v>
      </c>
      <c r="E69" s="13">
        <v>0.95</v>
      </c>
      <c r="F69" s="13"/>
      <c r="Q69" s="10">
        <v>68.0</v>
      </c>
      <c r="R69" s="12">
        <v>0.96</v>
      </c>
      <c r="S69" s="12">
        <v>1.0</v>
      </c>
    </row>
    <row r="70">
      <c r="A70" s="15">
        <v>23.0</v>
      </c>
      <c r="B70" s="15">
        <v>2.0</v>
      </c>
      <c r="C70" s="12">
        <v>0.96</v>
      </c>
      <c r="D70" s="12">
        <v>0.0</v>
      </c>
      <c r="E70" s="13">
        <v>0.95</v>
      </c>
      <c r="F70" s="13"/>
      <c r="Q70" s="10">
        <v>69.0</v>
      </c>
      <c r="R70" s="12">
        <v>0.96</v>
      </c>
      <c r="S70" s="12">
        <v>0.99</v>
      </c>
    </row>
    <row r="71">
      <c r="A71" s="15">
        <v>24.0</v>
      </c>
      <c r="B71" s="15">
        <v>0.0</v>
      </c>
      <c r="C71" s="12">
        <v>0.98</v>
      </c>
      <c r="D71" s="12">
        <v>0.0</v>
      </c>
      <c r="E71" s="13">
        <v>0.95</v>
      </c>
      <c r="F71" s="13"/>
      <c r="Q71" s="10">
        <v>70.0</v>
      </c>
      <c r="R71" s="12">
        <v>0.98</v>
      </c>
      <c r="S71" s="12">
        <v>1.0</v>
      </c>
    </row>
    <row r="72">
      <c r="A72" s="15">
        <v>24.0</v>
      </c>
      <c r="B72" s="15">
        <v>1.0</v>
      </c>
      <c r="C72" s="12">
        <v>1.0</v>
      </c>
      <c r="D72" s="12">
        <v>0.0</v>
      </c>
      <c r="E72" s="13">
        <v>0.95</v>
      </c>
      <c r="F72" s="13"/>
      <c r="Q72" s="10">
        <v>71.0</v>
      </c>
      <c r="R72" s="12">
        <v>1.0</v>
      </c>
      <c r="S72" s="12">
        <v>0.98</v>
      </c>
    </row>
    <row r="73">
      <c r="A73" s="15">
        <v>24.0</v>
      </c>
      <c r="B73" s="15">
        <v>2.0</v>
      </c>
      <c r="C73" s="12">
        <v>0.95</v>
      </c>
      <c r="D73" s="12">
        <v>0.0</v>
      </c>
      <c r="E73" s="13">
        <v>0.95</v>
      </c>
      <c r="F73" s="13"/>
      <c r="Q73" s="10">
        <v>72.0</v>
      </c>
      <c r="R73" s="12">
        <v>0.95</v>
      </c>
      <c r="S73" s="12">
        <v>0.94</v>
      </c>
    </row>
    <row r="74">
      <c r="A74" s="15">
        <v>25.0</v>
      </c>
      <c r="B74" s="15">
        <v>0.0</v>
      </c>
      <c r="C74" s="12">
        <v>0.97</v>
      </c>
      <c r="D74" s="12">
        <v>0.0</v>
      </c>
      <c r="E74" s="13">
        <v>0.95</v>
      </c>
      <c r="F74" s="13"/>
      <c r="Q74" s="10">
        <v>73.0</v>
      </c>
      <c r="R74" s="12">
        <v>0.97</v>
      </c>
      <c r="S74" s="12">
        <v>0.97</v>
      </c>
    </row>
    <row r="75">
      <c r="A75" s="15">
        <v>25.0</v>
      </c>
      <c r="B75" s="15">
        <v>1.0</v>
      </c>
      <c r="C75" s="12">
        <v>0.96</v>
      </c>
      <c r="D75" s="12">
        <v>0.0</v>
      </c>
      <c r="E75" s="13">
        <v>0.95</v>
      </c>
      <c r="F75" s="13"/>
      <c r="Q75" s="10">
        <v>74.0</v>
      </c>
      <c r="R75" s="12">
        <v>0.96</v>
      </c>
      <c r="S75" s="12">
        <v>0.96</v>
      </c>
    </row>
    <row r="76">
      <c r="A76" s="15">
        <v>25.0</v>
      </c>
      <c r="B76" s="15">
        <v>2.0</v>
      </c>
      <c r="C76" s="12">
        <v>0.99</v>
      </c>
      <c r="D76" s="12">
        <v>0.0</v>
      </c>
      <c r="E76" s="13">
        <v>0.95</v>
      </c>
      <c r="F76" s="13"/>
      <c r="Q76" s="10">
        <v>75.0</v>
      </c>
      <c r="R76" s="12">
        <v>0.99</v>
      </c>
      <c r="S76" s="12">
        <v>0.99</v>
      </c>
    </row>
    <row r="77">
      <c r="A77" s="15">
        <v>26.0</v>
      </c>
      <c r="B77" s="15">
        <v>0.0</v>
      </c>
      <c r="C77" s="12">
        <v>0.98</v>
      </c>
      <c r="D77" s="12">
        <v>0.0</v>
      </c>
      <c r="E77" s="13">
        <v>0.95</v>
      </c>
      <c r="F77" s="13"/>
      <c r="Q77" s="10">
        <v>76.0</v>
      </c>
      <c r="R77" s="12">
        <v>0.98</v>
      </c>
    </row>
    <row r="78">
      <c r="A78" s="15">
        <v>26.0</v>
      </c>
      <c r="B78" s="15">
        <v>1.0</v>
      </c>
      <c r="C78" s="12">
        <v>0.98</v>
      </c>
      <c r="D78" s="12">
        <v>0.0</v>
      </c>
      <c r="E78" s="13">
        <v>0.95</v>
      </c>
      <c r="F78" s="13"/>
      <c r="Q78" s="10">
        <v>77.0</v>
      </c>
      <c r="R78" s="12">
        <v>0.98</v>
      </c>
    </row>
    <row r="79">
      <c r="A79" s="15">
        <v>26.0</v>
      </c>
      <c r="B79" s="15">
        <v>2.0</v>
      </c>
      <c r="C79" s="12">
        <v>0.99</v>
      </c>
      <c r="D79" s="12">
        <v>0.0</v>
      </c>
      <c r="E79" s="13">
        <v>0.95</v>
      </c>
      <c r="F79" s="13"/>
      <c r="Q79" s="10">
        <v>78.0</v>
      </c>
      <c r="R79" s="12">
        <v>0.99</v>
      </c>
    </row>
    <row r="80">
      <c r="A80" s="15">
        <v>27.0</v>
      </c>
      <c r="B80" s="15">
        <v>0.0</v>
      </c>
      <c r="C80" s="12">
        <v>1.0</v>
      </c>
      <c r="D80" s="12">
        <v>0.0</v>
      </c>
      <c r="E80" s="13">
        <v>0.95</v>
      </c>
      <c r="F80" s="13"/>
      <c r="Q80" s="10">
        <v>79.0</v>
      </c>
      <c r="R80" s="12">
        <v>1.0</v>
      </c>
    </row>
    <row r="81">
      <c r="A81" s="15">
        <v>27.0</v>
      </c>
      <c r="B81" s="15">
        <v>1.0</v>
      </c>
      <c r="C81" s="12">
        <v>0.97</v>
      </c>
      <c r="D81" s="12">
        <v>0.0</v>
      </c>
      <c r="E81" s="13">
        <v>0.95</v>
      </c>
      <c r="F81" s="13"/>
      <c r="Q81" s="10">
        <v>80.0</v>
      </c>
      <c r="R81" s="12">
        <v>0.97</v>
      </c>
    </row>
    <row r="82">
      <c r="A82" s="15">
        <v>27.0</v>
      </c>
      <c r="B82" s="15">
        <v>2.0</v>
      </c>
      <c r="C82" s="12">
        <v>1.0</v>
      </c>
      <c r="D82" s="12">
        <v>0.0</v>
      </c>
      <c r="E82" s="13">
        <v>0.95</v>
      </c>
      <c r="F82" s="13"/>
      <c r="Q82" s="10">
        <v>81.0</v>
      </c>
      <c r="R82" s="12">
        <v>1.0</v>
      </c>
    </row>
    <row r="83">
      <c r="A83" s="15">
        <v>28.0</v>
      </c>
      <c r="B83" s="15">
        <v>0.0</v>
      </c>
      <c r="C83" s="12">
        <v>0.98</v>
      </c>
      <c r="D83" s="12">
        <v>0.0</v>
      </c>
      <c r="E83" s="13">
        <v>0.95</v>
      </c>
      <c r="F83" s="13"/>
      <c r="Q83" s="10">
        <v>82.0</v>
      </c>
      <c r="R83" s="12">
        <v>0.98</v>
      </c>
    </row>
    <row r="84">
      <c r="A84" s="15">
        <v>28.0</v>
      </c>
      <c r="B84" s="15">
        <v>1.0</v>
      </c>
      <c r="C84" s="12">
        <v>0.98</v>
      </c>
      <c r="D84" s="12">
        <v>0.0</v>
      </c>
      <c r="E84" s="13">
        <v>0.95</v>
      </c>
      <c r="F84" s="13"/>
      <c r="Q84" s="10">
        <v>83.0</v>
      </c>
      <c r="R84" s="12">
        <v>0.98</v>
      </c>
    </row>
    <row r="85">
      <c r="A85" s="15">
        <v>28.0</v>
      </c>
      <c r="B85" s="15">
        <v>2.0</v>
      </c>
      <c r="C85" s="12">
        <v>0.98</v>
      </c>
      <c r="D85" s="12">
        <v>0.0</v>
      </c>
      <c r="E85" s="13">
        <v>0.95</v>
      </c>
      <c r="F85" s="13"/>
      <c r="Q85" s="10">
        <v>84.0</v>
      </c>
      <c r="R85" s="12">
        <v>0.98</v>
      </c>
    </row>
    <row r="86">
      <c r="A86" s="15">
        <v>29.0</v>
      </c>
      <c r="B86" s="15">
        <v>0.0</v>
      </c>
      <c r="C86" s="12">
        <v>1.0</v>
      </c>
      <c r="D86" s="12">
        <v>0.0</v>
      </c>
      <c r="E86" s="13">
        <v>0.95</v>
      </c>
      <c r="F86" s="13"/>
      <c r="Q86" s="10">
        <v>85.0</v>
      </c>
      <c r="R86" s="12">
        <v>1.0</v>
      </c>
    </row>
    <row r="87">
      <c r="A87" s="15">
        <v>29.0</v>
      </c>
      <c r="B87" s="15">
        <v>1.0</v>
      </c>
      <c r="C87" s="12">
        <v>0.99</v>
      </c>
      <c r="D87" s="12">
        <v>0.0</v>
      </c>
      <c r="E87" s="13">
        <v>0.95</v>
      </c>
      <c r="F87" s="13"/>
      <c r="Q87" s="10">
        <v>86.0</v>
      </c>
      <c r="R87" s="12">
        <v>0.99</v>
      </c>
    </row>
    <row r="88">
      <c r="A88" s="15">
        <v>29.0</v>
      </c>
      <c r="B88" s="15">
        <v>2.0</v>
      </c>
      <c r="C88" s="12">
        <v>1.0</v>
      </c>
      <c r="D88" s="12">
        <v>0.0</v>
      </c>
      <c r="E88" s="13">
        <v>0.95</v>
      </c>
      <c r="F88" s="13"/>
      <c r="Q88" s="10">
        <v>87.0</v>
      </c>
      <c r="R88" s="12">
        <v>1.0</v>
      </c>
    </row>
    <row r="89">
      <c r="A89" s="15">
        <v>30.0</v>
      </c>
      <c r="B89" s="15">
        <v>0.0</v>
      </c>
      <c r="C89" s="12">
        <v>0.99</v>
      </c>
      <c r="D89" s="12">
        <v>0.0</v>
      </c>
      <c r="E89" s="13">
        <v>0.95</v>
      </c>
      <c r="F89" s="13"/>
      <c r="Q89" s="10">
        <v>88.0</v>
      </c>
      <c r="R89" s="12">
        <v>0.99</v>
      </c>
    </row>
    <row r="90">
      <c r="A90" s="15">
        <v>30.0</v>
      </c>
      <c r="B90" s="15">
        <v>1.0</v>
      </c>
      <c r="C90" s="12">
        <v>0.98</v>
      </c>
      <c r="D90" s="12">
        <v>0.0</v>
      </c>
      <c r="E90" s="13">
        <v>0.95</v>
      </c>
      <c r="F90" s="13"/>
      <c r="Q90" s="10">
        <v>89.0</v>
      </c>
      <c r="R90" s="12">
        <v>0.98</v>
      </c>
    </row>
    <row r="91">
      <c r="A91" s="15">
        <v>30.0</v>
      </c>
      <c r="B91" s="15">
        <v>2.0</v>
      </c>
      <c r="C91" s="12">
        <v>1.0</v>
      </c>
      <c r="D91" s="12">
        <v>0.0</v>
      </c>
      <c r="E91" s="13">
        <v>0.95</v>
      </c>
      <c r="F91" s="13"/>
      <c r="Q91" s="10">
        <v>90.0</v>
      </c>
      <c r="R91" s="12">
        <v>1.0</v>
      </c>
    </row>
    <row r="92">
      <c r="A92" s="15">
        <v>31.0</v>
      </c>
      <c r="B92" s="15">
        <v>0.0</v>
      </c>
      <c r="C92" s="12">
        <v>0.98</v>
      </c>
      <c r="D92" s="12">
        <v>0.0</v>
      </c>
      <c r="E92" s="13">
        <v>0.95</v>
      </c>
      <c r="F92" s="13"/>
      <c r="Q92" s="10">
        <v>91.0</v>
      </c>
      <c r="R92" s="12">
        <v>0.98</v>
      </c>
    </row>
    <row r="93">
      <c r="A93" s="15">
        <v>31.0</v>
      </c>
      <c r="B93" s="15">
        <v>1.0</v>
      </c>
      <c r="C93" s="12">
        <v>0.99</v>
      </c>
      <c r="D93" s="12">
        <v>0.0</v>
      </c>
      <c r="E93" s="13">
        <v>0.95</v>
      </c>
      <c r="F93" s="13"/>
      <c r="Q93" s="10">
        <v>92.0</v>
      </c>
      <c r="R93" s="12">
        <v>0.99</v>
      </c>
    </row>
    <row r="94">
      <c r="A94" s="15">
        <v>31.0</v>
      </c>
      <c r="B94" s="15">
        <v>2.0</v>
      </c>
      <c r="C94" s="12">
        <v>0.94</v>
      </c>
      <c r="D94" s="12">
        <v>0.0</v>
      </c>
      <c r="E94" s="13">
        <v>0.95</v>
      </c>
      <c r="F94" s="13"/>
      <c r="Q94" s="10">
        <v>93.0</v>
      </c>
      <c r="R94" s="12">
        <v>0.94</v>
      </c>
    </row>
    <row r="95">
      <c r="A95" s="15">
        <v>32.0</v>
      </c>
      <c r="B95" s="15">
        <v>0.0</v>
      </c>
      <c r="C95" s="12">
        <v>0.99</v>
      </c>
      <c r="D95" s="12">
        <v>0.0</v>
      </c>
      <c r="E95" s="13">
        <v>0.95</v>
      </c>
      <c r="F95" s="13"/>
      <c r="Q95" s="10">
        <v>94.0</v>
      </c>
      <c r="R95" s="12">
        <v>0.99</v>
      </c>
    </row>
    <row r="96">
      <c r="A96" s="15">
        <v>32.0</v>
      </c>
      <c r="B96" s="15">
        <v>1.0</v>
      </c>
      <c r="C96" s="12">
        <v>0.99</v>
      </c>
      <c r="D96" s="12">
        <v>0.0</v>
      </c>
      <c r="E96" s="13">
        <v>0.95</v>
      </c>
      <c r="F96" s="13"/>
      <c r="Q96" s="10">
        <v>95.0</v>
      </c>
      <c r="R96" s="12">
        <v>0.99</v>
      </c>
    </row>
    <row r="97">
      <c r="A97" s="15">
        <v>32.0</v>
      </c>
      <c r="B97" s="15">
        <v>2.0</v>
      </c>
      <c r="C97" s="12">
        <v>0.97</v>
      </c>
      <c r="D97" s="12">
        <v>0.0</v>
      </c>
      <c r="E97" s="13">
        <v>0.95</v>
      </c>
      <c r="F97" s="13"/>
      <c r="Q97" s="10">
        <v>96.0</v>
      </c>
      <c r="R97" s="12">
        <v>0.97</v>
      </c>
    </row>
    <row r="98">
      <c r="A98" s="15">
        <v>33.0</v>
      </c>
      <c r="B98" s="15">
        <v>0.0</v>
      </c>
      <c r="C98" s="12">
        <v>0.94</v>
      </c>
      <c r="D98" s="12">
        <v>0.0</v>
      </c>
      <c r="E98" s="13">
        <v>0.95</v>
      </c>
      <c r="F98" s="13"/>
      <c r="Q98" s="10">
        <v>97.0</v>
      </c>
      <c r="R98" s="12">
        <v>0.94</v>
      </c>
    </row>
    <row r="99">
      <c r="A99" s="15">
        <v>33.0</v>
      </c>
      <c r="B99" s="15">
        <v>1.0</v>
      </c>
      <c r="C99" s="12">
        <v>0.99</v>
      </c>
      <c r="D99" s="12">
        <v>0.0</v>
      </c>
      <c r="E99" s="13">
        <v>0.95</v>
      </c>
      <c r="F99" s="13"/>
      <c r="Q99" s="10">
        <v>98.0</v>
      </c>
      <c r="R99" s="12">
        <v>0.99</v>
      </c>
    </row>
    <row r="100">
      <c r="A100" s="15">
        <v>33.0</v>
      </c>
      <c r="B100" s="15">
        <v>2.0</v>
      </c>
      <c r="C100" s="12">
        <v>0.97</v>
      </c>
      <c r="D100" s="12">
        <v>0.0</v>
      </c>
      <c r="E100" s="13">
        <v>0.95</v>
      </c>
      <c r="F100" s="13"/>
      <c r="Q100" s="10">
        <v>99.0</v>
      </c>
      <c r="R100" s="12">
        <v>0.97</v>
      </c>
    </row>
    <row r="101">
      <c r="A101" s="15">
        <v>34.0</v>
      </c>
      <c r="B101" s="15">
        <v>0.0</v>
      </c>
      <c r="C101" s="12">
        <v>0.98</v>
      </c>
      <c r="D101" s="12">
        <v>0.0</v>
      </c>
      <c r="E101" s="13">
        <v>0.95</v>
      </c>
      <c r="F101" s="13"/>
      <c r="Q101" s="10">
        <v>100.0</v>
      </c>
      <c r="R101" s="12">
        <v>0.98</v>
      </c>
    </row>
    <row r="102">
      <c r="A102" s="15">
        <v>34.0</v>
      </c>
      <c r="B102" s="15">
        <v>1.0</v>
      </c>
      <c r="C102" s="12">
        <v>0.96</v>
      </c>
      <c r="D102" s="12">
        <v>0.0</v>
      </c>
      <c r="E102" s="13">
        <v>0.95</v>
      </c>
      <c r="F102" s="13"/>
      <c r="Q102" s="10">
        <v>101.0</v>
      </c>
      <c r="R102" s="12">
        <v>0.96</v>
      </c>
    </row>
    <row r="103">
      <c r="A103" s="15">
        <v>34.0</v>
      </c>
      <c r="B103" s="15">
        <v>2.0</v>
      </c>
      <c r="C103" s="12">
        <v>0.98</v>
      </c>
      <c r="D103" s="12">
        <v>0.0</v>
      </c>
      <c r="E103" s="13">
        <v>0.95</v>
      </c>
      <c r="F103" s="13"/>
      <c r="Q103" s="10">
        <v>102.0</v>
      </c>
      <c r="R103" s="12">
        <v>0.98</v>
      </c>
    </row>
    <row r="104">
      <c r="A104" s="15">
        <v>35.0</v>
      </c>
      <c r="B104" s="15">
        <v>0.0</v>
      </c>
      <c r="C104" s="12">
        <v>0.98</v>
      </c>
      <c r="D104" s="12">
        <v>0.0</v>
      </c>
      <c r="E104" s="13">
        <v>0.95</v>
      </c>
      <c r="F104" s="13"/>
      <c r="Q104" s="10">
        <v>103.0</v>
      </c>
      <c r="R104" s="12">
        <v>0.98</v>
      </c>
    </row>
    <row r="105">
      <c r="A105" s="15">
        <v>35.0</v>
      </c>
      <c r="B105" s="15">
        <v>1.0</v>
      </c>
      <c r="C105" s="12">
        <v>0.99</v>
      </c>
      <c r="D105" s="12">
        <v>2.0</v>
      </c>
      <c r="E105" s="13">
        <v>0.95</v>
      </c>
      <c r="F105" s="13"/>
      <c r="Q105" s="10">
        <v>104.0</v>
      </c>
      <c r="R105" s="12">
        <v>0.99</v>
      </c>
    </row>
    <row r="106">
      <c r="A106" s="15">
        <v>35.0</v>
      </c>
      <c r="B106" s="15">
        <v>2.0</v>
      </c>
      <c r="C106" s="12">
        <v>0.94</v>
      </c>
      <c r="D106" s="12">
        <v>0.0</v>
      </c>
      <c r="E106" s="13">
        <v>0.95</v>
      </c>
      <c r="F106" s="13"/>
      <c r="Q106" s="10">
        <v>105.0</v>
      </c>
      <c r="R106" s="12">
        <v>0.94</v>
      </c>
    </row>
    <row r="107">
      <c r="A107" s="15">
        <v>36.0</v>
      </c>
      <c r="B107" s="15">
        <v>0.0</v>
      </c>
      <c r="C107" s="12">
        <v>0.97</v>
      </c>
      <c r="D107" s="12">
        <v>0.0</v>
      </c>
      <c r="E107" s="13">
        <v>0.95</v>
      </c>
      <c r="F107" s="13"/>
      <c r="Q107" s="10">
        <v>106.0</v>
      </c>
      <c r="R107" s="12">
        <v>0.97</v>
      </c>
    </row>
    <row r="108">
      <c r="A108" s="15">
        <v>36.0</v>
      </c>
      <c r="B108" s="15">
        <v>1.0</v>
      </c>
      <c r="C108" s="12">
        <v>1.0</v>
      </c>
      <c r="D108" s="12">
        <v>0.0</v>
      </c>
      <c r="E108" s="13">
        <v>0.95</v>
      </c>
      <c r="F108" s="13"/>
      <c r="Q108" s="10">
        <v>107.0</v>
      </c>
      <c r="R108" s="12">
        <v>1.0</v>
      </c>
    </row>
    <row r="109">
      <c r="A109" s="15">
        <v>36.0</v>
      </c>
      <c r="B109" s="15">
        <v>2.0</v>
      </c>
      <c r="C109" s="12">
        <v>0.98</v>
      </c>
      <c r="D109" s="12">
        <v>0.0</v>
      </c>
      <c r="E109" s="13">
        <v>0.95</v>
      </c>
      <c r="F109" s="13"/>
      <c r="Q109" s="10">
        <v>108.0</v>
      </c>
      <c r="R109" s="12">
        <v>0.98</v>
      </c>
    </row>
    <row r="110">
      <c r="A110" s="15">
        <v>37.0</v>
      </c>
      <c r="B110" s="15">
        <v>0.0</v>
      </c>
      <c r="C110" s="12">
        <v>1.0</v>
      </c>
      <c r="D110" s="12">
        <v>0.0</v>
      </c>
      <c r="E110" s="13">
        <v>0.95</v>
      </c>
      <c r="F110" s="13"/>
      <c r="Q110" s="10">
        <v>109.0</v>
      </c>
      <c r="R110" s="12">
        <v>1.0</v>
      </c>
    </row>
    <row r="111">
      <c r="A111" s="15">
        <v>37.0</v>
      </c>
      <c r="B111" s="15">
        <v>1.0</v>
      </c>
      <c r="C111" s="12">
        <v>1.0</v>
      </c>
      <c r="D111" s="12">
        <v>0.0</v>
      </c>
      <c r="E111" s="13">
        <v>0.95</v>
      </c>
      <c r="F111" s="13"/>
      <c r="Q111" s="10">
        <v>110.0</v>
      </c>
      <c r="R111" s="12">
        <v>1.0</v>
      </c>
    </row>
    <row r="112">
      <c r="A112" s="15">
        <v>37.0</v>
      </c>
      <c r="B112" s="15">
        <v>2.0</v>
      </c>
      <c r="C112" s="12">
        <v>0.99</v>
      </c>
      <c r="D112" s="12">
        <v>0.0</v>
      </c>
      <c r="E112" s="13">
        <v>0.95</v>
      </c>
      <c r="F112" s="13"/>
      <c r="Q112" s="10">
        <v>111.0</v>
      </c>
      <c r="R112" s="12">
        <v>0.99</v>
      </c>
    </row>
    <row r="113">
      <c r="A113" s="15">
        <v>38.0</v>
      </c>
      <c r="B113" s="15">
        <v>0.0</v>
      </c>
      <c r="C113" s="12">
        <v>0.95</v>
      </c>
      <c r="D113" s="12">
        <v>0.0</v>
      </c>
      <c r="E113" s="13">
        <v>0.95</v>
      </c>
      <c r="F113" s="13"/>
      <c r="Q113" s="10">
        <v>112.0</v>
      </c>
      <c r="R113" s="12">
        <v>0.95</v>
      </c>
    </row>
    <row r="114">
      <c r="A114" s="15">
        <v>38.0</v>
      </c>
      <c r="B114" s="15">
        <v>1.0</v>
      </c>
      <c r="C114" s="12">
        <v>0.95</v>
      </c>
      <c r="D114" s="12">
        <v>0.0</v>
      </c>
      <c r="E114" s="13">
        <v>0.95</v>
      </c>
      <c r="F114" s="13"/>
      <c r="Q114" s="10">
        <v>113.0</v>
      </c>
      <c r="R114" s="12">
        <v>0.95</v>
      </c>
    </row>
    <row r="115">
      <c r="A115" s="15">
        <v>38.0</v>
      </c>
      <c r="B115" s="15">
        <v>2.0</v>
      </c>
      <c r="C115" s="12">
        <v>0.96</v>
      </c>
      <c r="D115" s="12">
        <v>0.0</v>
      </c>
      <c r="E115" s="13">
        <v>0.95</v>
      </c>
      <c r="F115" s="13"/>
      <c r="Q115" s="10">
        <v>114.0</v>
      </c>
      <c r="R115" s="12">
        <v>0.96</v>
      </c>
    </row>
    <row r="116">
      <c r="A116" s="15">
        <v>39.0</v>
      </c>
      <c r="B116" s="15">
        <v>0.0</v>
      </c>
      <c r="C116" s="12">
        <v>1.0</v>
      </c>
      <c r="D116" s="12">
        <v>0.0</v>
      </c>
      <c r="E116" s="13">
        <v>0.95</v>
      </c>
      <c r="F116" s="13"/>
      <c r="Q116" s="10">
        <v>115.0</v>
      </c>
      <c r="R116" s="12">
        <v>1.0</v>
      </c>
    </row>
    <row r="117">
      <c r="A117" s="15">
        <v>39.0</v>
      </c>
      <c r="B117" s="15">
        <v>1.0</v>
      </c>
      <c r="C117" s="12">
        <v>0.98</v>
      </c>
      <c r="D117" s="12">
        <v>0.0</v>
      </c>
      <c r="E117" s="13">
        <v>0.95</v>
      </c>
      <c r="F117" s="13"/>
      <c r="Q117" s="10">
        <v>116.0</v>
      </c>
      <c r="R117" s="12">
        <v>0.98</v>
      </c>
    </row>
    <row r="118">
      <c r="A118" s="15">
        <v>39.0</v>
      </c>
      <c r="B118" s="15">
        <v>2.0</v>
      </c>
      <c r="C118" s="12">
        <v>0.99</v>
      </c>
      <c r="D118" s="12">
        <v>0.0</v>
      </c>
      <c r="E118" s="13">
        <v>0.95</v>
      </c>
      <c r="F118" s="13"/>
      <c r="Q118" s="10">
        <v>117.0</v>
      </c>
      <c r="R118" s="12">
        <v>0.99</v>
      </c>
    </row>
    <row r="119">
      <c r="A119" s="15">
        <v>40.0</v>
      </c>
      <c r="B119" s="15">
        <v>0.0</v>
      </c>
      <c r="C119" s="12">
        <v>0.99</v>
      </c>
      <c r="D119" s="12">
        <v>0.0</v>
      </c>
      <c r="E119" s="13">
        <v>0.95</v>
      </c>
      <c r="F119" s="13"/>
      <c r="Q119" s="10">
        <v>118.0</v>
      </c>
      <c r="R119" s="12">
        <v>0.99</v>
      </c>
    </row>
    <row r="120">
      <c r="A120" s="15">
        <v>40.0</v>
      </c>
      <c r="B120" s="15">
        <v>1.0</v>
      </c>
      <c r="C120" s="12">
        <v>0.98</v>
      </c>
      <c r="D120" s="12">
        <v>0.0</v>
      </c>
      <c r="E120" s="13">
        <v>0.95</v>
      </c>
      <c r="F120" s="13"/>
      <c r="Q120" s="10">
        <v>119.0</v>
      </c>
      <c r="R120" s="12">
        <v>0.98</v>
      </c>
    </row>
    <row r="121">
      <c r="A121" s="15">
        <v>40.0</v>
      </c>
      <c r="B121" s="15">
        <v>2.0</v>
      </c>
      <c r="C121" s="12">
        <v>0.96</v>
      </c>
      <c r="D121" s="12">
        <v>0.0</v>
      </c>
      <c r="E121" s="13">
        <v>0.95</v>
      </c>
      <c r="F121" s="13"/>
      <c r="Q121" s="10">
        <v>120.0</v>
      </c>
      <c r="R121" s="12">
        <v>0.96</v>
      </c>
    </row>
    <row r="122">
      <c r="A122" s="15">
        <v>41.0</v>
      </c>
      <c r="B122" s="15">
        <v>0.0</v>
      </c>
      <c r="C122" s="12">
        <v>0.99</v>
      </c>
      <c r="D122" s="12">
        <v>0.0</v>
      </c>
      <c r="E122" s="13">
        <v>0.95</v>
      </c>
      <c r="F122" s="13"/>
      <c r="Q122" s="10">
        <v>121.0</v>
      </c>
      <c r="R122" s="12">
        <v>0.99</v>
      </c>
    </row>
    <row r="123">
      <c r="A123" s="15">
        <v>41.0</v>
      </c>
      <c r="B123" s="15">
        <v>1.0</v>
      </c>
      <c r="C123" s="12">
        <v>0.97</v>
      </c>
      <c r="D123" s="12">
        <v>0.0</v>
      </c>
      <c r="E123" s="13">
        <v>0.95</v>
      </c>
      <c r="F123" s="13"/>
      <c r="Q123" s="10">
        <v>122.0</v>
      </c>
      <c r="R123" s="12">
        <v>0.97</v>
      </c>
    </row>
    <row r="124">
      <c r="A124" s="15">
        <v>41.0</v>
      </c>
      <c r="B124" s="15">
        <v>2.0</v>
      </c>
      <c r="C124" s="12">
        <v>1.0</v>
      </c>
      <c r="D124" s="12">
        <v>0.0</v>
      </c>
      <c r="E124" s="13">
        <v>0.95</v>
      </c>
      <c r="F124" s="13"/>
      <c r="Q124" s="10">
        <v>123.0</v>
      </c>
      <c r="R124" s="12">
        <v>1.0</v>
      </c>
    </row>
    <row r="125">
      <c r="A125" s="15">
        <v>42.0</v>
      </c>
      <c r="B125" s="15">
        <v>0.0</v>
      </c>
      <c r="C125" s="12">
        <v>0.96</v>
      </c>
      <c r="D125" s="12">
        <v>0.0</v>
      </c>
      <c r="E125" s="13">
        <v>0.95</v>
      </c>
      <c r="F125" s="13"/>
      <c r="Q125" s="10">
        <v>124.0</v>
      </c>
      <c r="R125" s="12">
        <v>0.96</v>
      </c>
    </row>
    <row r="126">
      <c r="A126" s="15">
        <v>42.0</v>
      </c>
      <c r="B126" s="15">
        <v>1.0</v>
      </c>
      <c r="C126" s="12">
        <v>0.99</v>
      </c>
      <c r="D126" s="12">
        <v>0.0</v>
      </c>
      <c r="E126" s="13">
        <v>0.95</v>
      </c>
      <c r="F126" s="13"/>
      <c r="Q126" s="10">
        <v>125.0</v>
      </c>
      <c r="R126" s="12">
        <v>0.99</v>
      </c>
    </row>
    <row r="127">
      <c r="A127" s="15">
        <v>42.0</v>
      </c>
      <c r="B127" s="15">
        <v>2.0</v>
      </c>
      <c r="C127" s="12">
        <v>1.0</v>
      </c>
      <c r="D127" s="12">
        <v>0.0</v>
      </c>
      <c r="E127" s="13">
        <v>0.95</v>
      </c>
      <c r="F127" s="13"/>
      <c r="Q127" s="10">
        <v>126.0</v>
      </c>
      <c r="R127" s="12">
        <v>1.0</v>
      </c>
    </row>
    <row r="128">
      <c r="A128" s="15">
        <v>43.0</v>
      </c>
      <c r="B128" s="15">
        <v>0.0</v>
      </c>
      <c r="C128" s="12">
        <v>0.97</v>
      </c>
      <c r="D128" s="12">
        <v>0.0</v>
      </c>
      <c r="E128" s="13">
        <v>0.95</v>
      </c>
      <c r="F128" s="13"/>
      <c r="Q128" s="10">
        <v>127.0</v>
      </c>
      <c r="R128" s="12">
        <v>0.97</v>
      </c>
    </row>
    <row r="129">
      <c r="A129" s="15">
        <v>43.0</v>
      </c>
      <c r="B129" s="15">
        <v>1.0</v>
      </c>
      <c r="C129" s="12">
        <v>1.0</v>
      </c>
      <c r="D129" s="12">
        <v>0.0</v>
      </c>
      <c r="E129" s="13">
        <v>0.95</v>
      </c>
      <c r="F129" s="13"/>
      <c r="Q129" s="10">
        <v>128.0</v>
      </c>
      <c r="R129" s="12">
        <v>1.0</v>
      </c>
    </row>
    <row r="130">
      <c r="A130" s="15">
        <v>43.0</v>
      </c>
      <c r="B130" s="15">
        <v>2.0</v>
      </c>
      <c r="C130" s="12">
        <v>1.0</v>
      </c>
      <c r="D130" s="12">
        <v>0.0</v>
      </c>
      <c r="E130" s="13">
        <v>0.95</v>
      </c>
      <c r="F130" s="13"/>
      <c r="Q130" s="10">
        <v>129.0</v>
      </c>
      <c r="R130" s="12">
        <v>1.0</v>
      </c>
    </row>
    <row r="131">
      <c r="A131" s="15">
        <v>44.0</v>
      </c>
      <c r="B131" s="15">
        <v>0.0</v>
      </c>
      <c r="C131" s="12">
        <v>0.98</v>
      </c>
      <c r="D131" s="12">
        <v>0.0</v>
      </c>
      <c r="E131" s="13">
        <v>0.95</v>
      </c>
      <c r="F131" s="13"/>
      <c r="Q131" s="10">
        <v>130.0</v>
      </c>
      <c r="R131" s="12">
        <v>0.98</v>
      </c>
    </row>
    <row r="132">
      <c r="A132" s="15">
        <v>44.0</v>
      </c>
      <c r="B132" s="15">
        <v>1.0</v>
      </c>
      <c r="C132" s="12">
        <v>0.97</v>
      </c>
      <c r="D132" s="12">
        <v>0.0</v>
      </c>
      <c r="E132" s="13">
        <v>0.95</v>
      </c>
      <c r="F132" s="13"/>
      <c r="Q132" s="10">
        <v>131.0</v>
      </c>
      <c r="R132" s="12">
        <v>0.97</v>
      </c>
    </row>
    <row r="133">
      <c r="A133" s="15">
        <v>44.0</v>
      </c>
      <c r="B133" s="15">
        <v>2.0</v>
      </c>
      <c r="C133" s="12">
        <v>0.98</v>
      </c>
      <c r="D133" s="12">
        <v>0.0</v>
      </c>
      <c r="E133" s="13">
        <v>0.95</v>
      </c>
      <c r="F133" s="13"/>
      <c r="Q133" s="10">
        <v>132.0</v>
      </c>
      <c r="R133" s="12">
        <v>0.98</v>
      </c>
    </row>
    <row r="134">
      <c r="A134" s="15">
        <v>45.0</v>
      </c>
      <c r="B134" s="15">
        <v>0.0</v>
      </c>
      <c r="C134" s="12">
        <v>0.98</v>
      </c>
      <c r="D134" s="12">
        <v>0.0</v>
      </c>
      <c r="E134" s="13">
        <v>0.95</v>
      </c>
      <c r="F134" s="13"/>
      <c r="Q134" s="10">
        <v>133.0</v>
      </c>
      <c r="R134" s="12">
        <v>0.98</v>
      </c>
    </row>
    <row r="135">
      <c r="A135" s="15">
        <v>45.0</v>
      </c>
      <c r="B135" s="15">
        <v>1.0</v>
      </c>
      <c r="C135" s="12">
        <v>1.0</v>
      </c>
      <c r="D135" s="12">
        <v>2.0</v>
      </c>
      <c r="E135" s="13">
        <v>0.95</v>
      </c>
      <c r="F135" s="13"/>
      <c r="Q135" s="10">
        <v>134.0</v>
      </c>
      <c r="R135" s="12">
        <v>1.0</v>
      </c>
    </row>
    <row r="136">
      <c r="A136" s="15">
        <v>45.0</v>
      </c>
      <c r="B136" s="15">
        <v>2.0</v>
      </c>
      <c r="C136" s="12">
        <v>0.95</v>
      </c>
      <c r="D136" s="12">
        <v>0.0</v>
      </c>
      <c r="E136" s="13">
        <v>0.95</v>
      </c>
      <c r="F136" s="13"/>
      <c r="Q136" s="10">
        <v>135.0</v>
      </c>
      <c r="R136" s="12">
        <v>0.95</v>
      </c>
    </row>
    <row r="137">
      <c r="A137" s="15">
        <v>46.0</v>
      </c>
      <c r="B137" s="15">
        <v>0.0</v>
      </c>
      <c r="C137" s="12">
        <v>0.98</v>
      </c>
      <c r="D137" s="12">
        <v>0.0</v>
      </c>
      <c r="E137" s="13">
        <v>0.95</v>
      </c>
      <c r="F137" s="13"/>
      <c r="Q137" s="10">
        <v>136.0</v>
      </c>
      <c r="R137" s="12">
        <v>0.98</v>
      </c>
    </row>
    <row r="138">
      <c r="A138" s="15">
        <v>46.0</v>
      </c>
      <c r="B138" s="15">
        <v>1.0</v>
      </c>
      <c r="C138" s="12">
        <v>1.0</v>
      </c>
      <c r="D138" s="12">
        <v>0.0</v>
      </c>
      <c r="E138" s="13">
        <v>0.95</v>
      </c>
      <c r="F138" s="13"/>
      <c r="Q138" s="10">
        <v>137.0</v>
      </c>
      <c r="R138" s="12">
        <v>1.0</v>
      </c>
    </row>
    <row r="139">
      <c r="A139" s="15">
        <v>46.0</v>
      </c>
      <c r="B139" s="15">
        <v>2.0</v>
      </c>
      <c r="C139" s="12">
        <v>0.98</v>
      </c>
      <c r="D139" s="12">
        <v>0.0</v>
      </c>
      <c r="E139" s="13">
        <v>0.95</v>
      </c>
      <c r="F139" s="13"/>
      <c r="Q139" s="10">
        <v>138.0</v>
      </c>
      <c r="R139" s="12">
        <v>0.98</v>
      </c>
    </row>
    <row r="140">
      <c r="A140" s="15">
        <v>47.0</v>
      </c>
      <c r="B140" s="15">
        <v>0.0</v>
      </c>
      <c r="C140" s="12">
        <v>0.97</v>
      </c>
      <c r="D140" s="12">
        <v>3.0</v>
      </c>
      <c r="E140" s="13">
        <v>0.95</v>
      </c>
      <c r="F140" s="13"/>
      <c r="Q140" s="10">
        <v>139.0</v>
      </c>
      <c r="R140" s="12">
        <v>0.97</v>
      </c>
    </row>
    <row r="141">
      <c r="A141" s="15">
        <v>47.0</v>
      </c>
      <c r="B141" s="15">
        <v>1.0</v>
      </c>
      <c r="C141" s="12">
        <v>0.99</v>
      </c>
      <c r="D141" s="12">
        <v>0.0</v>
      </c>
      <c r="E141" s="13">
        <v>0.95</v>
      </c>
      <c r="F141" s="13"/>
      <c r="Q141" s="10">
        <v>140.0</v>
      </c>
      <c r="R141" s="12">
        <v>0.99</v>
      </c>
    </row>
    <row r="142">
      <c r="A142" s="15">
        <v>47.0</v>
      </c>
      <c r="B142" s="15">
        <v>2.0</v>
      </c>
      <c r="C142" s="12">
        <v>0.95</v>
      </c>
      <c r="D142" s="12">
        <v>0.0</v>
      </c>
      <c r="E142" s="13">
        <v>0.95</v>
      </c>
      <c r="F142" s="13"/>
      <c r="Q142" s="10">
        <v>141.0</v>
      </c>
      <c r="R142" s="12">
        <v>0.95</v>
      </c>
    </row>
    <row r="143">
      <c r="A143" s="15">
        <v>48.0</v>
      </c>
      <c r="B143" s="15">
        <v>0.0</v>
      </c>
      <c r="C143" s="12">
        <v>0.98</v>
      </c>
      <c r="D143" s="12">
        <v>0.0</v>
      </c>
      <c r="E143" s="13">
        <v>0.95</v>
      </c>
      <c r="F143" s="13"/>
      <c r="Q143" s="10">
        <v>142.0</v>
      </c>
      <c r="R143" s="12">
        <v>0.98</v>
      </c>
    </row>
    <row r="144">
      <c r="A144" s="15">
        <v>48.0</v>
      </c>
      <c r="B144" s="15">
        <v>1.0</v>
      </c>
      <c r="C144" s="12">
        <v>0.97</v>
      </c>
      <c r="D144" s="12">
        <v>0.0</v>
      </c>
      <c r="E144" s="13">
        <v>0.95</v>
      </c>
      <c r="F144" s="13"/>
      <c r="Q144" s="10">
        <v>143.0</v>
      </c>
      <c r="R144" s="12">
        <v>0.97</v>
      </c>
    </row>
    <row r="145">
      <c r="A145" s="15">
        <v>48.0</v>
      </c>
      <c r="B145" s="15">
        <v>2.0</v>
      </c>
      <c r="C145" s="12">
        <v>0.98</v>
      </c>
      <c r="D145" s="12">
        <v>0.0</v>
      </c>
      <c r="E145" s="13">
        <v>0.95</v>
      </c>
      <c r="F145" s="13"/>
      <c r="Q145" s="10">
        <v>144.0</v>
      </c>
      <c r="R145" s="12">
        <v>0.98</v>
      </c>
    </row>
    <row r="146">
      <c r="A146" s="15">
        <v>49.0</v>
      </c>
      <c r="B146" s="15">
        <v>0.0</v>
      </c>
      <c r="C146" s="12">
        <v>1.0</v>
      </c>
      <c r="D146" s="12">
        <v>0.0</v>
      </c>
      <c r="E146" s="13">
        <v>0.95</v>
      </c>
      <c r="F146" s="13"/>
      <c r="Q146" s="10">
        <v>145.0</v>
      </c>
      <c r="R146" s="12">
        <v>1.0</v>
      </c>
    </row>
    <row r="147">
      <c r="A147" s="15">
        <v>49.0</v>
      </c>
      <c r="B147" s="15">
        <v>1.0</v>
      </c>
      <c r="C147" s="12">
        <v>0.99</v>
      </c>
      <c r="D147" s="12">
        <v>0.0</v>
      </c>
      <c r="E147" s="13">
        <v>0.95</v>
      </c>
      <c r="F147" s="13"/>
      <c r="Q147" s="10">
        <v>146.0</v>
      </c>
      <c r="R147" s="12">
        <v>0.99</v>
      </c>
    </row>
    <row r="148">
      <c r="A148" s="15">
        <v>49.0</v>
      </c>
      <c r="B148" s="15">
        <v>2.0</v>
      </c>
      <c r="C148" s="12">
        <v>0.96</v>
      </c>
      <c r="D148" s="12">
        <v>0.0</v>
      </c>
      <c r="E148" s="13">
        <v>0.95</v>
      </c>
      <c r="F148" s="13"/>
      <c r="Q148" s="10">
        <v>147.0</v>
      </c>
      <c r="R148" s="12">
        <v>0.96</v>
      </c>
    </row>
    <row r="149">
      <c r="A149" s="15">
        <v>50.0</v>
      </c>
      <c r="B149" s="15">
        <v>0.0</v>
      </c>
      <c r="C149" s="12">
        <v>0.98</v>
      </c>
      <c r="D149" s="12">
        <v>0.0</v>
      </c>
      <c r="E149" s="13">
        <v>0.95</v>
      </c>
      <c r="F149" s="13"/>
      <c r="Q149" s="10">
        <v>148.0</v>
      </c>
      <c r="R149" s="12">
        <v>0.98</v>
      </c>
    </row>
    <row r="150">
      <c r="A150" s="15">
        <v>50.0</v>
      </c>
      <c r="B150" s="15">
        <v>1.0</v>
      </c>
      <c r="C150" s="12">
        <v>0.97</v>
      </c>
      <c r="D150" s="12">
        <v>0.0</v>
      </c>
      <c r="E150" s="13">
        <v>0.95</v>
      </c>
      <c r="F150" s="13"/>
      <c r="Q150" s="10">
        <v>149.0</v>
      </c>
      <c r="R150" s="12">
        <v>0.97</v>
      </c>
    </row>
    <row r="151">
      <c r="A151" s="15">
        <v>50.0</v>
      </c>
      <c r="B151" s="15">
        <v>2.0</v>
      </c>
      <c r="C151" s="12">
        <v>0.98</v>
      </c>
      <c r="D151" s="12">
        <v>0.0</v>
      </c>
      <c r="E151" s="13">
        <v>0.95</v>
      </c>
      <c r="F151" s="13"/>
      <c r="Q151" s="10">
        <v>150.0</v>
      </c>
      <c r="R151" s="12">
        <v>0.98</v>
      </c>
    </row>
    <row r="152">
      <c r="A152" s="15">
        <v>51.0</v>
      </c>
      <c r="B152" s="15">
        <v>0.0</v>
      </c>
      <c r="C152" s="12">
        <v>0.97</v>
      </c>
      <c r="D152" s="12">
        <v>0.0</v>
      </c>
      <c r="E152" s="13">
        <v>0.95</v>
      </c>
      <c r="F152" s="13"/>
      <c r="Q152" s="10">
        <v>151.0</v>
      </c>
      <c r="R152" s="12">
        <v>0.97</v>
      </c>
    </row>
    <row r="153">
      <c r="A153" s="15">
        <v>51.0</v>
      </c>
      <c r="B153" s="15">
        <v>1.0</v>
      </c>
      <c r="C153" s="12">
        <v>0.95</v>
      </c>
      <c r="D153" s="12">
        <v>2.0</v>
      </c>
      <c r="E153" s="13">
        <v>0.95</v>
      </c>
      <c r="F153" s="13"/>
      <c r="Q153" s="10">
        <v>152.0</v>
      </c>
      <c r="R153" s="12">
        <v>0.95</v>
      </c>
    </row>
    <row r="154">
      <c r="A154" s="15">
        <v>51.0</v>
      </c>
      <c r="B154" s="15">
        <v>2.0</v>
      </c>
      <c r="C154" s="12">
        <v>1.0</v>
      </c>
      <c r="D154" s="12">
        <v>0.0</v>
      </c>
      <c r="E154" s="13">
        <v>0.95</v>
      </c>
      <c r="F154" s="13"/>
      <c r="Q154" s="10">
        <v>153.0</v>
      </c>
      <c r="R154" s="12">
        <v>1.0</v>
      </c>
    </row>
    <row r="155">
      <c r="A155" s="15">
        <v>52.0</v>
      </c>
      <c r="B155" s="15">
        <v>0.0</v>
      </c>
      <c r="C155" s="12">
        <v>0.97</v>
      </c>
      <c r="D155" s="12">
        <v>0.0</v>
      </c>
      <c r="E155" s="13">
        <v>0.95</v>
      </c>
      <c r="F155" s="13"/>
      <c r="Q155" s="10">
        <v>154.0</v>
      </c>
      <c r="R155" s="12">
        <v>0.97</v>
      </c>
    </row>
    <row r="156">
      <c r="A156" s="15">
        <v>52.0</v>
      </c>
      <c r="B156" s="15">
        <v>1.0</v>
      </c>
      <c r="C156" s="12">
        <v>0.98</v>
      </c>
      <c r="D156" s="12">
        <v>0.0</v>
      </c>
      <c r="E156" s="13">
        <v>0.95</v>
      </c>
      <c r="F156" s="13"/>
      <c r="Q156" s="10">
        <v>155.0</v>
      </c>
      <c r="R156" s="12">
        <v>0.98</v>
      </c>
    </row>
    <row r="157">
      <c r="A157" s="15">
        <v>52.0</v>
      </c>
      <c r="B157" s="15">
        <v>2.0</v>
      </c>
      <c r="C157" s="12">
        <v>0.99</v>
      </c>
      <c r="D157" s="12">
        <v>1.0</v>
      </c>
      <c r="E157" s="13">
        <v>0.95</v>
      </c>
      <c r="F157" s="13"/>
      <c r="Q157" s="10">
        <v>156.0</v>
      </c>
      <c r="R157" s="12">
        <v>0.99</v>
      </c>
    </row>
    <row r="158">
      <c r="A158" s="15">
        <v>53.0</v>
      </c>
      <c r="B158" s="15">
        <v>0.0</v>
      </c>
      <c r="C158" s="12">
        <v>0.98</v>
      </c>
      <c r="D158" s="12">
        <v>0.0</v>
      </c>
      <c r="E158" s="13">
        <v>0.95</v>
      </c>
      <c r="F158" s="13"/>
      <c r="Q158" s="10">
        <v>157.0</v>
      </c>
      <c r="R158" s="12">
        <v>0.98</v>
      </c>
    </row>
    <row r="159">
      <c r="A159" s="15">
        <v>53.0</v>
      </c>
      <c r="B159" s="15">
        <v>1.0</v>
      </c>
      <c r="C159" s="12">
        <v>0.98</v>
      </c>
      <c r="D159" s="12">
        <v>0.0</v>
      </c>
      <c r="E159" s="13">
        <v>0.95</v>
      </c>
      <c r="F159" s="13"/>
      <c r="Q159" s="10">
        <v>158.0</v>
      </c>
      <c r="R159" s="12">
        <v>0.98</v>
      </c>
    </row>
    <row r="160">
      <c r="A160" s="15">
        <v>53.0</v>
      </c>
      <c r="B160" s="15">
        <v>2.0</v>
      </c>
      <c r="C160" s="12">
        <v>0.98</v>
      </c>
      <c r="D160" s="12">
        <v>0.0</v>
      </c>
      <c r="E160" s="13">
        <v>0.95</v>
      </c>
      <c r="F160" s="13"/>
      <c r="Q160" s="10">
        <v>159.0</v>
      </c>
      <c r="R160" s="12">
        <v>0.98</v>
      </c>
    </row>
    <row r="161">
      <c r="A161" s="15">
        <v>54.0</v>
      </c>
      <c r="B161" s="15">
        <v>0.0</v>
      </c>
      <c r="C161" s="12">
        <v>0.97</v>
      </c>
      <c r="D161" s="12">
        <v>0.0</v>
      </c>
      <c r="E161" s="13">
        <v>0.95</v>
      </c>
      <c r="F161" s="13"/>
      <c r="Q161" s="10">
        <v>160.0</v>
      </c>
      <c r="R161" s="12">
        <v>0.97</v>
      </c>
    </row>
    <row r="162">
      <c r="A162" s="15">
        <v>54.0</v>
      </c>
      <c r="B162" s="15">
        <v>1.0</v>
      </c>
      <c r="C162" s="12">
        <v>1.0</v>
      </c>
      <c r="D162" s="12">
        <v>0.0</v>
      </c>
      <c r="E162" s="13">
        <v>0.95</v>
      </c>
      <c r="F162" s="13"/>
      <c r="Q162" s="10">
        <v>161.0</v>
      </c>
      <c r="R162" s="12">
        <v>1.0</v>
      </c>
    </row>
    <row r="163">
      <c r="A163" s="15">
        <v>54.0</v>
      </c>
      <c r="B163" s="15">
        <v>2.0</v>
      </c>
      <c r="C163" s="12">
        <v>0.97</v>
      </c>
      <c r="D163" s="12">
        <v>0.0</v>
      </c>
      <c r="E163" s="13">
        <v>0.95</v>
      </c>
      <c r="F163" s="13"/>
      <c r="Q163" s="10">
        <v>162.0</v>
      </c>
      <c r="R163" s="12">
        <v>0.97</v>
      </c>
    </row>
    <row r="164">
      <c r="A164" s="15">
        <v>55.0</v>
      </c>
      <c r="B164" s="15">
        <v>0.0</v>
      </c>
      <c r="C164" s="12">
        <v>0.98</v>
      </c>
      <c r="D164" s="12">
        <v>0.0</v>
      </c>
      <c r="E164" s="13">
        <v>0.95</v>
      </c>
      <c r="F164" s="13"/>
      <c r="Q164" s="10">
        <v>163.0</v>
      </c>
      <c r="R164" s="12">
        <v>0.98</v>
      </c>
    </row>
    <row r="165">
      <c r="A165" s="15">
        <v>55.0</v>
      </c>
      <c r="B165" s="15">
        <v>1.0</v>
      </c>
      <c r="C165" s="12">
        <v>0.99</v>
      </c>
      <c r="D165" s="12">
        <v>0.0</v>
      </c>
      <c r="E165" s="13">
        <v>0.95</v>
      </c>
      <c r="F165" s="13"/>
      <c r="Q165" s="10">
        <v>164.0</v>
      </c>
      <c r="R165" s="12">
        <v>0.99</v>
      </c>
    </row>
    <row r="166">
      <c r="A166" s="15">
        <v>55.0</v>
      </c>
      <c r="B166" s="15">
        <v>2.0</v>
      </c>
      <c r="C166" s="12">
        <v>0.98</v>
      </c>
      <c r="D166" s="12">
        <v>0.0</v>
      </c>
      <c r="E166" s="13">
        <v>0.95</v>
      </c>
      <c r="F166" s="13"/>
      <c r="Q166" s="10">
        <v>165.0</v>
      </c>
      <c r="R166" s="12">
        <v>0.98</v>
      </c>
    </row>
    <row r="167">
      <c r="A167" s="15">
        <v>56.0</v>
      </c>
      <c r="B167" s="15">
        <v>0.0</v>
      </c>
      <c r="C167" s="12">
        <v>1.0</v>
      </c>
      <c r="D167" s="12">
        <v>0.0</v>
      </c>
      <c r="E167" s="13">
        <v>0.95</v>
      </c>
      <c r="F167" s="13"/>
      <c r="Q167" s="10">
        <v>166.0</v>
      </c>
      <c r="R167" s="12">
        <v>1.0</v>
      </c>
    </row>
    <row r="168">
      <c r="A168" s="15">
        <v>56.0</v>
      </c>
      <c r="B168" s="15">
        <v>1.0</v>
      </c>
      <c r="C168" s="12">
        <v>0.97</v>
      </c>
      <c r="D168" s="12">
        <v>0.0</v>
      </c>
      <c r="E168" s="13">
        <v>0.95</v>
      </c>
      <c r="F168" s="13"/>
      <c r="Q168" s="10">
        <v>167.0</v>
      </c>
      <c r="R168" s="12">
        <v>0.97</v>
      </c>
    </row>
    <row r="169">
      <c r="A169" s="15">
        <v>56.0</v>
      </c>
      <c r="B169" s="15">
        <v>2.0</v>
      </c>
      <c r="C169" s="12">
        <v>1.0</v>
      </c>
      <c r="D169" s="12">
        <v>0.0</v>
      </c>
      <c r="E169" s="13">
        <v>0.95</v>
      </c>
      <c r="F169" s="13"/>
      <c r="Q169" s="10">
        <v>168.0</v>
      </c>
      <c r="R169" s="12">
        <v>1.0</v>
      </c>
    </row>
    <row r="170">
      <c r="A170" s="15">
        <v>57.0</v>
      </c>
      <c r="B170" s="15">
        <v>0.0</v>
      </c>
      <c r="C170" s="12">
        <v>0.95</v>
      </c>
      <c r="D170" s="12">
        <v>0.0</v>
      </c>
      <c r="E170" s="13">
        <v>0.95</v>
      </c>
      <c r="F170" s="13"/>
      <c r="Q170" s="10">
        <v>169.0</v>
      </c>
      <c r="R170" s="12">
        <v>0.95</v>
      </c>
    </row>
    <row r="171">
      <c r="A171" s="15">
        <v>57.0</v>
      </c>
      <c r="B171" s="15">
        <v>1.0</v>
      </c>
      <c r="C171" s="12">
        <v>0.96</v>
      </c>
      <c r="D171" s="12">
        <v>0.0</v>
      </c>
      <c r="E171" s="13">
        <v>0.95</v>
      </c>
      <c r="F171" s="13"/>
      <c r="Q171" s="10">
        <v>170.0</v>
      </c>
      <c r="R171" s="12">
        <v>0.96</v>
      </c>
    </row>
    <row r="172">
      <c r="A172" s="15">
        <v>57.0</v>
      </c>
      <c r="B172" s="15">
        <v>2.0</v>
      </c>
      <c r="C172" s="12">
        <v>0.97</v>
      </c>
      <c r="D172" s="12">
        <v>0.0</v>
      </c>
      <c r="E172" s="13">
        <v>0.95</v>
      </c>
      <c r="F172" s="13"/>
      <c r="Q172" s="10">
        <v>171.0</v>
      </c>
      <c r="R172" s="12">
        <v>0.97</v>
      </c>
    </row>
    <row r="173">
      <c r="A173" s="15">
        <v>58.0</v>
      </c>
      <c r="B173" s="15">
        <v>0.0</v>
      </c>
      <c r="C173" s="12">
        <v>0.98</v>
      </c>
      <c r="D173" s="12">
        <v>0.0</v>
      </c>
      <c r="E173" s="13">
        <v>0.95</v>
      </c>
      <c r="F173" s="13"/>
      <c r="Q173" s="10">
        <v>172.0</v>
      </c>
      <c r="R173" s="12">
        <v>0.98</v>
      </c>
    </row>
    <row r="174">
      <c r="A174" s="15">
        <v>58.0</v>
      </c>
      <c r="B174" s="15">
        <v>1.0</v>
      </c>
      <c r="C174" s="12">
        <v>0.97</v>
      </c>
      <c r="D174" s="12">
        <v>0.0</v>
      </c>
      <c r="E174" s="13">
        <v>0.95</v>
      </c>
      <c r="F174" s="13"/>
      <c r="Q174" s="10">
        <v>173.0</v>
      </c>
      <c r="R174" s="12">
        <v>0.97</v>
      </c>
    </row>
    <row r="175">
      <c r="A175" s="15">
        <v>58.0</v>
      </c>
      <c r="B175" s="15">
        <v>2.0</v>
      </c>
      <c r="C175" s="12">
        <v>0.98</v>
      </c>
      <c r="D175" s="12">
        <v>0.0</v>
      </c>
      <c r="E175" s="13">
        <v>0.95</v>
      </c>
      <c r="F175" s="13"/>
      <c r="Q175" s="10">
        <v>174.0</v>
      </c>
      <c r="R175" s="12">
        <v>0.98</v>
      </c>
    </row>
    <row r="176">
      <c r="A176" s="15">
        <v>59.0</v>
      </c>
      <c r="B176" s="15">
        <v>0.0</v>
      </c>
      <c r="C176" s="12">
        <v>0.97</v>
      </c>
      <c r="D176" s="12">
        <v>1.0</v>
      </c>
      <c r="E176" s="13">
        <v>0.95</v>
      </c>
      <c r="F176" s="13"/>
      <c r="Q176" s="10">
        <v>175.0</v>
      </c>
      <c r="R176" s="12">
        <v>0.97</v>
      </c>
    </row>
    <row r="177">
      <c r="A177" s="15">
        <v>59.0</v>
      </c>
      <c r="B177" s="15">
        <v>1.0</v>
      </c>
      <c r="C177" s="12">
        <v>1.0</v>
      </c>
      <c r="D177" s="12">
        <v>0.0</v>
      </c>
      <c r="E177" s="13">
        <v>0.95</v>
      </c>
      <c r="F177" s="13"/>
      <c r="Q177" s="10">
        <v>176.0</v>
      </c>
      <c r="R177" s="12">
        <v>1.0</v>
      </c>
    </row>
    <row r="178">
      <c r="A178" s="15">
        <v>59.0</v>
      </c>
      <c r="B178" s="15">
        <v>2.0</v>
      </c>
      <c r="C178" s="12">
        <v>0.98</v>
      </c>
      <c r="D178" s="12">
        <v>0.0</v>
      </c>
      <c r="E178" s="13">
        <v>0.95</v>
      </c>
      <c r="F178" s="13"/>
      <c r="Q178" s="10">
        <v>177.0</v>
      </c>
      <c r="R178" s="12">
        <v>0.98</v>
      </c>
    </row>
    <row r="179">
      <c r="A179" s="15">
        <v>60.0</v>
      </c>
      <c r="B179" s="15">
        <v>0.0</v>
      </c>
      <c r="C179" s="12">
        <v>0.97</v>
      </c>
      <c r="D179" s="12">
        <v>0.0</v>
      </c>
      <c r="E179" s="13">
        <v>0.95</v>
      </c>
      <c r="F179" s="13"/>
      <c r="Q179" s="10">
        <v>178.0</v>
      </c>
      <c r="R179" s="12">
        <v>0.97</v>
      </c>
    </row>
    <row r="180">
      <c r="A180" s="15">
        <v>60.0</v>
      </c>
      <c r="B180" s="15">
        <v>1.0</v>
      </c>
      <c r="C180" s="12">
        <v>0.93</v>
      </c>
      <c r="D180" s="12">
        <v>0.0</v>
      </c>
      <c r="E180" s="13">
        <v>0.95</v>
      </c>
      <c r="F180" s="13"/>
      <c r="Q180" s="10">
        <v>179.0</v>
      </c>
      <c r="R180" s="12">
        <v>0.93</v>
      </c>
    </row>
    <row r="181">
      <c r="A181" s="15">
        <v>60.0</v>
      </c>
      <c r="B181" s="15">
        <v>2.0</v>
      </c>
      <c r="C181" s="12">
        <v>1.0</v>
      </c>
      <c r="D181" s="12">
        <v>0.0</v>
      </c>
      <c r="E181" s="13">
        <v>0.95</v>
      </c>
      <c r="F181" s="13"/>
      <c r="Q181" s="10">
        <v>180.0</v>
      </c>
      <c r="R181" s="12">
        <v>1.0</v>
      </c>
    </row>
    <row r="182">
      <c r="A182" s="15">
        <v>61.0</v>
      </c>
      <c r="B182" s="15">
        <v>0.0</v>
      </c>
      <c r="C182" s="12">
        <v>0.98</v>
      </c>
      <c r="D182" s="12">
        <v>0.0</v>
      </c>
      <c r="E182" s="13">
        <v>0.95</v>
      </c>
      <c r="F182" s="13"/>
      <c r="Q182" s="10">
        <v>181.0</v>
      </c>
      <c r="R182" s="12">
        <v>0.98</v>
      </c>
    </row>
    <row r="183">
      <c r="A183" s="15">
        <v>61.0</v>
      </c>
      <c r="B183" s="15">
        <v>1.0</v>
      </c>
      <c r="C183" s="12">
        <v>1.0</v>
      </c>
      <c r="D183" s="12">
        <v>0.0</v>
      </c>
      <c r="E183" s="13">
        <v>0.95</v>
      </c>
      <c r="F183" s="13"/>
      <c r="Q183" s="10">
        <v>182.0</v>
      </c>
      <c r="R183" s="12">
        <v>1.0</v>
      </c>
    </row>
    <row r="184">
      <c r="A184" s="15">
        <v>61.0</v>
      </c>
      <c r="B184" s="15">
        <v>2.0</v>
      </c>
      <c r="C184" s="12">
        <v>0.99</v>
      </c>
      <c r="D184" s="12">
        <v>0.0</v>
      </c>
      <c r="E184" s="13">
        <v>0.95</v>
      </c>
      <c r="F184" s="13"/>
      <c r="Q184" s="10">
        <v>183.0</v>
      </c>
      <c r="R184" s="12">
        <v>0.99</v>
      </c>
    </row>
    <row r="185">
      <c r="A185" s="15">
        <v>62.0</v>
      </c>
      <c r="B185" s="15">
        <v>0.0</v>
      </c>
      <c r="C185" s="12">
        <v>0.98</v>
      </c>
      <c r="D185" s="12">
        <v>0.0</v>
      </c>
      <c r="E185" s="13">
        <v>0.95</v>
      </c>
      <c r="F185" s="13"/>
      <c r="Q185" s="10">
        <v>184.0</v>
      </c>
      <c r="R185" s="12">
        <v>0.98</v>
      </c>
    </row>
    <row r="186">
      <c r="A186" s="15">
        <v>62.0</v>
      </c>
      <c r="B186" s="15">
        <v>1.0</v>
      </c>
      <c r="C186" s="12">
        <v>0.98</v>
      </c>
      <c r="D186" s="12">
        <v>0.0</v>
      </c>
      <c r="E186" s="13">
        <v>0.95</v>
      </c>
      <c r="F186" s="13"/>
      <c r="Q186" s="10">
        <v>185.0</v>
      </c>
      <c r="R186" s="12">
        <v>0.98</v>
      </c>
    </row>
    <row r="187">
      <c r="A187" s="15">
        <v>62.0</v>
      </c>
      <c r="B187" s="15">
        <v>2.0</v>
      </c>
      <c r="C187" s="12">
        <v>0.99</v>
      </c>
      <c r="D187" s="12">
        <v>0.0</v>
      </c>
      <c r="E187" s="13">
        <v>0.95</v>
      </c>
      <c r="F187" s="13"/>
      <c r="Q187" s="10">
        <v>186.0</v>
      </c>
      <c r="R187" s="12">
        <v>0.99</v>
      </c>
    </row>
    <row r="188">
      <c r="A188" s="15">
        <v>63.0</v>
      </c>
      <c r="B188" s="15">
        <v>0.0</v>
      </c>
      <c r="C188" s="12">
        <v>0.96</v>
      </c>
      <c r="D188" s="12">
        <v>0.0</v>
      </c>
      <c r="E188" s="13">
        <v>0.95</v>
      </c>
      <c r="F188" s="13"/>
      <c r="Q188" s="10">
        <v>187.0</v>
      </c>
      <c r="R188" s="12">
        <v>0.96</v>
      </c>
    </row>
    <row r="189">
      <c r="A189" s="15">
        <v>63.0</v>
      </c>
      <c r="B189" s="15">
        <v>1.0</v>
      </c>
      <c r="C189" s="12">
        <v>1.0</v>
      </c>
      <c r="D189" s="12">
        <v>0.0</v>
      </c>
      <c r="E189" s="13">
        <v>0.95</v>
      </c>
      <c r="F189" s="13"/>
      <c r="Q189" s="10">
        <v>188.0</v>
      </c>
      <c r="R189" s="12">
        <v>1.0</v>
      </c>
    </row>
    <row r="190">
      <c r="A190" s="15">
        <v>63.0</v>
      </c>
      <c r="B190" s="15">
        <v>2.0</v>
      </c>
      <c r="C190" s="12">
        <v>0.99</v>
      </c>
      <c r="D190" s="12">
        <v>0.0</v>
      </c>
      <c r="E190" s="13">
        <v>0.95</v>
      </c>
      <c r="F190" s="13"/>
      <c r="Q190" s="10">
        <v>189.0</v>
      </c>
      <c r="R190" s="12">
        <v>0.99</v>
      </c>
    </row>
    <row r="191">
      <c r="A191" s="15">
        <v>64.0</v>
      </c>
      <c r="B191" s="15">
        <v>0.0</v>
      </c>
      <c r="C191" s="12">
        <v>1.0</v>
      </c>
      <c r="D191" s="12">
        <v>0.0</v>
      </c>
      <c r="E191" s="13">
        <v>0.95</v>
      </c>
      <c r="F191" s="13"/>
      <c r="Q191" s="10">
        <v>190.0</v>
      </c>
      <c r="R191" s="12">
        <v>1.0</v>
      </c>
    </row>
    <row r="192">
      <c r="A192" s="15">
        <v>64.0</v>
      </c>
      <c r="B192" s="15">
        <v>1.0</v>
      </c>
      <c r="C192" s="12">
        <v>0.99</v>
      </c>
      <c r="D192" s="12">
        <v>2.0</v>
      </c>
      <c r="E192" s="13">
        <v>0.95</v>
      </c>
      <c r="F192" s="13"/>
      <c r="Q192" s="10">
        <v>191.0</v>
      </c>
      <c r="R192" s="12">
        <v>0.99</v>
      </c>
    </row>
    <row r="193">
      <c r="A193" s="15">
        <v>64.0</v>
      </c>
      <c r="B193" s="15">
        <v>2.0</v>
      </c>
      <c r="C193" s="12">
        <v>0.98</v>
      </c>
      <c r="D193" s="12">
        <v>0.0</v>
      </c>
      <c r="E193" s="13">
        <v>0.95</v>
      </c>
      <c r="F193" s="13"/>
      <c r="Q193" s="10">
        <v>192.0</v>
      </c>
      <c r="R193" s="12">
        <v>0.98</v>
      </c>
    </row>
    <row r="194">
      <c r="A194" s="15">
        <v>65.0</v>
      </c>
      <c r="B194" s="15">
        <v>0.0</v>
      </c>
      <c r="C194" s="12">
        <v>0.98</v>
      </c>
      <c r="D194" s="12">
        <v>0.0</v>
      </c>
      <c r="E194" s="13">
        <v>0.95</v>
      </c>
      <c r="F194" s="13"/>
      <c r="Q194" s="10">
        <v>193.0</v>
      </c>
      <c r="R194" s="12">
        <v>0.98</v>
      </c>
    </row>
    <row r="195">
      <c r="A195" s="15">
        <v>65.0</v>
      </c>
      <c r="B195" s="15">
        <v>1.0</v>
      </c>
      <c r="C195" s="12">
        <v>0.97</v>
      </c>
      <c r="D195" s="12">
        <v>0.0</v>
      </c>
      <c r="E195" s="13">
        <v>0.95</v>
      </c>
      <c r="F195" s="13"/>
      <c r="Q195" s="10">
        <v>194.0</v>
      </c>
      <c r="R195" s="12">
        <v>0.97</v>
      </c>
    </row>
    <row r="196">
      <c r="A196" s="15">
        <v>65.0</v>
      </c>
      <c r="B196" s="15">
        <v>2.0</v>
      </c>
      <c r="C196" s="12">
        <v>0.99</v>
      </c>
      <c r="D196" s="12">
        <v>0.0</v>
      </c>
      <c r="E196" s="13">
        <v>0.95</v>
      </c>
      <c r="F196" s="13"/>
      <c r="Q196" s="10">
        <v>195.0</v>
      </c>
      <c r="R196" s="12">
        <v>0.99</v>
      </c>
    </row>
    <row r="197">
      <c r="A197" s="15">
        <v>66.0</v>
      </c>
      <c r="B197" s="15">
        <v>0.0</v>
      </c>
      <c r="C197" s="12">
        <v>0.95</v>
      </c>
      <c r="D197" s="12">
        <v>0.0</v>
      </c>
      <c r="E197" s="13">
        <v>0.95</v>
      </c>
      <c r="F197" s="13"/>
      <c r="Q197" s="10">
        <v>196.0</v>
      </c>
      <c r="R197" s="12">
        <v>0.95</v>
      </c>
    </row>
    <row r="198">
      <c r="A198" s="15">
        <v>66.0</v>
      </c>
      <c r="B198" s="15">
        <v>1.0</v>
      </c>
      <c r="C198" s="12">
        <v>0.98</v>
      </c>
      <c r="D198" s="12">
        <v>0.0</v>
      </c>
      <c r="E198" s="13">
        <v>0.95</v>
      </c>
      <c r="F198" s="13"/>
      <c r="Q198" s="10">
        <v>197.0</v>
      </c>
      <c r="R198" s="12">
        <v>0.98</v>
      </c>
    </row>
    <row r="199">
      <c r="A199" s="15">
        <v>66.0</v>
      </c>
      <c r="B199" s="15">
        <v>2.0</v>
      </c>
      <c r="C199" s="12">
        <v>0.96</v>
      </c>
      <c r="D199" s="12">
        <v>0.0</v>
      </c>
      <c r="E199" s="13">
        <v>0.95</v>
      </c>
      <c r="F199" s="13"/>
      <c r="Q199" s="10">
        <v>198.0</v>
      </c>
      <c r="R199" s="12">
        <v>0.96</v>
      </c>
    </row>
    <row r="200">
      <c r="A200" s="15">
        <v>67.0</v>
      </c>
      <c r="B200" s="15">
        <v>0.0</v>
      </c>
      <c r="C200" s="12">
        <v>1.0</v>
      </c>
      <c r="D200" s="12">
        <v>0.0</v>
      </c>
      <c r="E200" s="13">
        <v>0.95</v>
      </c>
      <c r="F200" s="13"/>
      <c r="Q200" s="10">
        <v>199.0</v>
      </c>
      <c r="R200" s="12">
        <v>1.0</v>
      </c>
    </row>
    <row r="201">
      <c r="A201" s="15">
        <v>67.0</v>
      </c>
      <c r="B201" s="15">
        <v>1.0</v>
      </c>
      <c r="C201" s="12">
        <v>0.98</v>
      </c>
      <c r="D201" s="12">
        <v>0.0</v>
      </c>
      <c r="E201" s="13">
        <v>0.95</v>
      </c>
      <c r="F201" s="13"/>
      <c r="Q201" s="10">
        <v>200.0</v>
      </c>
      <c r="R201" s="12">
        <v>0.98</v>
      </c>
    </row>
    <row r="202">
      <c r="A202" s="15">
        <v>67.0</v>
      </c>
      <c r="B202" s="15">
        <v>2.0</v>
      </c>
      <c r="C202" s="12">
        <v>0.98</v>
      </c>
      <c r="D202" s="12">
        <v>0.0</v>
      </c>
      <c r="E202" s="13">
        <v>0.95</v>
      </c>
      <c r="F202" s="13"/>
      <c r="Q202" s="10">
        <v>201.0</v>
      </c>
      <c r="R202" s="12">
        <v>0.98</v>
      </c>
    </row>
    <row r="203">
      <c r="A203" s="15">
        <v>68.0</v>
      </c>
      <c r="B203" s="15">
        <v>0.0</v>
      </c>
      <c r="C203" s="12">
        <v>1.0</v>
      </c>
      <c r="D203" s="12">
        <v>4.0</v>
      </c>
      <c r="E203" s="13">
        <v>0.95</v>
      </c>
      <c r="F203" s="13"/>
      <c r="Q203" s="10">
        <v>202.0</v>
      </c>
      <c r="R203" s="12">
        <v>1.0</v>
      </c>
    </row>
    <row r="204">
      <c r="A204" s="15">
        <v>68.0</v>
      </c>
      <c r="B204" s="15">
        <v>1.0</v>
      </c>
      <c r="C204" s="12">
        <v>0.97</v>
      </c>
      <c r="D204" s="12">
        <v>0.0</v>
      </c>
      <c r="E204" s="13">
        <v>0.95</v>
      </c>
      <c r="F204" s="13"/>
      <c r="Q204" s="10">
        <v>203.0</v>
      </c>
      <c r="R204" s="12">
        <v>0.97</v>
      </c>
    </row>
    <row r="205">
      <c r="A205" s="15">
        <v>68.0</v>
      </c>
      <c r="B205" s="15">
        <v>2.0</v>
      </c>
      <c r="C205" s="12">
        <v>0.99</v>
      </c>
      <c r="D205" s="12">
        <v>0.0</v>
      </c>
      <c r="E205" s="13">
        <v>0.95</v>
      </c>
      <c r="F205" s="13"/>
      <c r="Q205" s="10">
        <v>204.0</v>
      </c>
      <c r="R205" s="12">
        <v>0.99</v>
      </c>
    </row>
    <row r="206">
      <c r="A206" s="15">
        <v>69.0</v>
      </c>
      <c r="B206" s="15">
        <v>0.0</v>
      </c>
      <c r="C206" s="12">
        <v>0.98</v>
      </c>
      <c r="D206" s="12">
        <v>0.0</v>
      </c>
      <c r="E206" s="13">
        <v>0.95</v>
      </c>
      <c r="F206" s="13"/>
      <c r="Q206" s="10">
        <v>205.0</v>
      </c>
      <c r="R206" s="12">
        <v>0.98</v>
      </c>
    </row>
    <row r="207">
      <c r="A207" s="15">
        <v>69.0</v>
      </c>
      <c r="B207" s="15">
        <v>1.0</v>
      </c>
      <c r="C207" s="12">
        <v>0.98</v>
      </c>
      <c r="D207" s="12">
        <v>0.0</v>
      </c>
      <c r="E207" s="13">
        <v>0.95</v>
      </c>
      <c r="F207" s="13"/>
      <c r="Q207" s="10">
        <v>206.0</v>
      </c>
      <c r="R207" s="12">
        <v>0.98</v>
      </c>
    </row>
    <row r="208">
      <c r="A208" s="15">
        <v>69.0</v>
      </c>
      <c r="B208" s="15">
        <v>2.0</v>
      </c>
      <c r="C208" s="12">
        <v>0.99</v>
      </c>
      <c r="D208" s="12">
        <v>0.0</v>
      </c>
      <c r="E208" s="13">
        <v>0.95</v>
      </c>
      <c r="F208" s="13"/>
      <c r="Q208" s="10">
        <v>207.0</v>
      </c>
      <c r="R208" s="12">
        <v>0.99</v>
      </c>
    </row>
    <row r="209">
      <c r="A209" s="15">
        <v>70.0</v>
      </c>
      <c r="B209" s="15">
        <v>0.0</v>
      </c>
      <c r="C209" s="12">
        <v>0.94</v>
      </c>
      <c r="D209" s="12">
        <v>0.0</v>
      </c>
      <c r="E209" s="13">
        <v>0.95</v>
      </c>
      <c r="F209" s="13"/>
      <c r="Q209" s="10">
        <v>208.0</v>
      </c>
      <c r="R209" s="12">
        <v>0.94</v>
      </c>
    </row>
    <row r="210">
      <c r="A210" s="15">
        <v>70.0</v>
      </c>
      <c r="B210" s="15">
        <v>1.0</v>
      </c>
      <c r="C210" s="12">
        <v>0.98</v>
      </c>
      <c r="D210" s="12">
        <v>0.0</v>
      </c>
      <c r="E210" s="13">
        <v>0.95</v>
      </c>
      <c r="F210" s="13"/>
      <c r="Q210" s="10">
        <v>209.0</v>
      </c>
      <c r="R210" s="12">
        <v>0.98</v>
      </c>
    </row>
    <row r="211">
      <c r="A211" s="15">
        <v>70.0</v>
      </c>
      <c r="B211" s="15">
        <v>2.0</v>
      </c>
      <c r="C211" s="12">
        <v>0.98</v>
      </c>
      <c r="D211" s="12">
        <v>0.0</v>
      </c>
      <c r="E211" s="13">
        <v>0.95</v>
      </c>
      <c r="F211" s="13"/>
      <c r="Q211" s="10">
        <v>210.0</v>
      </c>
      <c r="R211" s="12">
        <v>0.98</v>
      </c>
    </row>
    <row r="212">
      <c r="A212" s="15">
        <v>71.0</v>
      </c>
      <c r="B212" s="15">
        <v>0.0</v>
      </c>
      <c r="C212" s="12">
        <v>0.99</v>
      </c>
      <c r="D212" s="12">
        <v>0.0</v>
      </c>
      <c r="E212" s="13">
        <v>0.95</v>
      </c>
      <c r="F212" s="13"/>
      <c r="Q212" s="10">
        <v>211.0</v>
      </c>
      <c r="R212" s="12">
        <v>0.99</v>
      </c>
    </row>
    <row r="213">
      <c r="A213" s="15">
        <v>71.0</v>
      </c>
      <c r="B213" s="15">
        <v>1.0</v>
      </c>
      <c r="C213" s="12">
        <v>0.99</v>
      </c>
      <c r="D213" s="12">
        <v>0.0</v>
      </c>
      <c r="E213" s="13">
        <v>0.95</v>
      </c>
      <c r="F213" s="13"/>
      <c r="Q213" s="10">
        <v>212.0</v>
      </c>
      <c r="R213" s="12">
        <v>0.99</v>
      </c>
    </row>
    <row r="214">
      <c r="A214" s="15">
        <v>71.0</v>
      </c>
      <c r="B214" s="15">
        <v>2.0</v>
      </c>
      <c r="C214" s="12">
        <v>0.95</v>
      </c>
      <c r="D214" s="12">
        <v>0.0</v>
      </c>
      <c r="E214" s="13">
        <v>0.95</v>
      </c>
      <c r="F214" s="13"/>
      <c r="Q214" s="10">
        <v>213.0</v>
      </c>
      <c r="R214" s="12">
        <v>0.95</v>
      </c>
    </row>
    <row r="215">
      <c r="A215" s="15">
        <v>72.0</v>
      </c>
      <c r="B215" s="15">
        <v>0.0</v>
      </c>
      <c r="C215" s="12">
        <v>0.94</v>
      </c>
      <c r="D215" s="12">
        <v>0.0</v>
      </c>
      <c r="E215" s="13">
        <v>0.95</v>
      </c>
      <c r="F215" s="13"/>
      <c r="Q215" s="10">
        <v>214.0</v>
      </c>
      <c r="R215" s="12">
        <v>0.94</v>
      </c>
    </row>
    <row r="216">
      <c r="A216" s="15">
        <v>72.0</v>
      </c>
      <c r="B216" s="15">
        <v>1.0</v>
      </c>
      <c r="C216" s="12">
        <v>0.97</v>
      </c>
      <c r="D216" s="12">
        <v>0.0</v>
      </c>
      <c r="E216" s="13">
        <v>0.95</v>
      </c>
      <c r="F216" s="13"/>
      <c r="Q216" s="10">
        <v>215.0</v>
      </c>
      <c r="R216" s="12">
        <v>0.97</v>
      </c>
    </row>
    <row r="217">
      <c r="A217" s="15">
        <v>72.0</v>
      </c>
      <c r="B217" s="15">
        <v>2.0</v>
      </c>
      <c r="C217" s="12">
        <v>0.96</v>
      </c>
      <c r="D217" s="12">
        <v>0.0</v>
      </c>
      <c r="E217" s="13">
        <v>0.95</v>
      </c>
      <c r="F217" s="13"/>
      <c r="Q217" s="10">
        <v>216.0</v>
      </c>
      <c r="R217" s="12">
        <v>0.96</v>
      </c>
    </row>
    <row r="218">
      <c r="A218" s="15">
        <v>73.0</v>
      </c>
      <c r="B218" s="15">
        <v>0.0</v>
      </c>
      <c r="C218" s="12">
        <v>0.96</v>
      </c>
      <c r="D218" s="12">
        <v>0.0</v>
      </c>
      <c r="E218" s="13">
        <v>0.95</v>
      </c>
      <c r="F218" s="13"/>
      <c r="Q218" s="10">
        <v>217.0</v>
      </c>
      <c r="R218" s="12">
        <v>0.96</v>
      </c>
    </row>
    <row r="219">
      <c r="A219" s="15">
        <v>73.0</v>
      </c>
      <c r="B219" s="15">
        <v>1.0</v>
      </c>
      <c r="C219" s="12">
        <v>0.99</v>
      </c>
      <c r="D219" s="12">
        <v>0.0</v>
      </c>
      <c r="E219" s="13">
        <v>0.95</v>
      </c>
      <c r="F219" s="13"/>
      <c r="Q219" s="10">
        <v>218.0</v>
      </c>
      <c r="R219" s="12">
        <v>0.99</v>
      </c>
    </row>
    <row r="220">
      <c r="A220" s="15">
        <v>73.0</v>
      </c>
      <c r="B220" s="15">
        <v>2.0</v>
      </c>
      <c r="C220" s="12">
        <v>0.99</v>
      </c>
      <c r="D220" s="12">
        <v>0.0</v>
      </c>
      <c r="E220" s="13">
        <v>0.95</v>
      </c>
      <c r="F220" s="13"/>
      <c r="Q220" s="10">
        <v>219.0</v>
      </c>
      <c r="R220" s="12">
        <v>0.99</v>
      </c>
    </row>
    <row r="221">
      <c r="A221" s="15">
        <v>74.0</v>
      </c>
      <c r="B221" s="15">
        <v>0.0</v>
      </c>
      <c r="C221" s="12">
        <v>0.98</v>
      </c>
      <c r="D221" s="12">
        <v>0.0</v>
      </c>
      <c r="E221" s="13">
        <v>0.95</v>
      </c>
      <c r="F221" s="13"/>
      <c r="Q221" s="10">
        <v>220.0</v>
      </c>
      <c r="R221" s="12">
        <v>0.98</v>
      </c>
    </row>
    <row r="222">
      <c r="A222" s="15">
        <v>74.0</v>
      </c>
      <c r="B222" s="15">
        <v>1.0</v>
      </c>
      <c r="C222" s="12">
        <v>0.96</v>
      </c>
      <c r="D222" s="12">
        <v>0.0</v>
      </c>
      <c r="E222" s="13">
        <v>0.95</v>
      </c>
      <c r="F222" s="13"/>
      <c r="Q222" s="10">
        <v>221.0</v>
      </c>
      <c r="R222" s="12">
        <v>0.96</v>
      </c>
    </row>
    <row r="223">
      <c r="A223" s="15">
        <v>74.0</v>
      </c>
      <c r="B223" s="15">
        <v>2.0</v>
      </c>
      <c r="C223" s="12">
        <v>0.98</v>
      </c>
      <c r="D223" s="12">
        <v>0.0</v>
      </c>
      <c r="E223" s="13">
        <v>0.95</v>
      </c>
      <c r="F223" s="13"/>
      <c r="Q223" s="10">
        <v>222.0</v>
      </c>
      <c r="R223" s="12">
        <v>0.98</v>
      </c>
    </row>
    <row r="224">
      <c r="A224" s="15">
        <v>75.0</v>
      </c>
      <c r="B224" s="15">
        <v>0.0</v>
      </c>
      <c r="C224" s="12">
        <v>0.94</v>
      </c>
      <c r="D224" s="12">
        <v>0.0</v>
      </c>
      <c r="E224" s="13">
        <v>0.95</v>
      </c>
      <c r="F224" s="13"/>
      <c r="Q224" s="10">
        <v>223.0</v>
      </c>
      <c r="R224" s="12">
        <v>0.94</v>
      </c>
    </row>
    <row r="225">
      <c r="A225" s="15">
        <v>75.0</v>
      </c>
      <c r="B225" s="15">
        <v>1.0</v>
      </c>
      <c r="C225" s="12">
        <v>1.0</v>
      </c>
      <c r="D225" s="12">
        <v>0.0</v>
      </c>
      <c r="E225" s="13">
        <v>0.95</v>
      </c>
      <c r="F225" s="13"/>
      <c r="Q225" s="10">
        <v>224.0</v>
      </c>
      <c r="R225" s="12">
        <v>1.0</v>
      </c>
    </row>
    <row r="226">
      <c r="A226" s="15">
        <v>75.0</v>
      </c>
      <c r="B226" s="15">
        <v>2.0</v>
      </c>
      <c r="C226" s="12">
        <v>1.0</v>
      </c>
      <c r="D226" s="12">
        <v>1.0</v>
      </c>
      <c r="E226" s="13">
        <v>0.95</v>
      </c>
      <c r="F226" s="13"/>
      <c r="Q226" s="10">
        <v>225.0</v>
      </c>
      <c r="R226" s="12">
        <v>1.0</v>
      </c>
    </row>
    <row r="227">
      <c r="A227" s="15">
        <v>76.0</v>
      </c>
      <c r="B227" s="15">
        <v>0.0</v>
      </c>
      <c r="C227" s="12">
        <v>1.0</v>
      </c>
      <c r="D227" s="12">
        <v>0.0</v>
      </c>
      <c r="E227" s="13">
        <v>0.95</v>
      </c>
      <c r="F227" s="13"/>
      <c r="Q227" s="10">
        <v>226.0</v>
      </c>
    </row>
    <row r="228">
      <c r="A228" s="15">
        <v>76.0</v>
      </c>
      <c r="B228" s="15">
        <v>1.0</v>
      </c>
      <c r="C228" s="12">
        <v>0.99</v>
      </c>
      <c r="D228" s="12">
        <v>0.0</v>
      </c>
      <c r="E228" s="13">
        <v>0.95</v>
      </c>
      <c r="F228" s="13"/>
      <c r="Q228" s="10">
        <v>227.0</v>
      </c>
    </row>
    <row r="229">
      <c r="A229" s="15">
        <v>76.0</v>
      </c>
      <c r="B229" s="15">
        <v>2.0</v>
      </c>
      <c r="C229" s="12">
        <v>0.97</v>
      </c>
      <c r="D229" s="12">
        <v>0.0</v>
      </c>
      <c r="E229" s="13">
        <v>0.95</v>
      </c>
      <c r="F229" s="13"/>
      <c r="Q229" s="10">
        <v>228.0</v>
      </c>
    </row>
    <row r="230">
      <c r="A230" s="15">
        <v>77.0</v>
      </c>
      <c r="B230" s="15">
        <v>0.0</v>
      </c>
      <c r="C230" s="12">
        <v>0.99</v>
      </c>
      <c r="D230" s="12">
        <v>0.0</v>
      </c>
      <c r="E230" s="13">
        <v>0.95</v>
      </c>
      <c r="F230" s="13"/>
      <c r="Q230" s="10">
        <v>229.0</v>
      </c>
    </row>
    <row r="231">
      <c r="A231" s="15">
        <v>77.0</v>
      </c>
      <c r="B231" s="15">
        <v>1.0</v>
      </c>
      <c r="C231" s="12">
        <v>0.96</v>
      </c>
      <c r="D231" s="12">
        <v>0.0</v>
      </c>
      <c r="E231" s="13">
        <v>0.95</v>
      </c>
      <c r="F231" s="13"/>
      <c r="Q231" s="10">
        <v>230.0</v>
      </c>
    </row>
    <row r="232">
      <c r="A232" s="15">
        <v>77.0</v>
      </c>
      <c r="B232" s="15">
        <v>2.0</v>
      </c>
      <c r="C232" s="12">
        <v>0.96</v>
      </c>
      <c r="D232" s="12">
        <v>0.0</v>
      </c>
      <c r="E232" s="13">
        <v>0.95</v>
      </c>
      <c r="F232" s="13"/>
      <c r="Q232" s="10">
        <v>231.0</v>
      </c>
    </row>
    <row r="233">
      <c r="A233" s="15">
        <v>78.0</v>
      </c>
      <c r="B233" s="15">
        <v>0.0</v>
      </c>
      <c r="C233" s="12">
        <v>0.99</v>
      </c>
      <c r="D233" s="12">
        <v>0.0</v>
      </c>
      <c r="E233" s="13">
        <v>0.95</v>
      </c>
      <c r="F233" s="13"/>
      <c r="Q233" s="10">
        <v>232.0</v>
      </c>
    </row>
    <row r="234">
      <c r="A234" s="15">
        <v>78.0</v>
      </c>
      <c r="B234" s="15">
        <v>1.0</v>
      </c>
      <c r="C234" s="12">
        <v>0.99</v>
      </c>
      <c r="D234" s="12">
        <v>0.0</v>
      </c>
      <c r="E234" s="13">
        <v>0.95</v>
      </c>
      <c r="F234" s="13"/>
      <c r="Q234" s="10">
        <v>233.0</v>
      </c>
    </row>
    <row r="235">
      <c r="A235" s="15">
        <v>78.0</v>
      </c>
      <c r="B235" s="15">
        <v>2.0</v>
      </c>
      <c r="C235" s="12">
        <v>0.97</v>
      </c>
      <c r="D235" s="12">
        <v>0.0</v>
      </c>
      <c r="E235" s="13">
        <v>0.95</v>
      </c>
      <c r="F235" s="13"/>
      <c r="Q235" s="10">
        <v>234.0</v>
      </c>
    </row>
    <row r="236">
      <c r="A236" s="15">
        <v>79.0</v>
      </c>
      <c r="B236" s="15">
        <v>0.0</v>
      </c>
      <c r="C236" s="12">
        <v>0.95</v>
      </c>
      <c r="D236" s="12">
        <v>0.0</v>
      </c>
      <c r="E236" s="13">
        <v>0.95</v>
      </c>
      <c r="F236" s="13"/>
      <c r="Q236" s="10">
        <v>235.0</v>
      </c>
    </row>
    <row r="237">
      <c r="A237" s="15">
        <v>79.0</v>
      </c>
      <c r="B237" s="15">
        <v>1.0</v>
      </c>
      <c r="C237" s="12">
        <v>0.99</v>
      </c>
      <c r="D237" s="12">
        <v>0.0</v>
      </c>
      <c r="E237" s="13">
        <v>0.95</v>
      </c>
      <c r="F237" s="13"/>
      <c r="Q237" s="10">
        <v>236.0</v>
      </c>
    </row>
    <row r="238">
      <c r="A238" s="15">
        <v>79.0</v>
      </c>
      <c r="B238" s="15">
        <v>2.0</v>
      </c>
      <c r="C238" s="12">
        <v>0.97</v>
      </c>
      <c r="D238" s="12">
        <v>0.0</v>
      </c>
      <c r="E238" s="13">
        <v>0.95</v>
      </c>
      <c r="F238" s="13"/>
      <c r="Q238" s="10">
        <v>237.0</v>
      </c>
    </row>
    <row r="239">
      <c r="A239" s="15">
        <v>80.0</v>
      </c>
      <c r="B239" s="15">
        <v>0.0</v>
      </c>
      <c r="C239" s="12">
        <v>0.97</v>
      </c>
      <c r="D239" s="12">
        <v>0.0</v>
      </c>
      <c r="E239" s="13">
        <v>0.95</v>
      </c>
      <c r="F239" s="13"/>
      <c r="Q239" s="10">
        <v>238.0</v>
      </c>
    </row>
    <row r="240">
      <c r="A240" s="15">
        <v>80.0</v>
      </c>
      <c r="B240" s="15">
        <v>1.0</v>
      </c>
      <c r="C240" s="12">
        <v>0.99</v>
      </c>
      <c r="D240" s="12">
        <v>2.0</v>
      </c>
      <c r="E240" s="13">
        <v>0.95</v>
      </c>
      <c r="F240" s="13"/>
      <c r="Q240" s="10">
        <v>239.0</v>
      </c>
    </row>
    <row r="241">
      <c r="A241" s="15">
        <v>80.0</v>
      </c>
      <c r="B241" s="15">
        <v>2.0</v>
      </c>
      <c r="C241" s="12">
        <v>1.0</v>
      </c>
      <c r="D241" s="12">
        <v>0.0</v>
      </c>
      <c r="E241" s="13">
        <v>0.95</v>
      </c>
      <c r="F241" s="13"/>
      <c r="Q241" s="10">
        <v>240.0</v>
      </c>
    </row>
    <row r="242">
      <c r="A242" s="15">
        <v>81.0</v>
      </c>
      <c r="B242" s="15">
        <v>0.0</v>
      </c>
      <c r="C242" s="12">
        <v>0.98</v>
      </c>
      <c r="D242" s="12">
        <v>0.0</v>
      </c>
      <c r="E242" s="13">
        <v>0.95</v>
      </c>
      <c r="F242" s="13"/>
      <c r="Q242" s="10">
        <v>241.0</v>
      </c>
    </row>
    <row r="243">
      <c r="A243" s="15">
        <v>81.0</v>
      </c>
      <c r="B243" s="15">
        <v>1.0</v>
      </c>
      <c r="C243" s="12">
        <v>1.0</v>
      </c>
      <c r="D243" s="12">
        <v>0.0</v>
      </c>
      <c r="E243" s="13">
        <v>0.95</v>
      </c>
      <c r="F243" s="13"/>
      <c r="Q243" s="10">
        <v>242.0</v>
      </c>
    </row>
    <row r="244">
      <c r="A244" s="15">
        <v>81.0</v>
      </c>
      <c r="B244" s="15">
        <v>2.0</v>
      </c>
      <c r="C244" s="12">
        <v>0.96</v>
      </c>
      <c r="D244" s="12">
        <v>0.0</v>
      </c>
      <c r="E244" s="13">
        <v>0.95</v>
      </c>
      <c r="F244" s="13"/>
      <c r="Q244" s="10">
        <v>243.0</v>
      </c>
    </row>
    <row r="245">
      <c r="A245" s="15">
        <v>82.0</v>
      </c>
      <c r="B245" s="15">
        <v>0.0</v>
      </c>
      <c r="C245" s="12">
        <v>0.99</v>
      </c>
      <c r="D245" s="12">
        <v>0.0</v>
      </c>
      <c r="E245" s="13">
        <v>0.95</v>
      </c>
      <c r="F245" s="13"/>
      <c r="Q245" s="10">
        <v>244.0</v>
      </c>
    </row>
    <row r="246">
      <c r="A246" s="15">
        <v>82.0</v>
      </c>
      <c r="B246" s="15">
        <v>1.0</v>
      </c>
      <c r="C246" s="12">
        <v>0.98</v>
      </c>
      <c r="D246" s="12">
        <v>1.0</v>
      </c>
      <c r="E246" s="13">
        <v>0.95</v>
      </c>
      <c r="F246" s="13"/>
      <c r="Q246" s="10">
        <v>245.0</v>
      </c>
    </row>
    <row r="247">
      <c r="A247" s="15">
        <v>82.0</v>
      </c>
      <c r="B247" s="15">
        <v>2.0</v>
      </c>
      <c r="C247" s="12">
        <v>0.95</v>
      </c>
      <c r="D247" s="12">
        <v>3.0</v>
      </c>
      <c r="E247" s="13">
        <v>0.95</v>
      </c>
      <c r="F247" s="13"/>
      <c r="Q247" s="10">
        <v>246.0</v>
      </c>
    </row>
    <row r="248">
      <c r="A248" s="15">
        <v>83.0</v>
      </c>
      <c r="B248" s="15">
        <v>0.0</v>
      </c>
      <c r="C248" s="12">
        <v>1.0</v>
      </c>
      <c r="D248" s="12">
        <v>3.0</v>
      </c>
      <c r="E248" s="13">
        <v>0.95</v>
      </c>
      <c r="F248" s="13"/>
      <c r="Q248" s="10">
        <v>247.0</v>
      </c>
    </row>
    <row r="249">
      <c r="A249" s="15">
        <v>83.0</v>
      </c>
      <c r="B249" s="15">
        <v>1.0</v>
      </c>
      <c r="C249" s="12">
        <v>0.98</v>
      </c>
      <c r="D249" s="12">
        <v>0.0</v>
      </c>
      <c r="E249" s="13">
        <v>0.95</v>
      </c>
      <c r="F249" s="13"/>
      <c r="Q249" s="10">
        <v>248.0</v>
      </c>
    </row>
    <row r="250">
      <c r="A250" s="15">
        <v>83.0</v>
      </c>
      <c r="B250" s="15">
        <v>2.0</v>
      </c>
      <c r="C250" s="12">
        <v>0.99</v>
      </c>
      <c r="D250" s="12">
        <v>0.0</v>
      </c>
      <c r="E250" s="13">
        <v>0.95</v>
      </c>
      <c r="F250" s="13"/>
      <c r="Q250" s="10">
        <v>249.0</v>
      </c>
    </row>
    <row r="251">
      <c r="A251" s="15">
        <v>84.0</v>
      </c>
      <c r="B251" s="15">
        <v>0.0</v>
      </c>
      <c r="C251" s="12">
        <v>0.96</v>
      </c>
      <c r="D251" s="12">
        <v>0.0</v>
      </c>
      <c r="E251" s="13">
        <v>0.95</v>
      </c>
      <c r="F251" s="13"/>
      <c r="Q251" s="10">
        <v>250.0</v>
      </c>
    </row>
    <row r="252">
      <c r="A252" s="15">
        <v>84.0</v>
      </c>
      <c r="B252" s="15">
        <v>1.0</v>
      </c>
      <c r="C252" s="12">
        <v>0.99</v>
      </c>
      <c r="D252" s="12">
        <v>0.0</v>
      </c>
      <c r="E252" s="13">
        <v>0.95</v>
      </c>
      <c r="F252" s="13"/>
      <c r="Q252" s="10">
        <v>251.0</v>
      </c>
    </row>
    <row r="253">
      <c r="A253" s="15">
        <v>84.0</v>
      </c>
      <c r="B253" s="15">
        <v>2.0</v>
      </c>
      <c r="C253" s="12">
        <v>0.98</v>
      </c>
      <c r="D253" s="12">
        <v>0.0</v>
      </c>
      <c r="E253" s="13">
        <v>0.95</v>
      </c>
      <c r="F253" s="13"/>
      <c r="Q253" s="10">
        <v>252.0</v>
      </c>
    </row>
    <row r="254">
      <c r="A254" s="15">
        <v>85.0</v>
      </c>
      <c r="B254" s="15">
        <v>0.0</v>
      </c>
      <c r="C254" s="12">
        <v>1.0</v>
      </c>
      <c r="D254" s="12">
        <v>0.0</v>
      </c>
      <c r="E254" s="13">
        <v>0.95</v>
      </c>
      <c r="F254" s="13"/>
      <c r="Q254" s="10">
        <v>253.0</v>
      </c>
    </row>
    <row r="255">
      <c r="A255" s="15">
        <v>85.0</v>
      </c>
      <c r="B255" s="15">
        <v>1.0</v>
      </c>
      <c r="C255" s="12">
        <v>1.0</v>
      </c>
      <c r="D255" s="12">
        <v>3.0</v>
      </c>
      <c r="E255" s="13">
        <v>0.95</v>
      </c>
      <c r="F255" s="13"/>
      <c r="Q255" s="10">
        <v>254.0</v>
      </c>
    </row>
    <row r="256">
      <c r="A256" s="15">
        <v>85.0</v>
      </c>
      <c r="B256" s="15">
        <v>2.0</v>
      </c>
      <c r="C256" s="12">
        <v>0.99</v>
      </c>
      <c r="D256" s="12">
        <v>2.0</v>
      </c>
      <c r="E256" s="13">
        <v>0.95</v>
      </c>
      <c r="F256" s="13"/>
      <c r="Q256" s="10">
        <v>255.0</v>
      </c>
    </row>
    <row r="257">
      <c r="A257" s="15">
        <v>86.0</v>
      </c>
      <c r="B257" s="15">
        <v>0.0</v>
      </c>
      <c r="C257" s="12">
        <v>0.98</v>
      </c>
      <c r="D257" s="12">
        <v>0.0</v>
      </c>
      <c r="E257" s="13">
        <v>0.95</v>
      </c>
      <c r="F257" s="13"/>
      <c r="Q257" s="10">
        <v>256.0</v>
      </c>
    </row>
    <row r="258">
      <c r="A258" s="15">
        <v>86.0</v>
      </c>
      <c r="B258" s="15">
        <v>1.0</v>
      </c>
      <c r="C258" s="12">
        <v>0.98</v>
      </c>
      <c r="D258" s="12">
        <v>0.0</v>
      </c>
      <c r="E258" s="13">
        <v>0.95</v>
      </c>
      <c r="F258" s="13"/>
      <c r="Q258" s="10">
        <v>257.0</v>
      </c>
    </row>
    <row r="259">
      <c r="A259" s="15">
        <v>86.0</v>
      </c>
      <c r="B259" s="15">
        <v>2.0</v>
      </c>
      <c r="C259" s="12">
        <v>1.0</v>
      </c>
      <c r="D259" s="12">
        <v>0.0</v>
      </c>
      <c r="E259" s="13">
        <v>0.95</v>
      </c>
      <c r="F259" s="13"/>
      <c r="Q259" s="10">
        <v>258.0</v>
      </c>
    </row>
    <row r="260">
      <c r="A260" s="15">
        <v>87.0</v>
      </c>
      <c r="B260" s="15">
        <v>0.0</v>
      </c>
      <c r="C260" s="12">
        <v>0.97</v>
      </c>
      <c r="D260" s="12">
        <v>0.0</v>
      </c>
      <c r="E260" s="13">
        <v>0.95</v>
      </c>
      <c r="F260" s="13"/>
      <c r="Q260" s="10">
        <v>259.0</v>
      </c>
    </row>
    <row r="261">
      <c r="A261" s="15">
        <v>87.0</v>
      </c>
      <c r="B261" s="15">
        <v>1.0</v>
      </c>
      <c r="C261" s="12">
        <v>0.98</v>
      </c>
      <c r="D261" s="12">
        <v>0.0</v>
      </c>
      <c r="E261" s="13">
        <v>0.95</v>
      </c>
      <c r="F261" s="13"/>
      <c r="Q261" s="10">
        <v>260.0</v>
      </c>
    </row>
    <row r="262">
      <c r="A262" s="15">
        <v>87.0</v>
      </c>
      <c r="B262" s="15">
        <v>2.0</v>
      </c>
      <c r="C262" s="12">
        <v>1.0</v>
      </c>
      <c r="D262" s="12">
        <v>0.0</v>
      </c>
      <c r="E262" s="13">
        <v>0.95</v>
      </c>
      <c r="F262" s="13"/>
      <c r="Q262" s="10">
        <v>261.0</v>
      </c>
    </row>
    <row r="263">
      <c r="A263" s="15">
        <v>88.0</v>
      </c>
      <c r="B263" s="15">
        <v>0.0</v>
      </c>
      <c r="C263" s="12">
        <v>1.0</v>
      </c>
      <c r="D263" s="12">
        <v>0.0</v>
      </c>
      <c r="E263" s="13">
        <v>0.95</v>
      </c>
      <c r="F263" s="13"/>
      <c r="Q263" s="10">
        <v>262.0</v>
      </c>
    </row>
    <row r="264">
      <c r="A264" s="15">
        <v>88.0</v>
      </c>
      <c r="B264" s="15">
        <v>1.0</v>
      </c>
      <c r="C264" s="12">
        <v>0.98</v>
      </c>
      <c r="D264" s="12">
        <v>0.0</v>
      </c>
      <c r="E264" s="13">
        <v>0.95</v>
      </c>
      <c r="F264" s="13"/>
      <c r="Q264" s="10">
        <v>263.0</v>
      </c>
    </row>
    <row r="265">
      <c r="A265" s="15">
        <v>88.0</v>
      </c>
      <c r="B265" s="15">
        <v>2.0</v>
      </c>
      <c r="C265" s="12">
        <v>0.95</v>
      </c>
      <c r="D265" s="12">
        <v>0.0</v>
      </c>
      <c r="E265" s="13">
        <v>0.95</v>
      </c>
      <c r="F265" s="13"/>
      <c r="Q265" s="10">
        <v>264.0</v>
      </c>
    </row>
    <row r="266">
      <c r="A266" s="15">
        <v>89.0</v>
      </c>
      <c r="B266" s="15">
        <v>0.0</v>
      </c>
      <c r="C266" s="12">
        <v>0.98</v>
      </c>
      <c r="D266" s="12">
        <v>0.0</v>
      </c>
      <c r="E266" s="13">
        <v>0.95</v>
      </c>
      <c r="F266" s="13"/>
      <c r="Q266" s="10">
        <v>265.0</v>
      </c>
    </row>
    <row r="267">
      <c r="A267" s="15">
        <v>89.0</v>
      </c>
      <c r="B267" s="15">
        <v>1.0</v>
      </c>
      <c r="C267" s="12">
        <v>0.96</v>
      </c>
      <c r="D267" s="12">
        <v>0.0</v>
      </c>
      <c r="E267" s="13">
        <v>0.95</v>
      </c>
      <c r="F267" s="13"/>
      <c r="Q267" s="10">
        <v>266.0</v>
      </c>
    </row>
    <row r="268">
      <c r="A268" s="15">
        <v>89.0</v>
      </c>
      <c r="B268" s="15">
        <v>2.0</v>
      </c>
      <c r="C268" s="12">
        <v>0.97</v>
      </c>
      <c r="D268" s="12">
        <v>0.0</v>
      </c>
      <c r="E268" s="13">
        <v>0.95</v>
      </c>
      <c r="F268" s="13"/>
      <c r="Q268" s="10">
        <v>267.0</v>
      </c>
    </row>
    <row r="269">
      <c r="A269" s="15">
        <v>90.0</v>
      </c>
      <c r="B269" s="15">
        <v>0.0</v>
      </c>
      <c r="C269" s="12">
        <v>0.98</v>
      </c>
      <c r="D269" s="12">
        <v>0.0</v>
      </c>
      <c r="E269" s="13">
        <v>0.95</v>
      </c>
      <c r="F269" s="13"/>
      <c r="Q269" s="10">
        <v>268.0</v>
      </c>
    </row>
    <row r="270">
      <c r="A270" s="15">
        <v>90.0</v>
      </c>
      <c r="B270" s="15">
        <v>1.0</v>
      </c>
      <c r="C270" s="12">
        <v>0.98</v>
      </c>
      <c r="D270" s="12">
        <v>0.0</v>
      </c>
      <c r="E270" s="13">
        <v>0.95</v>
      </c>
      <c r="F270" s="13"/>
      <c r="Q270" s="10">
        <v>269.0</v>
      </c>
    </row>
    <row r="271">
      <c r="A271" s="15">
        <v>90.0</v>
      </c>
      <c r="B271" s="15">
        <v>2.0</v>
      </c>
      <c r="C271" s="12">
        <v>0.99</v>
      </c>
      <c r="D271" s="12">
        <v>0.0</v>
      </c>
      <c r="E271" s="13">
        <v>0.95</v>
      </c>
      <c r="F271" s="13"/>
      <c r="Q271" s="10">
        <v>270.0</v>
      </c>
    </row>
    <row r="272">
      <c r="A272" s="15">
        <v>91.0</v>
      </c>
      <c r="B272" s="15">
        <v>0.0</v>
      </c>
      <c r="C272" s="12">
        <v>1.0</v>
      </c>
      <c r="D272" s="12">
        <v>0.0</v>
      </c>
      <c r="E272" s="13">
        <v>0.95</v>
      </c>
      <c r="F272" s="13"/>
      <c r="Q272" s="10">
        <v>271.0</v>
      </c>
    </row>
    <row r="273">
      <c r="A273" s="15">
        <v>91.0</v>
      </c>
      <c r="B273" s="15">
        <v>1.0</v>
      </c>
      <c r="C273" s="12">
        <v>1.0</v>
      </c>
      <c r="D273" s="12">
        <v>0.0</v>
      </c>
      <c r="E273" s="13">
        <v>0.95</v>
      </c>
      <c r="F273" s="13"/>
      <c r="Q273" s="10">
        <v>272.0</v>
      </c>
    </row>
    <row r="274">
      <c r="A274" s="15">
        <v>91.0</v>
      </c>
      <c r="B274" s="15">
        <v>2.0</v>
      </c>
      <c r="C274" s="12">
        <v>0.98</v>
      </c>
      <c r="D274" s="12">
        <v>0.0</v>
      </c>
      <c r="E274" s="13">
        <v>0.95</v>
      </c>
      <c r="F274" s="13"/>
      <c r="Q274" s="10">
        <v>273.0</v>
      </c>
    </row>
    <row r="275">
      <c r="A275" s="15">
        <v>92.0</v>
      </c>
      <c r="B275" s="15">
        <v>0.0</v>
      </c>
      <c r="C275" s="12">
        <v>0.96</v>
      </c>
      <c r="D275" s="12">
        <v>0.0</v>
      </c>
      <c r="E275" s="13">
        <v>0.95</v>
      </c>
      <c r="F275" s="13"/>
      <c r="Q275" s="10">
        <v>274.0</v>
      </c>
    </row>
    <row r="276">
      <c r="A276" s="15">
        <v>92.0</v>
      </c>
      <c r="B276" s="15">
        <v>1.0</v>
      </c>
      <c r="C276" s="12">
        <v>0.98</v>
      </c>
      <c r="D276" s="12">
        <v>0.0</v>
      </c>
      <c r="E276" s="13">
        <v>0.95</v>
      </c>
      <c r="F276" s="13"/>
      <c r="Q276" s="10">
        <v>275.0</v>
      </c>
    </row>
    <row r="277">
      <c r="A277" s="15">
        <v>92.0</v>
      </c>
      <c r="B277" s="15">
        <v>2.0</v>
      </c>
      <c r="C277" s="12">
        <v>0.99</v>
      </c>
      <c r="D277" s="12">
        <v>0.0</v>
      </c>
      <c r="E277" s="13">
        <v>0.95</v>
      </c>
      <c r="F277" s="13"/>
      <c r="Q277" s="10">
        <v>276.0</v>
      </c>
    </row>
    <row r="278">
      <c r="A278" s="15">
        <v>93.0</v>
      </c>
      <c r="B278" s="15">
        <v>0.0</v>
      </c>
      <c r="C278" s="12">
        <v>0.98</v>
      </c>
      <c r="D278" s="12">
        <v>0.0</v>
      </c>
      <c r="E278" s="13">
        <v>0.95</v>
      </c>
      <c r="F278" s="13"/>
      <c r="Q278" s="10">
        <v>277.0</v>
      </c>
    </row>
    <row r="279">
      <c r="A279" s="15">
        <v>93.0</v>
      </c>
      <c r="B279" s="15">
        <v>1.0</v>
      </c>
      <c r="C279" s="12">
        <v>0.99</v>
      </c>
      <c r="D279" s="12">
        <v>0.0</v>
      </c>
      <c r="E279" s="13">
        <v>0.95</v>
      </c>
      <c r="F279" s="13"/>
      <c r="Q279" s="10">
        <v>278.0</v>
      </c>
    </row>
    <row r="280">
      <c r="A280" s="15">
        <v>93.0</v>
      </c>
      <c r="B280" s="15">
        <v>2.0</v>
      </c>
      <c r="C280" s="12">
        <v>0.99</v>
      </c>
      <c r="D280" s="12">
        <v>0.0</v>
      </c>
      <c r="E280" s="13">
        <v>0.95</v>
      </c>
      <c r="F280" s="13"/>
      <c r="Q280" s="10">
        <v>279.0</v>
      </c>
    </row>
    <row r="281">
      <c r="A281" s="15">
        <v>94.0</v>
      </c>
      <c r="B281" s="15">
        <v>0.0</v>
      </c>
      <c r="C281" s="12">
        <v>0.99</v>
      </c>
      <c r="D281" s="12">
        <v>0.0</v>
      </c>
      <c r="E281" s="13">
        <v>0.95</v>
      </c>
      <c r="F281" s="13"/>
      <c r="Q281" s="10">
        <v>280.0</v>
      </c>
    </row>
    <row r="282">
      <c r="A282" s="15">
        <v>94.0</v>
      </c>
      <c r="B282" s="15">
        <v>1.0</v>
      </c>
      <c r="C282" s="12">
        <v>0.98</v>
      </c>
      <c r="D282" s="12">
        <v>0.0</v>
      </c>
      <c r="E282" s="13">
        <v>0.95</v>
      </c>
      <c r="F282" s="13"/>
      <c r="Q282" s="10">
        <v>281.0</v>
      </c>
    </row>
    <row r="283">
      <c r="A283" s="15">
        <v>94.0</v>
      </c>
      <c r="B283" s="15">
        <v>2.0</v>
      </c>
      <c r="C283" s="12">
        <v>0.97</v>
      </c>
      <c r="D283" s="12">
        <v>0.0</v>
      </c>
      <c r="E283" s="13">
        <v>0.95</v>
      </c>
      <c r="F283" s="13"/>
      <c r="Q283" s="10">
        <v>282.0</v>
      </c>
    </row>
    <row r="284">
      <c r="A284" s="15">
        <v>95.0</v>
      </c>
      <c r="B284" s="15">
        <v>0.0</v>
      </c>
      <c r="C284" s="12">
        <v>0.99</v>
      </c>
      <c r="D284" s="12">
        <v>0.0</v>
      </c>
      <c r="E284" s="13">
        <v>0.95</v>
      </c>
      <c r="F284" s="13"/>
      <c r="Q284" s="10">
        <v>283.0</v>
      </c>
    </row>
    <row r="285">
      <c r="A285" s="15">
        <v>95.0</v>
      </c>
      <c r="B285" s="15">
        <v>1.0</v>
      </c>
      <c r="C285" s="12">
        <v>0.99</v>
      </c>
      <c r="D285" s="12">
        <v>0.0</v>
      </c>
      <c r="E285" s="13">
        <v>0.95</v>
      </c>
      <c r="F285" s="13"/>
      <c r="Q285" s="10">
        <v>284.0</v>
      </c>
    </row>
    <row r="286">
      <c r="A286" s="15">
        <v>95.0</v>
      </c>
      <c r="B286" s="15">
        <v>2.0</v>
      </c>
      <c r="C286" s="12">
        <v>0.99</v>
      </c>
      <c r="D286" s="12">
        <v>0.0</v>
      </c>
      <c r="E286" s="13">
        <v>0.95</v>
      </c>
      <c r="F286" s="13"/>
      <c r="Q286" s="10">
        <v>285.0</v>
      </c>
    </row>
    <row r="287">
      <c r="A287" s="15">
        <v>96.0</v>
      </c>
      <c r="B287" s="15">
        <v>0.0</v>
      </c>
      <c r="C287" s="12">
        <v>0.99</v>
      </c>
      <c r="D287" s="12">
        <v>0.0</v>
      </c>
      <c r="E287" s="13">
        <v>0.95</v>
      </c>
      <c r="F287" s="13"/>
      <c r="Q287" s="10">
        <v>286.0</v>
      </c>
    </row>
    <row r="288">
      <c r="A288" s="15">
        <v>96.0</v>
      </c>
      <c r="B288" s="15">
        <v>1.0</v>
      </c>
      <c r="C288" s="12">
        <v>0.98</v>
      </c>
      <c r="D288" s="12">
        <v>0.0</v>
      </c>
      <c r="E288" s="13">
        <v>0.95</v>
      </c>
      <c r="F288" s="13"/>
      <c r="Q288" s="10">
        <v>287.0</v>
      </c>
    </row>
    <row r="289">
      <c r="A289" s="15">
        <v>96.0</v>
      </c>
      <c r="B289" s="15">
        <v>2.0</v>
      </c>
      <c r="C289" s="12">
        <v>1.0</v>
      </c>
      <c r="D289" s="12">
        <v>0.0</v>
      </c>
      <c r="E289" s="13">
        <v>0.95</v>
      </c>
      <c r="F289" s="13"/>
      <c r="Q289" s="10">
        <v>288.0</v>
      </c>
    </row>
    <row r="290">
      <c r="A290" s="15">
        <v>97.0</v>
      </c>
      <c r="B290" s="15">
        <v>0.0</v>
      </c>
      <c r="C290" s="12">
        <v>0.99</v>
      </c>
      <c r="D290" s="12">
        <v>0.0</v>
      </c>
      <c r="E290" s="13">
        <v>0.95</v>
      </c>
      <c r="F290" s="13"/>
      <c r="Q290" s="10">
        <v>289.0</v>
      </c>
    </row>
    <row r="291">
      <c r="A291" s="15">
        <v>97.0</v>
      </c>
      <c r="B291" s="15">
        <v>1.0</v>
      </c>
      <c r="C291" s="12">
        <v>0.99</v>
      </c>
      <c r="D291" s="12">
        <v>0.0</v>
      </c>
      <c r="E291" s="13">
        <v>0.95</v>
      </c>
      <c r="F291" s="13"/>
      <c r="Q291" s="10">
        <v>290.0</v>
      </c>
    </row>
    <row r="292">
      <c r="A292" s="15">
        <v>97.0</v>
      </c>
      <c r="B292" s="15">
        <v>2.0</v>
      </c>
      <c r="C292" s="12">
        <v>1.0</v>
      </c>
      <c r="D292" s="12">
        <v>0.0</v>
      </c>
      <c r="E292" s="13">
        <v>0.95</v>
      </c>
      <c r="F292" s="13"/>
      <c r="Q292" s="10">
        <v>291.0</v>
      </c>
    </row>
    <row r="293">
      <c r="A293" s="15">
        <v>98.0</v>
      </c>
      <c r="B293" s="15">
        <v>0.0</v>
      </c>
      <c r="C293" s="12">
        <v>0.99</v>
      </c>
      <c r="D293" s="12">
        <v>0.0</v>
      </c>
      <c r="E293" s="13">
        <v>0.95</v>
      </c>
      <c r="F293" s="13"/>
      <c r="Q293" s="10">
        <v>292.0</v>
      </c>
    </row>
    <row r="294">
      <c r="A294" s="15">
        <v>98.0</v>
      </c>
      <c r="B294" s="15">
        <v>1.0</v>
      </c>
      <c r="C294" s="12">
        <v>1.0</v>
      </c>
      <c r="D294" s="12">
        <v>1.0</v>
      </c>
      <c r="E294" s="13">
        <v>0.95</v>
      </c>
      <c r="F294" s="13"/>
      <c r="Q294" s="10">
        <v>293.0</v>
      </c>
    </row>
    <row r="295">
      <c r="A295" s="15">
        <v>98.0</v>
      </c>
      <c r="B295" s="15">
        <v>2.0</v>
      </c>
      <c r="C295" s="12">
        <v>0.99</v>
      </c>
      <c r="D295" s="12">
        <v>0.0</v>
      </c>
      <c r="E295" s="13">
        <v>0.95</v>
      </c>
      <c r="F295" s="13"/>
      <c r="Q295" s="10">
        <v>294.0</v>
      </c>
    </row>
    <row r="296">
      <c r="A296" s="15">
        <v>99.0</v>
      </c>
      <c r="B296" s="15">
        <v>0.0</v>
      </c>
      <c r="C296" s="12">
        <v>1.0</v>
      </c>
      <c r="D296" s="12">
        <v>0.0</v>
      </c>
      <c r="E296" s="13">
        <v>0.95</v>
      </c>
      <c r="F296" s="13"/>
      <c r="Q296" s="10">
        <v>295.0</v>
      </c>
    </row>
    <row r="297">
      <c r="A297" s="15">
        <v>99.0</v>
      </c>
      <c r="B297" s="15">
        <v>1.0</v>
      </c>
      <c r="C297" s="12">
        <v>0.98</v>
      </c>
      <c r="D297" s="12">
        <v>0.0</v>
      </c>
      <c r="E297" s="13">
        <v>0.95</v>
      </c>
      <c r="F297" s="13"/>
      <c r="Q297" s="10">
        <v>296.0</v>
      </c>
    </row>
    <row r="298">
      <c r="A298" s="15">
        <v>99.0</v>
      </c>
      <c r="B298" s="15">
        <v>2.0</v>
      </c>
      <c r="C298" s="12">
        <v>0.94</v>
      </c>
      <c r="D298" s="12">
        <v>1.0</v>
      </c>
      <c r="E298" s="13">
        <v>0.95</v>
      </c>
      <c r="F298" s="13"/>
      <c r="Q298" s="10">
        <v>297.0</v>
      </c>
    </row>
    <row r="299">
      <c r="A299" s="15">
        <v>100.0</v>
      </c>
      <c r="B299" s="15">
        <v>0.0</v>
      </c>
      <c r="C299" s="12">
        <v>0.97</v>
      </c>
      <c r="D299" s="12">
        <v>0.0</v>
      </c>
      <c r="E299" s="13">
        <v>0.95</v>
      </c>
      <c r="F299" s="13"/>
      <c r="Q299" s="10">
        <v>298.0</v>
      </c>
    </row>
    <row r="300">
      <c r="A300" s="15">
        <v>100.0</v>
      </c>
      <c r="B300" s="15">
        <v>1.0</v>
      </c>
      <c r="C300" s="12">
        <v>0.96</v>
      </c>
      <c r="D300" s="12">
        <v>0.0</v>
      </c>
      <c r="E300" s="13">
        <v>0.95</v>
      </c>
      <c r="F300" s="13"/>
      <c r="Q300" s="10">
        <v>299.0</v>
      </c>
    </row>
    <row r="301">
      <c r="A301" s="15">
        <v>100.0</v>
      </c>
      <c r="B301" s="15">
        <v>2.0</v>
      </c>
      <c r="C301" s="12">
        <v>0.99</v>
      </c>
      <c r="D301" s="12">
        <v>0.0</v>
      </c>
      <c r="E301" s="13">
        <v>0.95</v>
      </c>
      <c r="F301" s="13"/>
      <c r="Q301" s="10">
        <v>300.0</v>
      </c>
    </row>
    <row r="302">
      <c r="A302" s="54"/>
      <c r="B302" s="15"/>
      <c r="C302" s="11">
        <f t="shared" ref="C302:D302" si="12">AVERAGE(C2:C301)</f>
        <v>0.9798</v>
      </c>
      <c r="D302" s="11">
        <f t="shared" si="12"/>
        <v>0.14</v>
      </c>
      <c r="E302" s="11"/>
      <c r="F302" s="11"/>
    </row>
    <row r="303">
      <c r="A303" s="54"/>
      <c r="B303" s="54"/>
      <c r="C303" s="11"/>
      <c r="D303" s="11"/>
      <c r="E303" s="11"/>
      <c r="F303" s="11"/>
    </row>
  </sheetData>
  <mergeCells count="5">
    <mergeCell ref="F5:H5"/>
    <mergeCell ref="F26:J26"/>
    <mergeCell ref="F47:H47"/>
    <mergeCell ref="N53:O53"/>
    <mergeCell ref="L54:M54"/>
  </mergeCells>
  <conditionalFormatting sqref="C2:C301 R2:R226 S2:S76">
    <cfRule type="cellIs" dxfId="0" priority="1" operator="greaterThanOrEqual">
      <formula>0.95</formula>
    </cfRule>
  </conditionalFormatting>
  <conditionalFormatting sqref="C2:C301 R2:R226 S2:S76">
    <cfRule type="notContainsBlanks" dxfId="1" priority="2">
      <formula>LEN(TRIM(C2))&gt;0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57</v>
      </c>
      <c r="B1" s="13" t="s">
        <v>58</v>
      </c>
    </row>
    <row r="2">
      <c r="A2" s="12">
        <v>1.0</v>
      </c>
      <c r="B2" s="12">
        <v>8.0</v>
      </c>
    </row>
    <row r="3">
      <c r="A3" s="12">
        <v>2.0</v>
      </c>
      <c r="B3" s="12">
        <v>8.0</v>
      </c>
      <c r="D3" s="55" t="s">
        <v>59</v>
      </c>
    </row>
    <row r="4">
      <c r="A4" s="12">
        <v>3.0</v>
      </c>
      <c r="B4" s="12">
        <v>8.0</v>
      </c>
      <c r="D4" s="56"/>
    </row>
    <row r="5">
      <c r="A5" s="12">
        <v>4.0</v>
      </c>
      <c r="B5" s="12">
        <v>8.0</v>
      </c>
      <c r="D5" s="57" t="s">
        <v>60</v>
      </c>
    </row>
    <row r="6">
      <c r="A6" s="12">
        <v>5.0</v>
      </c>
      <c r="B6" s="12">
        <v>8.0</v>
      </c>
      <c r="D6" s="58" t="s">
        <v>61</v>
      </c>
    </row>
    <row r="7">
      <c r="A7" s="12">
        <v>6.0</v>
      </c>
      <c r="B7" s="12">
        <v>8.0</v>
      </c>
      <c r="D7" s="57" t="s">
        <v>62</v>
      </c>
    </row>
    <row r="8">
      <c r="A8" s="12">
        <v>7.0</v>
      </c>
      <c r="B8" s="12">
        <v>8.0</v>
      </c>
      <c r="D8" s="55" t="s">
        <v>63</v>
      </c>
    </row>
    <row r="9">
      <c r="A9" s="12">
        <v>8.0</v>
      </c>
      <c r="B9" s="12">
        <v>8.0</v>
      </c>
      <c r="D9" s="59" t="s">
        <v>64</v>
      </c>
    </row>
    <row r="10">
      <c r="A10" s="12">
        <v>9.0</v>
      </c>
      <c r="B10" s="12">
        <v>8.0</v>
      </c>
    </row>
    <row r="11">
      <c r="A11" s="12">
        <v>10.0</v>
      </c>
      <c r="B11" s="12">
        <v>8.0</v>
      </c>
    </row>
    <row r="12">
      <c r="A12" s="12">
        <v>11.0</v>
      </c>
      <c r="B12" s="12">
        <v>8.0</v>
      </c>
    </row>
    <row r="13">
      <c r="A13" s="12">
        <v>12.0</v>
      </c>
      <c r="B13" s="12">
        <v>8.0</v>
      </c>
    </row>
    <row r="14">
      <c r="A14" s="12">
        <v>13.0</v>
      </c>
      <c r="B14" s="12">
        <v>8.0</v>
      </c>
    </row>
    <row r="15">
      <c r="A15" s="12">
        <v>14.0</v>
      </c>
      <c r="B15" s="12">
        <v>8.0</v>
      </c>
    </row>
    <row r="16">
      <c r="A16" s="12">
        <v>15.0</v>
      </c>
      <c r="B16" s="12">
        <v>8.0</v>
      </c>
    </row>
    <row r="17">
      <c r="A17" s="12">
        <v>16.0</v>
      </c>
      <c r="B17" s="12">
        <v>8.0</v>
      </c>
    </row>
    <row r="18">
      <c r="A18" s="12">
        <v>17.0</v>
      </c>
      <c r="B18" s="12">
        <v>8.0</v>
      </c>
    </row>
    <row r="19">
      <c r="A19" s="12">
        <v>18.0</v>
      </c>
      <c r="B19" s="12">
        <v>9.0</v>
      </c>
    </row>
    <row r="20">
      <c r="A20" s="12">
        <v>19.0</v>
      </c>
      <c r="B20" s="12">
        <v>9.0</v>
      </c>
    </row>
    <row r="21">
      <c r="A21" s="12">
        <v>20.0</v>
      </c>
      <c r="B21" s="12">
        <v>9.0</v>
      </c>
    </row>
    <row r="22">
      <c r="A22" s="12">
        <v>21.0</v>
      </c>
      <c r="B22" s="12">
        <v>9.0</v>
      </c>
    </row>
    <row r="23">
      <c r="A23" s="12">
        <v>22.0</v>
      </c>
      <c r="B23" s="12">
        <v>9.0</v>
      </c>
    </row>
    <row r="24">
      <c r="A24" s="12">
        <v>23.0</v>
      </c>
      <c r="B24" s="12">
        <v>9.0</v>
      </c>
    </row>
    <row r="25">
      <c r="A25" s="12">
        <v>24.0</v>
      </c>
      <c r="B25" s="12">
        <v>9.0</v>
      </c>
    </row>
    <row r="26">
      <c r="A26" s="12">
        <v>25.0</v>
      </c>
      <c r="B26" s="12">
        <v>9.0</v>
      </c>
    </row>
    <row r="27">
      <c r="A27" s="12">
        <v>26.0</v>
      </c>
      <c r="B27" s="12">
        <v>9.0</v>
      </c>
    </row>
    <row r="28">
      <c r="A28" s="12">
        <v>27.0</v>
      </c>
      <c r="B28" s="12">
        <v>9.0</v>
      </c>
    </row>
    <row r="29">
      <c r="A29" s="12">
        <v>28.0</v>
      </c>
      <c r="B29" s="12">
        <v>7.0</v>
      </c>
    </row>
    <row r="30">
      <c r="A30" s="12">
        <v>29.0</v>
      </c>
      <c r="B30" s="12">
        <v>7.0</v>
      </c>
    </row>
    <row r="31">
      <c r="A31" s="12">
        <v>30.0</v>
      </c>
      <c r="B31" s="12">
        <v>9.0</v>
      </c>
    </row>
    <row r="32">
      <c r="A32" s="12">
        <v>31.0</v>
      </c>
      <c r="B32" s="12">
        <v>9.0</v>
      </c>
    </row>
    <row r="33">
      <c r="A33" s="12">
        <v>32.0</v>
      </c>
      <c r="B33" s="12">
        <v>9.0</v>
      </c>
    </row>
    <row r="34">
      <c r="A34" s="12">
        <v>33.0</v>
      </c>
      <c r="B34" s="12">
        <v>9.0</v>
      </c>
    </row>
    <row r="35">
      <c r="A35" s="12">
        <v>34.0</v>
      </c>
      <c r="B35" s="12">
        <v>9.0</v>
      </c>
    </row>
    <row r="36">
      <c r="A36" s="12">
        <v>35.0</v>
      </c>
      <c r="B36" s="12">
        <v>9.0</v>
      </c>
    </row>
    <row r="37">
      <c r="A37" s="12">
        <v>36.0</v>
      </c>
      <c r="B37" s="12">
        <v>9.0</v>
      </c>
    </row>
    <row r="38">
      <c r="A38" s="12">
        <v>37.0</v>
      </c>
      <c r="B38" s="12">
        <v>9.0</v>
      </c>
    </row>
    <row r="39">
      <c r="A39" s="12">
        <v>38.0</v>
      </c>
      <c r="B39" s="12">
        <v>9.0</v>
      </c>
    </row>
    <row r="40">
      <c r="A40" s="12">
        <v>39.0</v>
      </c>
      <c r="B40" s="12">
        <v>9.0</v>
      </c>
    </row>
    <row r="41">
      <c r="A41" s="12">
        <v>40.0</v>
      </c>
      <c r="B41" s="12">
        <v>9.0</v>
      </c>
    </row>
    <row r="42">
      <c r="A42" s="12">
        <v>41.0</v>
      </c>
      <c r="B42" s="12">
        <v>9.0</v>
      </c>
    </row>
    <row r="43">
      <c r="A43" s="12">
        <v>42.0</v>
      </c>
      <c r="B43" s="12">
        <v>9.0</v>
      </c>
    </row>
    <row r="44">
      <c r="A44" s="12">
        <v>43.0</v>
      </c>
      <c r="B44" s="12">
        <v>8.0</v>
      </c>
    </row>
    <row r="45">
      <c r="A45" s="12">
        <v>44.0</v>
      </c>
      <c r="B45" s="12">
        <v>8.0</v>
      </c>
    </row>
    <row r="46">
      <c r="A46" s="12">
        <v>45.0</v>
      </c>
      <c r="B46" s="12">
        <v>8.0</v>
      </c>
    </row>
    <row r="47">
      <c r="A47" s="12">
        <v>46.0</v>
      </c>
      <c r="B47" s="12">
        <v>8.0</v>
      </c>
    </row>
    <row r="48">
      <c r="A48" s="12">
        <v>47.0</v>
      </c>
      <c r="B48" s="12">
        <v>8.0</v>
      </c>
    </row>
    <row r="49">
      <c r="A49" s="12">
        <v>48.0</v>
      </c>
      <c r="B49" s="12">
        <v>9.0</v>
      </c>
    </row>
    <row r="50">
      <c r="A50" s="12">
        <v>49.0</v>
      </c>
      <c r="B50" s="12">
        <v>9.0</v>
      </c>
    </row>
    <row r="51">
      <c r="A51" s="12">
        <v>50.0</v>
      </c>
      <c r="B51" s="12">
        <v>9.0</v>
      </c>
    </row>
    <row r="52">
      <c r="A52" s="12">
        <v>51.0</v>
      </c>
      <c r="B52" s="12">
        <v>9.0</v>
      </c>
    </row>
    <row r="53">
      <c r="A53" s="12">
        <v>52.0</v>
      </c>
      <c r="B53" s="12">
        <v>9.0</v>
      </c>
    </row>
    <row r="54">
      <c r="A54" s="12">
        <v>53.0</v>
      </c>
      <c r="B54" s="12">
        <v>9.0</v>
      </c>
    </row>
    <row r="55">
      <c r="A55" s="12">
        <v>54.0</v>
      </c>
      <c r="B55" s="12">
        <v>9.0</v>
      </c>
    </row>
    <row r="56">
      <c r="A56" s="12">
        <v>55.0</v>
      </c>
      <c r="B56" s="12">
        <v>9.0</v>
      </c>
    </row>
    <row r="57">
      <c r="A57" s="12">
        <v>56.0</v>
      </c>
      <c r="B57" s="12">
        <v>9.0</v>
      </c>
    </row>
    <row r="58">
      <c r="A58" s="12">
        <v>57.0</v>
      </c>
      <c r="B58" s="12">
        <v>7.0</v>
      </c>
    </row>
    <row r="59">
      <c r="A59" s="12">
        <v>58.0</v>
      </c>
      <c r="B59" s="12">
        <v>7.0</v>
      </c>
    </row>
    <row r="60">
      <c r="A60" s="12">
        <v>59.0</v>
      </c>
      <c r="B60" s="12">
        <v>7.0</v>
      </c>
    </row>
    <row r="61">
      <c r="A61" s="12">
        <v>60.0</v>
      </c>
      <c r="B6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57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0" t="s">
        <v>70</v>
      </c>
      <c r="H1" s="10" t="s">
        <v>71</v>
      </c>
      <c r="I1" s="10" t="s">
        <v>4</v>
      </c>
      <c r="J1" s="10" t="s">
        <v>72</v>
      </c>
      <c r="K1" s="13" t="s">
        <v>58</v>
      </c>
      <c r="M1" s="10" t="s">
        <v>70</v>
      </c>
      <c r="N1" s="10" t="s">
        <v>73</v>
      </c>
      <c r="O1" s="60"/>
      <c r="W1" s="10" t="s">
        <v>74</v>
      </c>
    </row>
    <row r="2">
      <c r="A2" s="12">
        <v>1.0</v>
      </c>
      <c r="B2" s="12">
        <v>15.0</v>
      </c>
      <c r="C2" s="12">
        <v>19.0</v>
      </c>
      <c r="D2" s="12">
        <v>21.0</v>
      </c>
      <c r="E2" s="12">
        <v>19.0</v>
      </c>
      <c r="F2" s="12">
        <v>13.0</v>
      </c>
      <c r="G2" s="9">
        <f t="shared" ref="G2:G60" si="1">SUM(B2:F2)</f>
        <v>87</v>
      </c>
      <c r="I2" s="9">
        <f t="shared" ref="I2:I60" si="2">AVERAGE(B2:F2)</f>
        <v>17.4</v>
      </c>
      <c r="J2" s="9">
        <f t="shared" ref="J2:J60" si="3">MAX(B2:F2)-MIN(B2:F2)</f>
        <v>8</v>
      </c>
      <c r="K2" s="12">
        <v>8.0</v>
      </c>
      <c r="M2" s="9">
        <v>87.0</v>
      </c>
      <c r="O2" s="12">
        <v>8.0</v>
      </c>
      <c r="Q2" s="61"/>
    </row>
    <row r="3">
      <c r="A3" s="12">
        <v>2.0</v>
      </c>
      <c r="B3" s="12">
        <v>18.0</v>
      </c>
      <c r="C3" s="12">
        <v>15.0</v>
      </c>
      <c r="D3" s="12">
        <v>14.0</v>
      </c>
      <c r="E3" s="12">
        <v>15.0</v>
      </c>
      <c r="F3" s="12">
        <v>17.0</v>
      </c>
      <c r="G3" s="9">
        <f t="shared" si="1"/>
        <v>79</v>
      </c>
      <c r="I3" s="9">
        <f t="shared" si="2"/>
        <v>15.8</v>
      </c>
      <c r="J3" s="9">
        <f t="shared" si="3"/>
        <v>4</v>
      </c>
      <c r="K3" s="12">
        <v>8.0</v>
      </c>
      <c r="M3" s="9">
        <v>79.0</v>
      </c>
      <c r="O3" s="12">
        <v>8.0</v>
      </c>
      <c r="Q3" s="61"/>
    </row>
    <row r="4">
      <c r="A4" s="12">
        <v>3.0</v>
      </c>
      <c r="B4" s="12">
        <v>18.0</v>
      </c>
      <c r="C4" s="12">
        <v>18.0</v>
      </c>
      <c r="D4" s="12">
        <v>14.0</v>
      </c>
      <c r="E4" s="12">
        <v>21.0</v>
      </c>
      <c r="F4" s="12">
        <v>15.0</v>
      </c>
      <c r="G4" s="9">
        <f t="shared" si="1"/>
        <v>86</v>
      </c>
      <c r="H4" s="9">
        <f>SUM(G2:G4)</f>
        <v>252</v>
      </c>
      <c r="I4" s="9">
        <f t="shared" si="2"/>
        <v>17.2</v>
      </c>
      <c r="J4" s="9">
        <f t="shared" si="3"/>
        <v>7</v>
      </c>
      <c r="K4" s="12">
        <v>8.0</v>
      </c>
      <c r="M4" s="9">
        <v>86.0</v>
      </c>
      <c r="O4" s="12">
        <v>8.0</v>
      </c>
      <c r="Q4" s="61"/>
    </row>
    <row r="5">
      <c r="A5" s="12">
        <v>4.0</v>
      </c>
      <c r="B5" s="12">
        <v>17.0</v>
      </c>
      <c r="C5" s="12">
        <v>13.0</v>
      </c>
      <c r="D5" s="12">
        <v>20.0</v>
      </c>
      <c r="E5" s="12">
        <v>18.0</v>
      </c>
      <c r="F5" s="12">
        <v>16.0</v>
      </c>
      <c r="G5" s="9">
        <f t="shared" si="1"/>
        <v>84</v>
      </c>
      <c r="I5" s="9">
        <f t="shared" si="2"/>
        <v>16.8</v>
      </c>
      <c r="J5" s="9">
        <f t="shared" si="3"/>
        <v>7</v>
      </c>
      <c r="K5" s="12">
        <v>8.0</v>
      </c>
      <c r="M5" s="9">
        <v>84.0</v>
      </c>
      <c r="O5" s="12">
        <v>8.0</v>
      </c>
      <c r="Q5" s="61"/>
    </row>
    <row r="6">
      <c r="A6" s="12">
        <v>5.0</v>
      </c>
      <c r="B6" s="12">
        <v>7.0</v>
      </c>
      <c r="C6" s="12">
        <v>20.0</v>
      </c>
      <c r="D6" s="12">
        <v>16.0</v>
      </c>
      <c r="E6" s="12">
        <v>10.0</v>
      </c>
      <c r="F6" s="12">
        <v>14.0</v>
      </c>
      <c r="G6" s="9">
        <f t="shared" si="1"/>
        <v>67</v>
      </c>
      <c r="I6" s="9">
        <f t="shared" si="2"/>
        <v>13.4</v>
      </c>
      <c r="J6" s="9">
        <f t="shared" si="3"/>
        <v>13</v>
      </c>
      <c r="K6" s="12">
        <v>8.0</v>
      </c>
      <c r="M6" s="9">
        <v>67.0</v>
      </c>
      <c r="N6" s="12">
        <v>80.6</v>
      </c>
      <c r="O6" s="12">
        <v>8.0</v>
      </c>
      <c r="Q6" s="61"/>
    </row>
    <row r="7">
      <c r="A7" s="12">
        <v>6.0</v>
      </c>
      <c r="B7" s="12">
        <v>14.0</v>
      </c>
      <c r="C7" s="12">
        <v>10.0</v>
      </c>
      <c r="D7" s="12">
        <v>22.0</v>
      </c>
      <c r="E7" s="12">
        <v>21.0</v>
      </c>
      <c r="F7" s="12">
        <v>16.0</v>
      </c>
      <c r="G7" s="9">
        <f t="shared" si="1"/>
        <v>83</v>
      </c>
      <c r="H7" s="9">
        <f>SUM(G5:G7)</f>
        <v>234</v>
      </c>
      <c r="I7" s="9">
        <f t="shared" si="2"/>
        <v>16.6</v>
      </c>
      <c r="J7" s="9">
        <f t="shared" si="3"/>
        <v>12</v>
      </c>
      <c r="K7" s="12">
        <v>8.0</v>
      </c>
      <c r="M7" s="9">
        <v>83.0</v>
      </c>
      <c r="N7" s="12">
        <v>79.8</v>
      </c>
      <c r="O7" s="12">
        <v>8.0</v>
      </c>
      <c r="Q7" s="61"/>
    </row>
    <row r="8">
      <c r="A8" s="12">
        <v>7.0</v>
      </c>
      <c r="B8" s="12">
        <v>12.0</v>
      </c>
      <c r="C8" s="12">
        <v>11.0</v>
      </c>
      <c r="D8" s="12">
        <v>20.0</v>
      </c>
      <c r="E8" s="12">
        <v>21.0</v>
      </c>
      <c r="F8" s="12">
        <v>19.0</v>
      </c>
      <c r="G8" s="9">
        <f t="shared" si="1"/>
        <v>83</v>
      </c>
      <c r="I8" s="9">
        <f t="shared" si="2"/>
        <v>16.6</v>
      </c>
      <c r="J8" s="9">
        <f t="shared" si="3"/>
        <v>10</v>
      </c>
      <c r="K8" s="12">
        <v>8.0</v>
      </c>
      <c r="M8" s="9">
        <v>83.0</v>
      </c>
      <c r="N8" s="12">
        <v>80.6</v>
      </c>
      <c r="O8" s="12">
        <v>8.0</v>
      </c>
      <c r="Q8" s="61"/>
    </row>
    <row r="9">
      <c r="A9" s="12">
        <v>8.0</v>
      </c>
      <c r="B9" s="12">
        <v>20.0</v>
      </c>
      <c r="C9" s="12">
        <v>16.0</v>
      </c>
      <c r="D9" s="12">
        <v>20.0</v>
      </c>
      <c r="E9" s="12">
        <v>14.0</v>
      </c>
      <c r="F9" s="12">
        <v>12.0</v>
      </c>
      <c r="G9" s="9">
        <f t="shared" si="1"/>
        <v>82</v>
      </c>
      <c r="I9" s="9">
        <f t="shared" si="2"/>
        <v>16.4</v>
      </c>
      <c r="J9" s="9">
        <f t="shared" si="3"/>
        <v>8</v>
      </c>
      <c r="K9" s="12">
        <v>8.0</v>
      </c>
      <c r="M9" s="9">
        <v>82.0</v>
      </c>
      <c r="N9" s="12">
        <v>79.8</v>
      </c>
      <c r="O9" s="12">
        <v>8.0</v>
      </c>
      <c r="Q9" s="61"/>
    </row>
    <row r="10">
      <c r="A10" s="12">
        <v>9.0</v>
      </c>
      <c r="B10" s="12">
        <v>13.0</v>
      </c>
      <c r="C10" s="12">
        <v>16.0</v>
      </c>
      <c r="D10" s="12">
        <v>18.0</v>
      </c>
      <c r="E10" s="12">
        <v>19.0</v>
      </c>
      <c r="F10" s="12">
        <v>14.0</v>
      </c>
      <c r="G10" s="9">
        <f t="shared" si="1"/>
        <v>80</v>
      </c>
      <c r="H10" s="9">
        <f>SUM(G8:G10)</f>
        <v>245</v>
      </c>
      <c r="I10" s="9">
        <f t="shared" si="2"/>
        <v>16</v>
      </c>
      <c r="J10" s="9">
        <f t="shared" si="3"/>
        <v>6</v>
      </c>
      <c r="K10" s="12">
        <v>8.0</v>
      </c>
      <c r="M10" s="9">
        <v>80.0</v>
      </c>
      <c r="N10" s="12">
        <v>79.0</v>
      </c>
      <c r="O10" s="12">
        <v>8.0</v>
      </c>
      <c r="Q10" s="61"/>
    </row>
    <row r="11">
      <c r="A11" s="12">
        <v>10.0</v>
      </c>
      <c r="B11" s="12">
        <v>17.0</v>
      </c>
      <c r="C11" s="12">
        <v>14.0</v>
      </c>
      <c r="D11" s="12">
        <v>21.0</v>
      </c>
      <c r="E11" s="12">
        <v>17.0</v>
      </c>
      <c r="F11" s="12">
        <v>21.0</v>
      </c>
      <c r="G11" s="9">
        <f t="shared" si="1"/>
        <v>90</v>
      </c>
      <c r="I11" s="9">
        <f t="shared" si="2"/>
        <v>18</v>
      </c>
      <c r="J11" s="9">
        <f t="shared" si="3"/>
        <v>7</v>
      </c>
      <c r="K11" s="12">
        <v>8.0</v>
      </c>
      <c r="M11" s="9">
        <v>90.0</v>
      </c>
      <c r="N11" s="12">
        <v>83.6</v>
      </c>
      <c r="O11" s="12">
        <v>8.0</v>
      </c>
      <c r="Q11" s="61"/>
    </row>
    <row r="12">
      <c r="A12" s="12">
        <v>11.0</v>
      </c>
      <c r="B12" s="12">
        <v>12.0</v>
      </c>
      <c r="C12" s="12">
        <v>13.0</v>
      </c>
      <c r="D12" s="12">
        <v>22.0</v>
      </c>
      <c r="E12" s="12">
        <v>16.0</v>
      </c>
      <c r="F12" s="12">
        <v>18.0</v>
      </c>
      <c r="G12" s="9">
        <f t="shared" si="1"/>
        <v>81</v>
      </c>
      <c r="I12" s="9">
        <f t="shared" si="2"/>
        <v>16.2</v>
      </c>
      <c r="J12" s="9">
        <f t="shared" si="3"/>
        <v>10</v>
      </c>
      <c r="K12" s="12">
        <v>8.0</v>
      </c>
      <c r="M12" s="9">
        <v>81.0</v>
      </c>
      <c r="N12" s="12">
        <v>83.2</v>
      </c>
      <c r="O12" s="12">
        <v>8.0</v>
      </c>
      <c r="Q12" s="61"/>
    </row>
    <row r="13">
      <c r="A13" s="12">
        <v>12.0</v>
      </c>
      <c r="B13" s="12">
        <v>17.0</v>
      </c>
      <c r="C13" s="12">
        <v>19.0</v>
      </c>
      <c r="D13" s="12">
        <v>18.0</v>
      </c>
      <c r="E13" s="12">
        <v>16.0</v>
      </c>
      <c r="F13" s="12">
        <v>16.0</v>
      </c>
      <c r="G13" s="9">
        <f t="shared" si="1"/>
        <v>86</v>
      </c>
      <c r="H13" s="9">
        <f>SUM(G11:G13)</f>
        <v>257</v>
      </c>
      <c r="I13" s="9">
        <f t="shared" si="2"/>
        <v>17.2</v>
      </c>
      <c r="J13" s="9">
        <f t="shared" si="3"/>
        <v>3</v>
      </c>
      <c r="K13" s="12">
        <v>8.0</v>
      </c>
      <c r="M13" s="9">
        <v>86.0</v>
      </c>
      <c r="N13" s="12">
        <v>83.8</v>
      </c>
      <c r="O13" s="12">
        <v>8.0</v>
      </c>
      <c r="Q13" s="61"/>
    </row>
    <row r="14">
      <c r="A14" s="12">
        <v>13.0</v>
      </c>
      <c r="B14" s="12">
        <v>13.0</v>
      </c>
      <c r="C14" s="12">
        <v>20.0</v>
      </c>
      <c r="D14" s="12">
        <v>21.0</v>
      </c>
      <c r="E14" s="12">
        <v>15.0</v>
      </c>
      <c r="F14" s="12">
        <v>21.0</v>
      </c>
      <c r="G14" s="9">
        <f t="shared" si="1"/>
        <v>90</v>
      </c>
      <c r="I14" s="9">
        <f t="shared" si="2"/>
        <v>18</v>
      </c>
      <c r="J14" s="9">
        <f t="shared" si="3"/>
        <v>8</v>
      </c>
      <c r="K14" s="12">
        <v>8.0</v>
      </c>
      <c r="M14" s="9">
        <v>90.0</v>
      </c>
      <c r="N14" s="12">
        <v>85.4</v>
      </c>
      <c r="O14" s="12">
        <v>8.0</v>
      </c>
      <c r="Q14" s="61"/>
    </row>
    <row r="15">
      <c r="A15" s="12">
        <v>14.0</v>
      </c>
      <c r="B15" s="12">
        <v>23.0</v>
      </c>
      <c r="C15" s="12">
        <v>19.0</v>
      </c>
      <c r="D15" s="12">
        <v>16.0</v>
      </c>
      <c r="E15" s="12">
        <v>12.0</v>
      </c>
      <c r="F15" s="12">
        <v>16.0</v>
      </c>
      <c r="G15" s="9">
        <f t="shared" si="1"/>
        <v>86</v>
      </c>
      <c r="I15" s="9">
        <f t="shared" si="2"/>
        <v>17.2</v>
      </c>
      <c r="J15" s="9">
        <f t="shared" si="3"/>
        <v>11</v>
      </c>
      <c r="K15" s="12">
        <v>8.0</v>
      </c>
      <c r="M15" s="9">
        <v>86.0</v>
      </c>
      <c r="N15" s="12">
        <v>86.6</v>
      </c>
      <c r="O15" s="12">
        <v>8.0</v>
      </c>
      <c r="Q15" s="61"/>
    </row>
    <row r="16">
      <c r="A16" s="12">
        <v>15.0</v>
      </c>
      <c r="B16" s="12">
        <v>14.0</v>
      </c>
      <c r="C16" s="12">
        <v>18.0</v>
      </c>
      <c r="D16" s="12">
        <v>16.0</v>
      </c>
      <c r="E16" s="12">
        <v>9.0</v>
      </c>
      <c r="F16" s="12">
        <v>21.0</v>
      </c>
      <c r="G16" s="9">
        <f t="shared" si="1"/>
        <v>78</v>
      </c>
      <c r="H16" s="9">
        <f>SUM(G14:G16)</f>
        <v>254</v>
      </c>
      <c r="I16" s="9">
        <f t="shared" si="2"/>
        <v>15.6</v>
      </c>
      <c r="J16" s="9">
        <f t="shared" si="3"/>
        <v>12</v>
      </c>
      <c r="K16" s="12">
        <v>8.0</v>
      </c>
      <c r="M16" s="9">
        <v>78.0</v>
      </c>
      <c r="N16" s="12">
        <v>84.2</v>
      </c>
      <c r="O16" s="12">
        <v>8.0</v>
      </c>
      <c r="Q16" s="61"/>
    </row>
    <row r="17">
      <c r="A17" s="12">
        <v>16.0</v>
      </c>
      <c r="B17" s="12">
        <v>18.0</v>
      </c>
      <c r="C17" s="12">
        <v>18.0</v>
      </c>
      <c r="D17" s="12">
        <v>16.0</v>
      </c>
      <c r="E17" s="12">
        <v>18.0</v>
      </c>
      <c r="F17" s="12">
        <v>11.0</v>
      </c>
      <c r="G17" s="9">
        <f t="shared" si="1"/>
        <v>81</v>
      </c>
      <c r="I17" s="9">
        <f t="shared" si="2"/>
        <v>16.2</v>
      </c>
      <c r="J17" s="9">
        <f t="shared" si="3"/>
        <v>7</v>
      </c>
      <c r="K17" s="12">
        <v>8.0</v>
      </c>
      <c r="M17" s="9">
        <v>81.0</v>
      </c>
      <c r="N17" s="12">
        <v>84.2</v>
      </c>
      <c r="O17" s="12">
        <v>8.0</v>
      </c>
      <c r="Q17" s="61"/>
    </row>
    <row r="18">
      <c r="A18" s="12">
        <v>17.0</v>
      </c>
      <c r="B18" s="12">
        <v>14.0</v>
      </c>
      <c r="C18" s="12">
        <v>16.0</v>
      </c>
      <c r="D18" s="12">
        <v>17.0</v>
      </c>
      <c r="E18" s="12">
        <v>16.0</v>
      </c>
      <c r="F18" s="12">
        <v>14.0</v>
      </c>
      <c r="G18" s="9">
        <f t="shared" si="1"/>
        <v>77</v>
      </c>
      <c r="I18" s="9">
        <f t="shared" si="2"/>
        <v>15.4</v>
      </c>
      <c r="J18" s="9">
        <f t="shared" si="3"/>
        <v>3</v>
      </c>
      <c r="K18" s="12">
        <v>8.0</v>
      </c>
      <c r="M18" s="9">
        <v>77.0</v>
      </c>
      <c r="N18" s="12">
        <v>82.4</v>
      </c>
      <c r="O18" s="12">
        <v>8.0</v>
      </c>
      <c r="Q18" s="61"/>
    </row>
    <row r="19">
      <c r="A19" s="12">
        <v>18.0</v>
      </c>
      <c r="B19" s="12">
        <v>17.0</v>
      </c>
      <c r="C19" s="12">
        <v>16.0</v>
      </c>
      <c r="D19" s="12">
        <v>20.0</v>
      </c>
      <c r="E19" s="12">
        <v>25.0</v>
      </c>
      <c r="F19" s="12">
        <v>17.0</v>
      </c>
      <c r="G19" s="9">
        <f t="shared" si="1"/>
        <v>95</v>
      </c>
      <c r="H19" s="9">
        <f>SUM(G17:G19)</f>
        <v>253</v>
      </c>
      <c r="I19" s="9">
        <f t="shared" si="2"/>
        <v>19</v>
      </c>
      <c r="J19" s="9">
        <f t="shared" si="3"/>
        <v>9</v>
      </c>
      <c r="K19" s="12">
        <v>9.0</v>
      </c>
      <c r="M19" s="9">
        <v>95.0</v>
      </c>
      <c r="N19" s="12">
        <v>83.4</v>
      </c>
      <c r="O19" s="12">
        <v>9.0</v>
      </c>
      <c r="Q19" s="61"/>
    </row>
    <row r="20">
      <c r="A20" s="12">
        <v>19.0</v>
      </c>
      <c r="B20" s="12">
        <v>11.0</v>
      </c>
      <c r="C20" s="12">
        <v>15.0</v>
      </c>
      <c r="D20" s="12">
        <v>16.0</v>
      </c>
      <c r="E20" s="12">
        <v>16.0</v>
      </c>
      <c r="F20" s="12">
        <v>18.0</v>
      </c>
      <c r="G20" s="9">
        <f t="shared" si="1"/>
        <v>76</v>
      </c>
      <c r="I20" s="9">
        <f t="shared" si="2"/>
        <v>15.2</v>
      </c>
      <c r="J20" s="9">
        <f t="shared" si="3"/>
        <v>7</v>
      </c>
      <c r="K20" s="12">
        <v>9.0</v>
      </c>
      <c r="M20" s="9">
        <v>76.0</v>
      </c>
      <c r="N20" s="12">
        <v>81.4</v>
      </c>
      <c r="O20" s="12">
        <v>9.0</v>
      </c>
      <c r="Q20" s="61"/>
    </row>
    <row r="21">
      <c r="A21" s="12">
        <v>20.0</v>
      </c>
      <c r="B21" s="12">
        <v>17.0</v>
      </c>
      <c r="C21" s="12">
        <v>17.0</v>
      </c>
      <c r="D21" s="12">
        <v>14.0</v>
      </c>
      <c r="E21" s="12">
        <v>17.0</v>
      </c>
      <c r="F21" s="12">
        <v>16.0</v>
      </c>
      <c r="G21" s="9">
        <f t="shared" si="1"/>
        <v>81</v>
      </c>
      <c r="I21" s="9">
        <f t="shared" si="2"/>
        <v>16.2</v>
      </c>
      <c r="J21" s="9">
        <f t="shared" si="3"/>
        <v>3</v>
      </c>
      <c r="K21" s="12">
        <v>9.0</v>
      </c>
      <c r="M21" s="9">
        <v>81.0</v>
      </c>
      <c r="N21" s="12">
        <v>82.0</v>
      </c>
      <c r="O21" s="12">
        <v>9.0</v>
      </c>
      <c r="Q21" s="61"/>
    </row>
    <row r="22">
      <c r="A22" s="12">
        <v>21.0</v>
      </c>
      <c r="B22" s="12">
        <v>20.0</v>
      </c>
      <c r="C22" s="12">
        <v>11.0</v>
      </c>
      <c r="D22" s="12">
        <v>15.0</v>
      </c>
      <c r="E22" s="12">
        <v>16.0</v>
      </c>
      <c r="F22" s="12">
        <v>18.0</v>
      </c>
      <c r="G22" s="9">
        <f t="shared" si="1"/>
        <v>80</v>
      </c>
      <c r="H22" s="9">
        <f>SUM(G20:G22)</f>
        <v>237</v>
      </c>
      <c r="I22" s="9">
        <f t="shared" si="2"/>
        <v>16</v>
      </c>
      <c r="J22" s="9">
        <f t="shared" si="3"/>
        <v>9</v>
      </c>
      <c r="K22" s="12">
        <v>9.0</v>
      </c>
      <c r="M22" s="9">
        <v>80.0</v>
      </c>
      <c r="N22" s="12">
        <v>81.8</v>
      </c>
      <c r="O22" s="12">
        <v>9.0</v>
      </c>
      <c r="Q22" s="61"/>
    </row>
    <row r="23">
      <c r="A23" s="12">
        <v>22.0</v>
      </c>
      <c r="B23" s="12">
        <v>21.0</v>
      </c>
      <c r="C23" s="12">
        <v>23.0</v>
      </c>
      <c r="D23" s="12">
        <v>21.0</v>
      </c>
      <c r="E23" s="12">
        <v>17.0</v>
      </c>
      <c r="F23" s="12">
        <v>14.0</v>
      </c>
      <c r="G23" s="9">
        <f t="shared" si="1"/>
        <v>96</v>
      </c>
      <c r="I23" s="9">
        <f t="shared" si="2"/>
        <v>19.2</v>
      </c>
      <c r="J23" s="9">
        <f t="shared" si="3"/>
        <v>9</v>
      </c>
      <c r="K23" s="12">
        <v>9.0</v>
      </c>
      <c r="M23" s="9">
        <v>96.0</v>
      </c>
      <c r="N23" s="12">
        <v>85.6</v>
      </c>
      <c r="O23" s="12">
        <v>9.0</v>
      </c>
      <c r="Q23" s="61"/>
    </row>
    <row r="24">
      <c r="A24" s="12">
        <v>23.0</v>
      </c>
      <c r="B24" s="12">
        <v>12.0</v>
      </c>
      <c r="C24" s="12">
        <v>17.0</v>
      </c>
      <c r="D24" s="12">
        <v>19.0</v>
      </c>
      <c r="E24" s="12">
        <v>3.0</v>
      </c>
      <c r="F24" s="12">
        <v>22.0</v>
      </c>
      <c r="G24" s="9">
        <f t="shared" si="1"/>
        <v>73</v>
      </c>
      <c r="I24" s="9">
        <f t="shared" si="2"/>
        <v>14.6</v>
      </c>
      <c r="J24" s="9">
        <f t="shared" si="3"/>
        <v>19</v>
      </c>
      <c r="K24" s="12">
        <v>9.0</v>
      </c>
      <c r="M24" s="9">
        <v>73.0</v>
      </c>
      <c r="N24" s="12">
        <v>81.2</v>
      </c>
      <c r="O24" s="12">
        <v>9.0</v>
      </c>
      <c r="Q24" s="61"/>
    </row>
    <row r="25">
      <c r="A25" s="12">
        <v>24.0</v>
      </c>
      <c r="B25" s="12">
        <v>21.0</v>
      </c>
      <c r="C25" s="12">
        <v>20.0</v>
      </c>
      <c r="D25" s="12">
        <v>24.0</v>
      </c>
      <c r="E25" s="12">
        <v>16.0</v>
      </c>
      <c r="F25" s="12">
        <v>18.0</v>
      </c>
      <c r="G25" s="9">
        <f t="shared" si="1"/>
        <v>99</v>
      </c>
      <c r="H25" s="9">
        <f>SUM(G23:G25)</f>
        <v>268</v>
      </c>
      <c r="I25" s="9">
        <f t="shared" si="2"/>
        <v>19.8</v>
      </c>
      <c r="J25" s="9">
        <f t="shared" si="3"/>
        <v>8</v>
      </c>
      <c r="K25" s="12">
        <v>9.0</v>
      </c>
      <c r="M25" s="9">
        <v>99.0</v>
      </c>
      <c r="N25" s="12">
        <v>85.8</v>
      </c>
      <c r="O25" s="12">
        <v>9.0</v>
      </c>
      <c r="Q25" s="61"/>
    </row>
    <row r="26">
      <c r="A26" s="12">
        <v>25.0</v>
      </c>
      <c r="B26" s="12">
        <v>16.0</v>
      </c>
      <c r="C26" s="12">
        <v>15.0</v>
      </c>
      <c r="D26" s="12">
        <v>20.0</v>
      </c>
      <c r="E26" s="12">
        <v>17.0</v>
      </c>
      <c r="F26" s="12">
        <v>14.0</v>
      </c>
      <c r="G26" s="9">
        <f t="shared" si="1"/>
        <v>82</v>
      </c>
      <c r="I26" s="9">
        <f t="shared" si="2"/>
        <v>16.4</v>
      </c>
      <c r="J26" s="9">
        <f t="shared" si="3"/>
        <v>6</v>
      </c>
      <c r="K26" s="12">
        <v>9.0</v>
      </c>
      <c r="M26" s="9">
        <v>82.0</v>
      </c>
      <c r="N26" s="12">
        <v>86.0</v>
      </c>
      <c r="O26" s="12">
        <v>9.0</v>
      </c>
      <c r="Q26" s="61"/>
    </row>
    <row r="27">
      <c r="A27" s="12">
        <v>26.0</v>
      </c>
      <c r="B27" s="12">
        <v>20.0</v>
      </c>
      <c r="C27" s="12">
        <v>15.0</v>
      </c>
      <c r="D27" s="12">
        <v>20.0</v>
      </c>
      <c r="E27" s="12">
        <v>19.0</v>
      </c>
      <c r="F27" s="12">
        <v>19.0</v>
      </c>
      <c r="G27" s="9">
        <f t="shared" si="1"/>
        <v>93</v>
      </c>
      <c r="I27" s="9">
        <f t="shared" si="2"/>
        <v>18.6</v>
      </c>
      <c r="J27" s="9">
        <f t="shared" si="3"/>
        <v>5</v>
      </c>
      <c r="K27" s="12">
        <v>9.0</v>
      </c>
      <c r="M27" s="9">
        <v>93.0</v>
      </c>
      <c r="N27" s="12">
        <v>88.6</v>
      </c>
      <c r="O27" s="12">
        <v>9.0</v>
      </c>
      <c r="Q27" s="61"/>
    </row>
    <row r="28">
      <c r="A28" s="12">
        <v>27.0</v>
      </c>
      <c r="B28" s="12">
        <v>19.0</v>
      </c>
      <c r="C28" s="12">
        <v>14.0</v>
      </c>
      <c r="D28" s="12">
        <v>16.0</v>
      </c>
      <c r="E28" s="12">
        <v>20.0</v>
      </c>
      <c r="F28" s="12">
        <v>22.0</v>
      </c>
      <c r="G28" s="9">
        <f t="shared" si="1"/>
        <v>91</v>
      </c>
      <c r="H28" s="9">
        <f>SUM(G26:G28)</f>
        <v>266</v>
      </c>
      <c r="I28" s="9">
        <f t="shared" si="2"/>
        <v>18.2</v>
      </c>
      <c r="J28" s="9">
        <f t="shared" si="3"/>
        <v>8</v>
      </c>
      <c r="K28" s="12">
        <v>9.0</v>
      </c>
      <c r="M28" s="9">
        <v>91.0</v>
      </c>
      <c r="N28" s="12">
        <v>87.6</v>
      </c>
      <c r="O28" s="12">
        <v>9.0</v>
      </c>
      <c r="Q28" s="61"/>
    </row>
    <row r="29">
      <c r="A29" s="12">
        <v>28.0</v>
      </c>
      <c r="B29" s="12">
        <v>14.0</v>
      </c>
      <c r="C29" s="12">
        <v>20.0</v>
      </c>
      <c r="D29" s="12">
        <v>19.0</v>
      </c>
      <c r="E29" s="12">
        <v>12.0</v>
      </c>
      <c r="F29" s="12">
        <v>13.0</v>
      </c>
      <c r="G29" s="9">
        <f t="shared" si="1"/>
        <v>78</v>
      </c>
      <c r="I29" s="9">
        <f t="shared" si="2"/>
        <v>15.6</v>
      </c>
      <c r="J29" s="9">
        <f t="shared" si="3"/>
        <v>8</v>
      </c>
      <c r="K29" s="12">
        <v>7.0</v>
      </c>
      <c r="M29" s="9">
        <v>78.0</v>
      </c>
      <c r="N29" s="12">
        <v>88.6</v>
      </c>
      <c r="O29" s="12">
        <v>7.0</v>
      </c>
      <c r="Q29" s="61"/>
    </row>
    <row r="30">
      <c r="A30" s="12">
        <v>29.0</v>
      </c>
      <c r="B30" s="12">
        <v>11.0</v>
      </c>
      <c r="C30" s="12">
        <v>16.0</v>
      </c>
      <c r="D30" s="12">
        <v>17.0</v>
      </c>
      <c r="E30" s="12">
        <v>11.0</v>
      </c>
      <c r="F30" s="12">
        <v>12.0</v>
      </c>
      <c r="G30" s="9">
        <f t="shared" si="1"/>
        <v>67</v>
      </c>
      <c r="I30" s="9">
        <f t="shared" si="2"/>
        <v>13.4</v>
      </c>
      <c r="J30" s="9">
        <f t="shared" si="3"/>
        <v>6</v>
      </c>
      <c r="K30" s="12">
        <v>7.0</v>
      </c>
      <c r="M30" s="9">
        <v>67.0</v>
      </c>
      <c r="N30" s="12">
        <v>82.2</v>
      </c>
      <c r="O30" s="12">
        <v>7.0</v>
      </c>
      <c r="Q30" s="61"/>
    </row>
    <row r="31">
      <c r="A31" s="12">
        <v>30.0</v>
      </c>
      <c r="B31" s="12">
        <v>24.0</v>
      </c>
      <c r="C31" s="12">
        <v>15.0</v>
      </c>
      <c r="D31" s="12">
        <v>20.0</v>
      </c>
      <c r="E31" s="12">
        <v>19.0</v>
      </c>
      <c r="F31" s="12">
        <v>17.0</v>
      </c>
      <c r="G31" s="9">
        <f t="shared" si="1"/>
        <v>95</v>
      </c>
      <c r="H31" s="9">
        <f>SUM(G29:G31)</f>
        <v>240</v>
      </c>
      <c r="I31" s="9">
        <f t="shared" si="2"/>
        <v>19</v>
      </c>
      <c r="J31" s="9">
        <f t="shared" si="3"/>
        <v>9</v>
      </c>
      <c r="K31" s="12">
        <v>9.0</v>
      </c>
      <c r="M31" s="9">
        <v>95.0</v>
      </c>
      <c r="N31" s="12">
        <v>84.8</v>
      </c>
      <c r="O31" s="12">
        <v>9.0</v>
      </c>
      <c r="Q31" s="61"/>
    </row>
    <row r="32">
      <c r="A32" s="12">
        <v>31.0</v>
      </c>
      <c r="B32" s="12">
        <v>17.0</v>
      </c>
      <c r="C32" s="12">
        <v>11.0</v>
      </c>
      <c r="D32" s="12">
        <v>21.0</v>
      </c>
      <c r="E32" s="12">
        <v>17.0</v>
      </c>
      <c r="F32" s="12">
        <v>16.0</v>
      </c>
      <c r="G32" s="9">
        <f t="shared" si="1"/>
        <v>82</v>
      </c>
      <c r="I32" s="9">
        <f t="shared" si="2"/>
        <v>16.4</v>
      </c>
      <c r="J32" s="9">
        <f t="shared" si="3"/>
        <v>10</v>
      </c>
      <c r="K32" s="12">
        <v>9.0</v>
      </c>
      <c r="M32" s="9">
        <v>82.0</v>
      </c>
      <c r="N32" s="12">
        <v>82.6</v>
      </c>
      <c r="O32" s="12">
        <v>9.0</v>
      </c>
      <c r="Q32" s="61"/>
    </row>
    <row r="33">
      <c r="A33" s="12">
        <v>32.0</v>
      </c>
      <c r="B33" s="12">
        <v>13.0</v>
      </c>
      <c r="C33" s="12">
        <v>15.0</v>
      </c>
      <c r="D33" s="12">
        <v>22.0</v>
      </c>
      <c r="E33" s="12">
        <v>21.0</v>
      </c>
      <c r="F33" s="12">
        <v>16.0</v>
      </c>
      <c r="G33" s="9">
        <f t="shared" si="1"/>
        <v>87</v>
      </c>
      <c r="I33" s="9">
        <f t="shared" si="2"/>
        <v>17.4</v>
      </c>
      <c r="J33" s="9">
        <f t="shared" si="3"/>
        <v>9</v>
      </c>
      <c r="K33" s="12">
        <v>9.0</v>
      </c>
      <c r="M33" s="9">
        <v>87.0</v>
      </c>
      <c r="N33" s="12">
        <v>81.8</v>
      </c>
      <c r="O33" s="12">
        <v>9.0</v>
      </c>
      <c r="Q33" s="61"/>
    </row>
    <row r="34">
      <c r="A34" s="12">
        <v>33.0</v>
      </c>
      <c r="B34" s="12">
        <v>13.0</v>
      </c>
      <c r="C34" s="12">
        <v>18.0</v>
      </c>
      <c r="D34" s="12">
        <v>20.0</v>
      </c>
      <c r="E34" s="12">
        <v>18.0</v>
      </c>
      <c r="F34" s="12">
        <v>13.0</v>
      </c>
      <c r="G34" s="9">
        <f t="shared" si="1"/>
        <v>82</v>
      </c>
      <c r="H34" s="9">
        <f>SUM(G32:G34)</f>
        <v>251</v>
      </c>
      <c r="I34" s="9">
        <f t="shared" si="2"/>
        <v>16.4</v>
      </c>
      <c r="J34" s="9">
        <f t="shared" si="3"/>
        <v>7</v>
      </c>
      <c r="K34" s="12">
        <v>9.0</v>
      </c>
      <c r="M34" s="9">
        <v>82.0</v>
      </c>
      <c r="N34" s="12">
        <v>82.6</v>
      </c>
      <c r="O34" s="12">
        <v>9.0</v>
      </c>
      <c r="Q34" s="61"/>
    </row>
    <row r="35">
      <c r="A35" s="12">
        <v>34.0</v>
      </c>
      <c r="B35" s="12">
        <v>16.0</v>
      </c>
      <c r="C35" s="12">
        <v>11.0</v>
      </c>
      <c r="D35" s="12">
        <v>17.0</v>
      </c>
      <c r="E35" s="12">
        <v>10.0</v>
      </c>
      <c r="F35" s="12">
        <v>15.0</v>
      </c>
      <c r="G35" s="9">
        <f t="shared" si="1"/>
        <v>69</v>
      </c>
      <c r="I35" s="9">
        <f t="shared" si="2"/>
        <v>13.8</v>
      </c>
      <c r="J35" s="9">
        <f t="shared" si="3"/>
        <v>7</v>
      </c>
      <c r="K35" s="12">
        <v>9.0</v>
      </c>
      <c r="M35" s="9">
        <v>69.0</v>
      </c>
      <c r="N35" s="12">
        <v>83.0</v>
      </c>
      <c r="O35" s="12">
        <v>9.0</v>
      </c>
      <c r="Q35" s="61"/>
    </row>
    <row r="36">
      <c r="A36" s="12">
        <v>35.0</v>
      </c>
      <c r="B36" s="12">
        <v>14.0</v>
      </c>
      <c r="C36" s="12">
        <v>14.0</v>
      </c>
      <c r="D36" s="12">
        <v>18.0</v>
      </c>
      <c r="E36" s="12">
        <v>15.0</v>
      </c>
      <c r="F36" s="12">
        <v>17.0</v>
      </c>
      <c r="G36" s="9">
        <f t="shared" si="1"/>
        <v>78</v>
      </c>
      <c r="I36" s="9">
        <f t="shared" si="2"/>
        <v>15.6</v>
      </c>
      <c r="J36" s="9">
        <f t="shared" si="3"/>
        <v>4</v>
      </c>
      <c r="K36" s="12">
        <v>9.0</v>
      </c>
      <c r="M36" s="9">
        <v>78.0</v>
      </c>
      <c r="N36" s="12">
        <v>79.6</v>
      </c>
      <c r="O36" s="12">
        <v>9.0</v>
      </c>
      <c r="Q36" s="61"/>
    </row>
    <row r="37">
      <c r="A37" s="12">
        <v>36.0</v>
      </c>
      <c r="B37" s="12">
        <v>11.0</v>
      </c>
      <c r="C37" s="12">
        <v>23.0</v>
      </c>
      <c r="D37" s="12">
        <v>20.0</v>
      </c>
      <c r="E37" s="12">
        <v>17.0</v>
      </c>
      <c r="F37" s="12">
        <v>17.0</v>
      </c>
      <c r="G37" s="9">
        <f t="shared" si="1"/>
        <v>88</v>
      </c>
      <c r="H37" s="9">
        <f>SUM(G35:G37)</f>
        <v>235</v>
      </c>
      <c r="I37" s="9">
        <f t="shared" si="2"/>
        <v>17.6</v>
      </c>
      <c r="J37" s="9">
        <f t="shared" si="3"/>
        <v>12</v>
      </c>
      <c r="K37" s="12">
        <v>9.0</v>
      </c>
      <c r="M37" s="9">
        <v>88.0</v>
      </c>
      <c r="N37" s="12">
        <v>80.8</v>
      </c>
      <c r="O37" s="12">
        <v>9.0</v>
      </c>
      <c r="Q37" s="61"/>
    </row>
    <row r="38">
      <c r="A38" s="12">
        <v>37.0</v>
      </c>
      <c r="B38" s="12">
        <v>13.0</v>
      </c>
      <c r="C38" s="12">
        <v>12.0</v>
      </c>
      <c r="D38" s="12">
        <v>17.0</v>
      </c>
      <c r="E38" s="12">
        <v>15.0</v>
      </c>
      <c r="F38" s="12">
        <v>17.0</v>
      </c>
      <c r="G38" s="9">
        <f t="shared" si="1"/>
        <v>74</v>
      </c>
      <c r="I38" s="9">
        <f t="shared" si="2"/>
        <v>14.8</v>
      </c>
      <c r="J38" s="9">
        <f t="shared" si="3"/>
        <v>5</v>
      </c>
      <c r="K38" s="12">
        <v>9.0</v>
      </c>
      <c r="M38" s="9">
        <v>74.0</v>
      </c>
      <c r="N38" s="12">
        <v>78.2</v>
      </c>
      <c r="O38" s="12">
        <v>9.0</v>
      </c>
      <c r="Q38" s="61"/>
    </row>
    <row r="39">
      <c r="A39" s="12">
        <v>38.0</v>
      </c>
      <c r="B39" s="12">
        <v>19.0</v>
      </c>
      <c r="C39" s="12">
        <v>19.0</v>
      </c>
      <c r="D39" s="12">
        <v>16.0</v>
      </c>
      <c r="E39" s="12">
        <v>16.0</v>
      </c>
      <c r="F39" s="12">
        <v>11.0</v>
      </c>
      <c r="G39" s="9">
        <f t="shared" si="1"/>
        <v>81</v>
      </c>
      <c r="I39" s="9">
        <f t="shared" si="2"/>
        <v>16.2</v>
      </c>
      <c r="J39" s="9">
        <f t="shared" si="3"/>
        <v>8</v>
      </c>
      <c r="K39" s="12">
        <v>9.0</v>
      </c>
      <c r="M39" s="9">
        <v>81.0</v>
      </c>
      <c r="N39" s="12">
        <v>78.0</v>
      </c>
      <c r="O39" s="12">
        <v>9.0</v>
      </c>
      <c r="Q39" s="61"/>
    </row>
    <row r="40">
      <c r="A40" s="12">
        <v>39.0</v>
      </c>
      <c r="B40" s="12">
        <v>12.0</v>
      </c>
      <c r="C40" s="12">
        <v>15.0</v>
      </c>
      <c r="D40" s="12">
        <v>13.0</v>
      </c>
      <c r="E40" s="12">
        <v>11.0</v>
      </c>
      <c r="F40" s="12">
        <v>15.0</v>
      </c>
      <c r="G40" s="9">
        <f t="shared" si="1"/>
        <v>66</v>
      </c>
      <c r="H40" s="9">
        <f>SUM(G38:G40)</f>
        <v>221</v>
      </c>
      <c r="I40" s="9">
        <f t="shared" si="2"/>
        <v>13.2</v>
      </c>
      <c r="J40" s="9">
        <f t="shared" si="3"/>
        <v>4</v>
      </c>
      <c r="K40" s="12">
        <v>9.0</v>
      </c>
      <c r="M40" s="9">
        <v>66.0</v>
      </c>
      <c r="N40" s="12">
        <v>77.4</v>
      </c>
      <c r="O40" s="12">
        <v>9.0</v>
      </c>
      <c r="Q40" s="61"/>
    </row>
    <row r="41">
      <c r="A41" s="12">
        <v>40.0</v>
      </c>
      <c r="B41" s="12">
        <v>11.0</v>
      </c>
      <c r="C41" s="12">
        <v>14.0</v>
      </c>
      <c r="D41" s="12">
        <v>16.0</v>
      </c>
      <c r="E41" s="12">
        <v>13.0</v>
      </c>
      <c r="F41" s="12">
        <v>19.0</v>
      </c>
      <c r="G41" s="9">
        <f t="shared" si="1"/>
        <v>73</v>
      </c>
      <c r="I41" s="9">
        <f t="shared" si="2"/>
        <v>14.6</v>
      </c>
      <c r="J41" s="9">
        <f t="shared" si="3"/>
        <v>8</v>
      </c>
      <c r="K41" s="12">
        <v>9.0</v>
      </c>
      <c r="M41" s="9">
        <v>73.0</v>
      </c>
      <c r="N41" s="12">
        <v>76.4</v>
      </c>
      <c r="O41" s="12">
        <v>9.0</v>
      </c>
      <c r="Q41" s="61"/>
    </row>
    <row r="42">
      <c r="A42" s="12">
        <v>41.0</v>
      </c>
      <c r="B42" s="12">
        <v>16.0</v>
      </c>
      <c r="C42" s="12">
        <v>19.0</v>
      </c>
      <c r="D42" s="12">
        <v>25.0</v>
      </c>
      <c r="E42" s="12">
        <v>21.0</v>
      </c>
      <c r="F42" s="12">
        <v>16.0</v>
      </c>
      <c r="G42" s="9">
        <f t="shared" si="1"/>
        <v>97</v>
      </c>
      <c r="I42" s="9">
        <f t="shared" si="2"/>
        <v>19.4</v>
      </c>
      <c r="J42" s="9">
        <f t="shared" si="3"/>
        <v>9</v>
      </c>
      <c r="K42" s="12">
        <v>9.0</v>
      </c>
      <c r="M42" s="9">
        <v>97.0</v>
      </c>
      <c r="N42" s="12">
        <v>78.2</v>
      </c>
      <c r="O42" s="12">
        <v>9.0</v>
      </c>
      <c r="Q42" s="61"/>
    </row>
    <row r="43">
      <c r="A43" s="12">
        <v>42.0</v>
      </c>
      <c r="B43" s="12">
        <v>17.0</v>
      </c>
      <c r="C43" s="12">
        <v>15.0</v>
      </c>
      <c r="D43" s="12">
        <v>24.0</v>
      </c>
      <c r="E43" s="12">
        <v>16.0</v>
      </c>
      <c r="F43" s="12">
        <v>19.0</v>
      </c>
      <c r="G43" s="9">
        <f t="shared" si="1"/>
        <v>91</v>
      </c>
      <c r="H43" s="9">
        <f>SUM(G41:G43)</f>
        <v>261</v>
      </c>
      <c r="I43" s="9">
        <f t="shared" si="2"/>
        <v>18.2</v>
      </c>
      <c r="J43" s="9">
        <f t="shared" si="3"/>
        <v>9</v>
      </c>
      <c r="K43" s="12">
        <v>9.0</v>
      </c>
      <c r="M43" s="9">
        <v>91.0</v>
      </c>
      <c r="N43" s="12">
        <v>81.6</v>
      </c>
      <c r="O43" s="12">
        <v>9.0</v>
      </c>
      <c r="Q43" s="61"/>
    </row>
    <row r="44">
      <c r="A44" s="12">
        <v>43.0</v>
      </c>
      <c r="B44" s="12">
        <v>13.0</v>
      </c>
      <c r="C44" s="12">
        <v>16.0</v>
      </c>
      <c r="D44" s="12">
        <v>12.0</v>
      </c>
      <c r="E44" s="12">
        <v>20.0</v>
      </c>
      <c r="F44" s="12">
        <v>10.0</v>
      </c>
      <c r="G44" s="9">
        <f t="shared" si="1"/>
        <v>71</v>
      </c>
      <c r="I44" s="9">
        <f t="shared" si="2"/>
        <v>14.2</v>
      </c>
      <c r="J44" s="9">
        <f t="shared" si="3"/>
        <v>10</v>
      </c>
      <c r="K44" s="12">
        <v>8.0</v>
      </c>
      <c r="M44" s="9">
        <v>71.0</v>
      </c>
      <c r="N44" s="12">
        <v>79.6</v>
      </c>
      <c r="O44" s="12">
        <v>8.0</v>
      </c>
      <c r="Q44" s="61"/>
    </row>
    <row r="45">
      <c r="A45" s="12">
        <v>44.0</v>
      </c>
      <c r="B45" s="12">
        <v>15.0</v>
      </c>
      <c r="C45" s="12">
        <v>17.0</v>
      </c>
      <c r="D45" s="12">
        <v>18.0</v>
      </c>
      <c r="E45" s="12">
        <v>23.0</v>
      </c>
      <c r="F45" s="12">
        <v>17.0</v>
      </c>
      <c r="G45" s="9">
        <f t="shared" si="1"/>
        <v>90</v>
      </c>
      <c r="I45" s="9">
        <f t="shared" si="2"/>
        <v>18</v>
      </c>
      <c r="J45" s="9">
        <f t="shared" si="3"/>
        <v>8</v>
      </c>
      <c r="K45" s="12">
        <v>8.0</v>
      </c>
      <c r="M45" s="9">
        <v>90.0</v>
      </c>
      <c r="N45" s="12">
        <v>84.4</v>
      </c>
      <c r="O45" s="12">
        <v>8.0</v>
      </c>
      <c r="Q45" s="61"/>
    </row>
    <row r="46">
      <c r="A46" s="12">
        <v>45.0</v>
      </c>
      <c r="B46" s="12">
        <v>8.0</v>
      </c>
      <c r="C46" s="12">
        <v>18.0</v>
      </c>
      <c r="D46" s="12">
        <v>17.0</v>
      </c>
      <c r="E46" s="12">
        <v>23.0</v>
      </c>
      <c r="F46" s="12">
        <v>20.0</v>
      </c>
      <c r="G46" s="9">
        <f t="shared" si="1"/>
        <v>86</v>
      </c>
      <c r="H46" s="9">
        <f>SUM(G44:G46)</f>
        <v>247</v>
      </c>
      <c r="I46" s="9">
        <f t="shared" si="2"/>
        <v>17.2</v>
      </c>
      <c r="J46" s="9">
        <f t="shared" si="3"/>
        <v>15</v>
      </c>
      <c r="K46" s="12">
        <v>8.0</v>
      </c>
      <c r="M46" s="9">
        <v>86.0</v>
      </c>
      <c r="N46" s="12">
        <v>87.0</v>
      </c>
      <c r="O46" s="12">
        <v>8.0</v>
      </c>
      <c r="Q46" s="61"/>
    </row>
    <row r="47">
      <c r="A47" s="12">
        <v>46.0</v>
      </c>
      <c r="B47" s="12">
        <v>18.0</v>
      </c>
      <c r="C47" s="12">
        <v>18.0</v>
      </c>
      <c r="D47" s="12">
        <v>17.0</v>
      </c>
      <c r="E47" s="12">
        <v>13.0</v>
      </c>
      <c r="F47" s="12">
        <v>20.0</v>
      </c>
      <c r="G47" s="9">
        <f t="shared" si="1"/>
        <v>86</v>
      </c>
      <c r="I47" s="9">
        <f t="shared" si="2"/>
        <v>17.2</v>
      </c>
      <c r="J47" s="9">
        <f t="shared" si="3"/>
        <v>7</v>
      </c>
      <c r="K47" s="12">
        <v>8.0</v>
      </c>
      <c r="M47" s="9">
        <v>86.0</v>
      </c>
      <c r="N47" s="12">
        <v>84.8</v>
      </c>
      <c r="O47" s="12">
        <v>8.0</v>
      </c>
      <c r="Q47" s="61"/>
    </row>
    <row r="48">
      <c r="A48" s="12">
        <v>47.0</v>
      </c>
      <c r="B48" s="12">
        <v>27.0</v>
      </c>
      <c r="C48" s="12">
        <v>20.0</v>
      </c>
      <c r="D48" s="12">
        <v>19.0</v>
      </c>
      <c r="E48" s="12">
        <v>17.0</v>
      </c>
      <c r="F48" s="12">
        <v>18.0</v>
      </c>
      <c r="G48" s="9">
        <f t="shared" si="1"/>
        <v>101</v>
      </c>
      <c r="I48" s="9">
        <f t="shared" si="2"/>
        <v>20.2</v>
      </c>
      <c r="J48" s="9">
        <f t="shared" si="3"/>
        <v>10</v>
      </c>
      <c r="K48" s="12">
        <v>8.0</v>
      </c>
      <c r="M48" s="9">
        <v>101.0</v>
      </c>
      <c r="N48" s="12">
        <v>86.8</v>
      </c>
      <c r="O48" s="12">
        <v>8.0</v>
      </c>
      <c r="Q48" s="61"/>
    </row>
    <row r="49">
      <c r="A49" s="12">
        <v>48.0</v>
      </c>
      <c r="B49" s="12">
        <v>25.0</v>
      </c>
      <c r="C49" s="12">
        <v>23.0</v>
      </c>
      <c r="D49" s="12">
        <v>26.0</v>
      </c>
      <c r="E49" s="12">
        <v>15.0</v>
      </c>
      <c r="F49" s="12">
        <v>15.0</v>
      </c>
      <c r="G49" s="9">
        <f t="shared" si="1"/>
        <v>104</v>
      </c>
      <c r="H49" s="9">
        <f>SUM(G47:G49)</f>
        <v>291</v>
      </c>
      <c r="I49" s="9">
        <f t="shared" si="2"/>
        <v>20.8</v>
      </c>
      <c r="J49" s="9">
        <f t="shared" si="3"/>
        <v>11</v>
      </c>
      <c r="K49" s="12">
        <v>9.0</v>
      </c>
      <c r="M49" s="9">
        <v>104.0</v>
      </c>
      <c r="N49" s="12">
        <v>93.4</v>
      </c>
      <c r="O49" s="12">
        <v>9.0</v>
      </c>
      <c r="Q49" s="61"/>
    </row>
    <row r="50">
      <c r="A50" s="12">
        <v>49.0</v>
      </c>
      <c r="B50" s="12">
        <v>24.0</v>
      </c>
      <c r="C50" s="12">
        <v>25.0</v>
      </c>
      <c r="D50" s="12">
        <v>19.0</v>
      </c>
      <c r="E50" s="12">
        <v>21.0</v>
      </c>
      <c r="F50" s="12">
        <v>23.0</v>
      </c>
      <c r="G50" s="9">
        <f t="shared" si="1"/>
        <v>112</v>
      </c>
      <c r="I50" s="9">
        <f t="shared" si="2"/>
        <v>22.4</v>
      </c>
      <c r="J50" s="9">
        <f t="shared" si="3"/>
        <v>6</v>
      </c>
      <c r="K50" s="12">
        <v>9.0</v>
      </c>
      <c r="M50" s="9">
        <v>112.0</v>
      </c>
      <c r="N50" s="12">
        <v>97.8</v>
      </c>
      <c r="O50" s="12">
        <v>9.0</v>
      </c>
      <c r="Q50" s="61"/>
    </row>
    <row r="51">
      <c r="A51" s="12">
        <v>50.0</v>
      </c>
      <c r="B51" s="12">
        <v>24.0</v>
      </c>
      <c r="C51" s="12">
        <v>20.0</v>
      </c>
      <c r="D51" s="12">
        <v>28.0</v>
      </c>
      <c r="E51" s="12">
        <v>23.0</v>
      </c>
      <c r="F51" s="12">
        <v>15.0</v>
      </c>
      <c r="G51" s="9">
        <f t="shared" si="1"/>
        <v>110</v>
      </c>
      <c r="I51" s="9">
        <f t="shared" si="2"/>
        <v>22</v>
      </c>
      <c r="J51" s="9">
        <f t="shared" si="3"/>
        <v>13</v>
      </c>
      <c r="K51" s="12">
        <v>9.0</v>
      </c>
      <c r="M51" s="9">
        <v>110.0</v>
      </c>
      <c r="N51" s="12">
        <v>102.6</v>
      </c>
      <c r="O51" s="12">
        <v>9.0</v>
      </c>
      <c r="Q51" s="61"/>
    </row>
    <row r="52">
      <c r="A52" s="12">
        <v>51.0</v>
      </c>
      <c r="B52" s="12">
        <v>7.0</v>
      </c>
      <c r="C52" s="12">
        <v>31.0</v>
      </c>
      <c r="D52" s="12">
        <v>19.0</v>
      </c>
      <c r="E52" s="12">
        <v>22.0</v>
      </c>
      <c r="F52" s="12">
        <v>23.0</v>
      </c>
      <c r="G52" s="9">
        <f t="shared" si="1"/>
        <v>102</v>
      </c>
      <c r="H52" s="9">
        <f>SUM(G50:G52)</f>
        <v>324</v>
      </c>
      <c r="I52" s="9">
        <f t="shared" si="2"/>
        <v>20.4</v>
      </c>
      <c r="J52" s="9">
        <f t="shared" si="3"/>
        <v>24</v>
      </c>
      <c r="K52" s="12">
        <v>9.0</v>
      </c>
      <c r="M52" s="9">
        <v>102.0</v>
      </c>
      <c r="N52" s="12">
        <v>105.8</v>
      </c>
      <c r="O52" s="12">
        <v>9.0</v>
      </c>
      <c r="Q52" s="61"/>
    </row>
    <row r="53">
      <c r="A53" s="12">
        <v>52.0</v>
      </c>
      <c r="B53" s="12">
        <v>23.0</v>
      </c>
      <c r="C53" s="12">
        <v>25.0</v>
      </c>
      <c r="D53" s="12">
        <v>32.0</v>
      </c>
      <c r="E53" s="12">
        <v>23.0</v>
      </c>
      <c r="F53" s="12">
        <v>26.0</v>
      </c>
      <c r="G53" s="9">
        <f t="shared" si="1"/>
        <v>129</v>
      </c>
      <c r="I53" s="9">
        <f t="shared" si="2"/>
        <v>25.8</v>
      </c>
      <c r="J53" s="9">
        <f t="shared" si="3"/>
        <v>9</v>
      </c>
      <c r="K53" s="12">
        <v>9.0</v>
      </c>
      <c r="M53" s="9">
        <v>129.0</v>
      </c>
      <c r="N53" s="12">
        <v>111.4</v>
      </c>
      <c r="O53" s="12">
        <v>9.0</v>
      </c>
      <c r="Q53" s="61"/>
    </row>
    <row r="54">
      <c r="A54" s="12">
        <v>53.0</v>
      </c>
      <c r="B54" s="12">
        <v>23.0</v>
      </c>
      <c r="C54" s="12">
        <v>29.0</v>
      </c>
      <c r="D54" s="12">
        <v>20.0</v>
      </c>
      <c r="E54" s="12">
        <v>22.0</v>
      </c>
      <c r="F54" s="12">
        <v>21.0</v>
      </c>
      <c r="G54" s="9">
        <f t="shared" si="1"/>
        <v>115</v>
      </c>
      <c r="I54" s="9">
        <f t="shared" si="2"/>
        <v>23</v>
      </c>
      <c r="J54" s="9">
        <f t="shared" si="3"/>
        <v>9</v>
      </c>
      <c r="K54" s="12">
        <v>9.0</v>
      </c>
      <c r="M54" s="9">
        <v>115.0</v>
      </c>
      <c r="N54" s="12">
        <v>113.6</v>
      </c>
      <c r="O54" s="12">
        <v>9.0</v>
      </c>
      <c r="Q54" s="61"/>
    </row>
    <row r="55">
      <c r="A55" s="12">
        <v>54.0</v>
      </c>
      <c r="B55" s="12">
        <v>18.0</v>
      </c>
      <c r="C55" s="12">
        <v>19.0</v>
      </c>
      <c r="D55" s="12">
        <v>25.0</v>
      </c>
      <c r="E55" s="12">
        <v>26.0</v>
      </c>
      <c r="F55" s="12">
        <v>23.0</v>
      </c>
      <c r="G55" s="9">
        <f t="shared" si="1"/>
        <v>111</v>
      </c>
      <c r="H55" s="9">
        <f>SUM(G53:G55)</f>
        <v>355</v>
      </c>
      <c r="I55" s="9">
        <f t="shared" si="2"/>
        <v>22.2</v>
      </c>
      <c r="J55" s="9">
        <f t="shared" si="3"/>
        <v>8</v>
      </c>
      <c r="K55" s="12">
        <v>9.0</v>
      </c>
      <c r="M55" s="9">
        <v>111.0</v>
      </c>
      <c r="N55" s="12">
        <v>113.4</v>
      </c>
      <c r="O55" s="12">
        <v>9.0</v>
      </c>
      <c r="Q55" s="61"/>
    </row>
    <row r="56">
      <c r="A56" s="12">
        <v>55.0</v>
      </c>
      <c r="B56" s="12">
        <v>14.0</v>
      </c>
      <c r="C56" s="12">
        <v>18.0</v>
      </c>
      <c r="D56" s="12">
        <v>20.0</v>
      </c>
      <c r="E56" s="12">
        <v>24.0</v>
      </c>
      <c r="F56" s="12">
        <v>24.0</v>
      </c>
      <c r="G56" s="9">
        <f t="shared" si="1"/>
        <v>100</v>
      </c>
      <c r="I56" s="9">
        <f t="shared" si="2"/>
        <v>20</v>
      </c>
      <c r="J56" s="9">
        <f t="shared" si="3"/>
        <v>10</v>
      </c>
      <c r="K56" s="12">
        <v>9.0</v>
      </c>
      <c r="M56" s="9">
        <v>100.0</v>
      </c>
      <c r="N56" s="12">
        <v>111.4</v>
      </c>
      <c r="O56" s="12">
        <v>9.0</v>
      </c>
      <c r="Q56" s="61"/>
    </row>
    <row r="57">
      <c r="A57" s="12">
        <v>56.0</v>
      </c>
      <c r="B57" s="12">
        <v>35.0</v>
      </c>
      <c r="C57" s="12">
        <v>15.0</v>
      </c>
      <c r="D57" s="12">
        <v>16.0</v>
      </c>
      <c r="E57" s="12">
        <v>28.0</v>
      </c>
      <c r="F57" s="12">
        <v>22.0</v>
      </c>
      <c r="G57" s="9">
        <f t="shared" si="1"/>
        <v>116</v>
      </c>
      <c r="I57" s="9">
        <f t="shared" si="2"/>
        <v>23.2</v>
      </c>
      <c r="J57" s="9">
        <f t="shared" si="3"/>
        <v>20</v>
      </c>
      <c r="K57" s="12">
        <v>9.0</v>
      </c>
      <c r="M57" s="9">
        <v>116.0</v>
      </c>
      <c r="N57" s="12">
        <v>114.2</v>
      </c>
      <c r="O57" s="12">
        <v>9.0</v>
      </c>
      <c r="Q57" s="61"/>
    </row>
    <row r="58">
      <c r="A58" s="12">
        <v>57.0</v>
      </c>
      <c r="B58" s="12">
        <v>13.0</v>
      </c>
      <c r="C58" s="12">
        <v>13.0</v>
      </c>
      <c r="D58" s="12">
        <v>19.0</v>
      </c>
      <c r="E58" s="12">
        <v>18.0</v>
      </c>
      <c r="F58" s="12">
        <v>27.0</v>
      </c>
      <c r="G58" s="9">
        <f t="shared" si="1"/>
        <v>90</v>
      </c>
      <c r="H58" s="9">
        <f>SUM(G56:G58)</f>
        <v>306</v>
      </c>
      <c r="I58" s="9">
        <f t="shared" si="2"/>
        <v>18</v>
      </c>
      <c r="J58" s="9">
        <f t="shared" si="3"/>
        <v>14</v>
      </c>
      <c r="K58" s="12">
        <v>7.0</v>
      </c>
      <c r="M58" s="9">
        <v>90.0</v>
      </c>
      <c r="N58" s="12">
        <v>106.4</v>
      </c>
      <c r="O58" s="12">
        <v>7.0</v>
      </c>
      <c r="Q58" s="61"/>
    </row>
    <row r="59">
      <c r="A59" s="12">
        <v>58.0</v>
      </c>
      <c r="B59" s="12">
        <v>27.0</v>
      </c>
      <c r="C59" s="12">
        <v>14.0</v>
      </c>
      <c r="D59" s="12">
        <v>19.0</v>
      </c>
      <c r="E59" s="12">
        <v>21.0</v>
      </c>
      <c r="F59" s="12">
        <v>21.0</v>
      </c>
      <c r="G59" s="9">
        <f t="shared" si="1"/>
        <v>102</v>
      </c>
      <c r="I59" s="9">
        <f t="shared" si="2"/>
        <v>20.4</v>
      </c>
      <c r="J59" s="9">
        <f t="shared" si="3"/>
        <v>13</v>
      </c>
      <c r="K59" s="12">
        <v>7.0</v>
      </c>
      <c r="M59" s="9">
        <v>102.0</v>
      </c>
      <c r="N59" s="12">
        <v>103.8</v>
      </c>
      <c r="O59" s="12">
        <v>7.0</v>
      </c>
      <c r="Q59" s="61"/>
    </row>
    <row r="60">
      <c r="A60" s="12">
        <v>59.0</v>
      </c>
      <c r="B60" s="12">
        <v>9.0</v>
      </c>
      <c r="C60" s="12">
        <v>17.0</v>
      </c>
      <c r="D60" s="12">
        <v>15.0</v>
      </c>
      <c r="E60" s="12">
        <v>12.0</v>
      </c>
      <c r="F60" s="12">
        <v>15.0</v>
      </c>
      <c r="G60" s="9">
        <f t="shared" si="1"/>
        <v>68</v>
      </c>
      <c r="H60" s="9">
        <f>SUM(G59:G60)</f>
        <v>170</v>
      </c>
      <c r="I60" s="9">
        <f t="shared" si="2"/>
        <v>13.6</v>
      </c>
      <c r="J60" s="9">
        <f t="shared" si="3"/>
        <v>8</v>
      </c>
      <c r="K60" s="12">
        <v>7.0</v>
      </c>
      <c r="M60" s="9">
        <v>68.0</v>
      </c>
      <c r="N60" s="12">
        <v>95.2</v>
      </c>
      <c r="O60" s="12">
        <v>7.0</v>
      </c>
      <c r="Q60" s="61"/>
    </row>
    <row r="61">
      <c r="A61" s="12" t="s">
        <v>55</v>
      </c>
      <c r="B61" s="11">
        <f t="shared" ref="B61:G61" si="4">AVERAGE(B2:B60)</f>
        <v>16.61016949</v>
      </c>
      <c r="C61" s="11">
        <f t="shared" si="4"/>
        <v>17.16949153</v>
      </c>
      <c r="D61" s="11">
        <f t="shared" si="4"/>
        <v>19.03389831</v>
      </c>
      <c r="E61" s="11">
        <f t="shared" si="4"/>
        <v>17.38983051</v>
      </c>
      <c r="F61" s="11">
        <f t="shared" si="4"/>
        <v>17.37288136</v>
      </c>
      <c r="G61" s="11">
        <f t="shared" si="4"/>
        <v>87.57627119</v>
      </c>
      <c r="H61" s="11">
        <f>Average(H58,H55,H52,H49,H46,H43,H40,H37,H34,H31,H28,H25,H22,H19,H16,H13,H10,H7,H4)</f>
        <v>263</v>
      </c>
      <c r="I61" s="11"/>
      <c r="J61" s="11">
        <f>AVERAGE(J2:J60)</f>
        <v>8.966101695</v>
      </c>
      <c r="K61" s="11"/>
      <c r="M61" s="11"/>
      <c r="O61" s="11"/>
    </row>
    <row r="62">
      <c r="O62" s="62"/>
    </row>
    <row r="63">
      <c r="O63" s="62"/>
    </row>
    <row r="64">
      <c r="A64" s="10" t="s">
        <v>75</v>
      </c>
      <c r="B64" s="10">
        <v>5.0</v>
      </c>
      <c r="O64" s="62"/>
    </row>
    <row r="65">
      <c r="A65" s="10" t="s">
        <v>76</v>
      </c>
      <c r="B65" s="63">
        <v>0.58</v>
      </c>
      <c r="O65" s="62"/>
    </row>
    <row r="66">
      <c r="A66" s="10" t="s">
        <v>77</v>
      </c>
      <c r="B66" s="64">
        <v>0.39</v>
      </c>
      <c r="O66" s="62"/>
    </row>
    <row r="67">
      <c r="O67" s="62"/>
    </row>
    <row r="68">
      <c r="O68" s="62"/>
    </row>
    <row r="69">
      <c r="O69" s="62"/>
    </row>
    <row r="70">
      <c r="O70" s="62"/>
    </row>
    <row r="71">
      <c r="O71" s="62"/>
    </row>
    <row r="72">
      <c r="O72" s="62"/>
    </row>
    <row r="73">
      <c r="O73" s="62"/>
    </row>
    <row r="74">
      <c r="O74" s="62"/>
    </row>
    <row r="75">
      <c r="O75" s="62"/>
    </row>
    <row r="76">
      <c r="O76" s="62"/>
    </row>
    <row r="77">
      <c r="O77" s="62"/>
    </row>
    <row r="78">
      <c r="O78" s="62"/>
    </row>
    <row r="79">
      <c r="O79" s="62"/>
    </row>
    <row r="80">
      <c r="O80" s="62"/>
    </row>
    <row r="81">
      <c r="O81" s="62"/>
    </row>
    <row r="82">
      <c r="O82" s="62"/>
    </row>
    <row r="83">
      <c r="O83" s="62"/>
    </row>
    <row r="84">
      <c r="O84" s="62"/>
    </row>
    <row r="85">
      <c r="O85" s="62"/>
    </row>
    <row r="86">
      <c r="O86" s="62"/>
    </row>
    <row r="87">
      <c r="O87" s="62"/>
    </row>
    <row r="88">
      <c r="O88" s="62"/>
    </row>
    <row r="89">
      <c r="O89" s="62"/>
    </row>
    <row r="90">
      <c r="O90" s="62"/>
    </row>
    <row r="91">
      <c r="O91" s="62"/>
    </row>
    <row r="92">
      <c r="O92" s="62"/>
    </row>
    <row r="93">
      <c r="O93" s="62"/>
    </row>
    <row r="94">
      <c r="O94" s="62"/>
    </row>
    <row r="95">
      <c r="O95" s="62"/>
    </row>
    <row r="96">
      <c r="O96" s="62"/>
    </row>
    <row r="97">
      <c r="O97" s="62"/>
    </row>
    <row r="98">
      <c r="O98" s="62"/>
    </row>
    <row r="99">
      <c r="O99" s="62"/>
    </row>
    <row r="100">
      <c r="O100" s="62"/>
    </row>
    <row r="101">
      <c r="O101" s="62"/>
    </row>
    <row r="102">
      <c r="O102" s="62"/>
    </row>
    <row r="103">
      <c r="O103" s="62"/>
    </row>
    <row r="104">
      <c r="O104" s="62"/>
    </row>
    <row r="105">
      <c r="O105" s="62"/>
    </row>
    <row r="106">
      <c r="O106" s="62"/>
    </row>
    <row r="107">
      <c r="O107" s="62"/>
    </row>
    <row r="108">
      <c r="O108" s="62"/>
    </row>
    <row r="109">
      <c r="O109" s="62"/>
    </row>
    <row r="110">
      <c r="O110" s="62"/>
    </row>
    <row r="111">
      <c r="O111" s="62"/>
    </row>
    <row r="112">
      <c r="O112" s="62"/>
    </row>
    <row r="113">
      <c r="O113" s="62"/>
    </row>
    <row r="114">
      <c r="O114" s="62"/>
    </row>
    <row r="115">
      <c r="O115" s="62"/>
    </row>
    <row r="116">
      <c r="O116" s="62"/>
    </row>
    <row r="117">
      <c r="O117" s="62"/>
    </row>
    <row r="118">
      <c r="O118" s="62"/>
    </row>
    <row r="119">
      <c r="O119" s="62"/>
    </row>
    <row r="120">
      <c r="O120" s="62"/>
    </row>
    <row r="121">
      <c r="O121" s="62"/>
    </row>
    <row r="122">
      <c r="O122" s="62"/>
    </row>
    <row r="123">
      <c r="O123" s="62"/>
    </row>
    <row r="124">
      <c r="O124" s="62"/>
    </row>
    <row r="125">
      <c r="O125" s="62"/>
    </row>
    <row r="126">
      <c r="O126" s="62"/>
    </row>
    <row r="127">
      <c r="O127" s="62"/>
    </row>
    <row r="128">
      <c r="O128" s="62"/>
    </row>
    <row r="129">
      <c r="O129" s="62"/>
    </row>
    <row r="130">
      <c r="O130" s="62"/>
    </row>
    <row r="131">
      <c r="O131" s="62"/>
    </row>
    <row r="132">
      <c r="O132" s="62"/>
    </row>
    <row r="133">
      <c r="O133" s="62"/>
    </row>
    <row r="134">
      <c r="O134" s="62"/>
    </row>
    <row r="135">
      <c r="O135" s="62"/>
    </row>
    <row r="136">
      <c r="O136" s="62"/>
    </row>
    <row r="137">
      <c r="O137" s="62"/>
    </row>
    <row r="138">
      <c r="O138" s="62"/>
    </row>
    <row r="139">
      <c r="O139" s="62"/>
    </row>
    <row r="140">
      <c r="O140" s="62"/>
    </row>
    <row r="141">
      <c r="O141" s="62"/>
    </row>
    <row r="142">
      <c r="O142" s="62"/>
    </row>
    <row r="143">
      <c r="O143" s="62"/>
    </row>
    <row r="144">
      <c r="O144" s="62"/>
    </row>
    <row r="145">
      <c r="O145" s="62"/>
    </row>
    <row r="146">
      <c r="O146" s="62"/>
    </row>
    <row r="147">
      <c r="O147" s="62"/>
    </row>
    <row r="148">
      <c r="O148" s="62"/>
    </row>
    <row r="149">
      <c r="O149" s="62"/>
    </row>
    <row r="150">
      <c r="O150" s="62"/>
    </row>
    <row r="151">
      <c r="O151" s="62"/>
    </row>
    <row r="152">
      <c r="O152" s="62"/>
    </row>
    <row r="153">
      <c r="O153" s="62"/>
    </row>
    <row r="154">
      <c r="O154" s="62"/>
    </row>
    <row r="155">
      <c r="O155" s="62"/>
    </row>
    <row r="156">
      <c r="O156" s="62"/>
    </row>
    <row r="157">
      <c r="O157" s="62"/>
    </row>
    <row r="158">
      <c r="O158" s="62"/>
    </row>
    <row r="159">
      <c r="O159" s="62"/>
    </row>
    <row r="160">
      <c r="O160" s="62"/>
    </row>
    <row r="161">
      <c r="O161" s="62"/>
    </row>
    <row r="162">
      <c r="O162" s="62"/>
    </row>
    <row r="163">
      <c r="O163" s="62"/>
    </row>
    <row r="164">
      <c r="O164" s="62"/>
    </row>
    <row r="165">
      <c r="O165" s="62"/>
    </row>
    <row r="166">
      <c r="O166" s="62"/>
    </row>
    <row r="167">
      <c r="O167" s="62"/>
    </row>
    <row r="168">
      <c r="O168" s="62"/>
    </row>
    <row r="169">
      <c r="O169" s="62"/>
    </row>
    <row r="170">
      <c r="O170" s="62"/>
    </row>
    <row r="171">
      <c r="O171" s="62"/>
    </row>
    <row r="172">
      <c r="O172" s="62"/>
    </row>
    <row r="173">
      <c r="O173" s="62"/>
    </row>
    <row r="174">
      <c r="O174" s="62"/>
    </row>
    <row r="175">
      <c r="O175" s="62"/>
    </row>
    <row r="176">
      <c r="O176" s="62"/>
    </row>
    <row r="177">
      <c r="O177" s="62"/>
    </row>
    <row r="178">
      <c r="O178" s="62"/>
    </row>
    <row r="179">
      <c r="O179" s="62"/>
    </row>
    <row r="180">
      <c r="O180" s="62"/>
    </row>
    <row r="181">
      <c r="O181" s="62"/>
    </row>
    <row r="182">
      <c r="O182" s="62"/>
    </row>
    <row r="183">
      <c r="O183" s="62"/>
    </row>
    <row r="184">
      <c r="O184" s="62"/>
    </row>
    <row r="185">
      <c r="O185" s="62"/>
    </row>
    <row r="186">
      <c r="O186" s="62"/>
    </row>
    <row r="187">
      <c r="O187" s="62"/>
    </row>
    <row r="188">
      <c r="O188" s="62"/>
    </row>
    <row r="189">
      <c r="O189" s="62"/>
    </row>
    <row r="190">
      <c r="O190" s="62"/>
    </row>
    <row r="191">
      <c r="O191" s="62"/>
    </row>
    <row r="192">
      <c r="O192" s="62"/>
    </row>
    <row r="193">
      <c r="O193" s="62"/>
    </row>
    <row r="194">
      <c r="O194" s="62"/>
    </row>
    <row r="195">
      <c r="O195" s="62"/>
    </row>
    <row r="196">
      <c r="O196" s="62"/>
    </row>
    <row r="197">
      <c r="O197" s="62"/>
    </row>
    <row r="198">
      <c r="O198" s="62"/>
    </row>
    <row r="199">
      <c r="O199" s="62"/>
    </row>
    <row r="200">
      <c r="O200" s="62"/>
    </row>
    <row r="201">
      <c r="O201" s="62"/>
    </row>
    <row r="202">
      <c r="O202" s="62"/>
    </row>
    <row r="203">
      <c r="O203" s="62"/>
    </row>
    <row r="204">
      <c r="O204" s="62"/>
    </row>
    <row r="205">
      <c r="O205" s="62"/>
    </row>
    <row r="206">
      <c r="O206" s="62"/>
    </row>
    <row r="207">
      <c r="O207" s="62"/>
    </row>
    <row r="208">
      <c r="O208" s="62"/>
    </row>
    <row r="209">
      <c r="O209" s="62"/>
    </row>
    <row r="210">
      <c r="O210" s="62"/>
    </row>
    <row r="211">
      <c r="O211" s="62"/>
    </row>
    <row r="212">
      <c r="O212" s="62"/>
    </row>
    <row r="213">
      <c r="O213" s="62"/>
    </row>
    <row r="214">
      <c r="O214" s="62"/>
    </row>
    <row r="215">
      <c r="O215" s="62"/>
    </row>
    <row r="216">
      <c r="O216" s="62"/>
    </row>
    <row r="217">
      <c r="O217" s="62"/>
    </row>
    <row r="218">
      <c r="O218" s="62"/>
    </row>
    <row r="219">
      <c r="O219" s="62"/>
    </row>
    <row r="220">
      <c r="O220" s="62"/>
    </row>
    <row r="221">
      <c r="O221" s="62"/>
    </row>
    <row r="222">
      <c r="O222" s="62"/>
    </row>
    <row r="223">
      <c r="O223" s="62"/>
    </row>
    <row r="224">
      <c r="O224" s="62"/>
    </row>
    <row r="225">
      <c r="O225" s="62"/>
    </row>
    <row r="226">
      <c r="O226" s="62"/>
    </row>
    <row r="227">
      <c r="O227" s="62"/>
    </row>
    <row r="228">
      <c r="O228" s="62"/>
    </row>
    <row r="229">
      <c r="O229" s="62"/>
    </row>
    <row r="230">
      <c r="O230" s="62"/>
    </row>
    <row r="231">
      <c r="O231" s="62"/>
    </row>
    <row r="232">
      <c r="O232" s="62"/>
    </row>
    <row r="233">
      <c r="O233" s="62"/>
    </row>
    <row r="234">
      <c r="O234" s="62"/>
    </row>
    <row r="235">
      <c r="O235" s="62"/>
    </row>
    <row r="236">
      <c r="O236" s="62"/>
    </row>
    <row r="237">
      <c r="O237" s="62"/>
    </row>
    <row r="238">
      <c r="O238" s="62"/>
    </row>
    <row r="239">
      <c r="O239" s="62"/>
    </row>
    <row r="240">
      <c r="O240" s="62"/>
    </row>
    <row r="241">
      <c r="O241" s="62"/>
    </row>
    <row r="242">
      <c r="O242" s="62"/>
    </row>
    <row r="243">
      <c r="O243" s="62"/>
    </row>
    <row r="244">
      <c r="O244" s="62"/>
    </row>
    <row r="245">
      <c r="O245" s="62"/>
    </row>
    <row r="246">
      <c r="O246" s="62"/>
    </row>
    <row r="247">
      <c r="O247" s="62"/>
    </row>
    <row r="248">
      <c r="O248" s="62"/>
    </row>
    <row r="249">
      <c r="O249" s="62"/>
    </row>
    <row r="250">
      <c r="O250" s="62"/>
    </row>
    <row r="251">
      <c r="O251" s="62"/>
    </row>
    <row r="252">
      <c r="O252" s="62"/>
    </row>
    <row r="253">
      <c r="O253" s="62"/>
    </row>
    <row r="254">
      <c r="O254" s="62"/>
    </row>
    <row r="255">
      <c r="O255" s="62"/>
    </row>
    <row r="256">
      <c r="O256" s="62"/>
    </row>
    <row r="257">
      <c r="O257" s="62"/>
    </row>
    <row r="258">
      <c r="O258" s="62"/>
    </row>
    <row r="259">
      <c r="O259" s="62"/>
    </row>
    <row r="260">
      <c r="O260" s="62"/>
    </row>
    <row r="261">
      <c r="O261" s="62"/>
    </row>
    <row r="262">
      <c r="O262" s="62"/>
    </row>
    <row r="263">
      <c r="O263" s="62"/>
    </row>
    <row r="264">
      <c r="O264" s="62"/>
    </row>
    <row r="265">
      <c r="O265" s="62"/>
    </row>
    <row r="266">
      <c r="O266" s="62"/>
    </row>
    <row r="267">
      <c r="O267" s="62"/>
    </row>
    <row r="268">
      <c r="O268" s="62"/>
    </row>
    <row r="269">
      <c r="O269" s="62"/>
    </row>
    <row r="270">
      <c r="O270" s="62"/>
    </row>
    <row r="271">
      <c r="O271" s="62"/>
    </row>
    <row r="272">
      <c r="O272" s="62"/>
    </row>
    <row r="273">
      <c r="O273" s="62"/>
    </row>
    <row r="274">
      <c r="O274" s="62"/>
    </row>
    <row r="275">
      <c r="O275" s="62"/>
    </row>
    <row r="276">
      <c r="O276" s="62"/>
    </row>
    <row r="277">
      <c r="O277" s="62"/>
    </row>
    <row r="278">
      <c r="O278" s="62"/>
    </row>
    <row r="279">
      <c r="O279" s="62"/>
    </row>
    <row r="280">
      <c r="O280" s="62"/>
    </row>
    <row r="281">
      <c r="O281" s="62"/>
    </row>
    <row r="282">
      <c r="O282" s="62"/>
    </row>
    <row r="283">
      <c r="O283" s="62"/>
    </row>
    <row r="284">
      <c r="O284" s="62"/>
    </row>
    <row r="285">
      <c r="O285" s="62"/>
    </row>
    <row r="286">
      <c r="O286" s="62"/>
    </row>
    <row r="287">
      <c r="O287" s="62"/>
    </row>
    <row r="288">
      <c r="O288" s="62"/>
    </row>
    <row r="289">
      <c r="O289" s="62"/>
    </row>
    <row r="290">
      <c r="O290" s="62"/>
    </row>
    <row r="291">
      <c r="O291" s="62"/>
    </row>
    <row r="292">
      <c r="O292" s="62"/>
    </row>
    <row r="293">
      <c r="O293" s="62"/>
    </row>
    <row r="294">
      <c r="O294" s="62"/>
    </row>
    <row r="295">
      <c r="O295" s="62"/>
    </row>
    <row r="296">
      <c r="O296" s="62"/>
    </row>
    <row r="297">
      <c r="O297" s="62"/>
    </row>
    <row r="298">
      <c r="O298" s="62"/>
    </row>
    <row r="299">
      <c r="O299" s="62"/>
    </row>
    <row r="300">
      <c r="O300" s="62"/>
    </row>
    <row r="301">
      <c r="O301" s="62"/>
    </row>
    <row r="302">
      <c r="O302" s="62"/>
    </row>
    <row r="303">
      <c r="O303" s="62"/>
    </row>
    <row r="304">
      <c r="O304" s="62"/>
    </row>
    <row r="305">
      <c r="O305" s="62"/>
    </row>
    <row r="306">
      <c r="O306" s="62"/>
    </row>
    <row r="307">
      <c r="O307" s="62"/>
    </row>
    <row r="308">
      <c r="O308" s="62"/>
    </row>
    <row r="309">
      <c r="O309" s="62"/>
    </row>
    <row r="310">
      <c r="O310" s="62"/>
    </row>
    <row r="311">
      <c r="O311" s="62"/>
    </row>
    <row r="312">
      <c r="O312" s="62"/>
    </row>
    <row r="313">
      <c r="O313" s="62"/>
    </row>
    <row r="314">
      <c r="O314" s="62"/>
    </row>
    <row r="315">
      <c r="O315" s="62"/>
    </row>
    <row r="316">
      <c r="O316" s="62"/>
    </row>
    <row r="317">
      <c r="O317" s="62"/>
    </row>
    <row r="318">
      <c r="O318" s="62"/>
    </row>
    <row r="319">
      <c r="O319" s="62"/>
    </row>
    <row r="320">
      <c r="O320" s="62"/>
    </row>
    <row r="321">
      <c r="O321" s="62"/>
    </row>
    <row r="322">
      <c r="O322" s="62"/>
    </row>
    <row r="323">
      <c r="O323" s="62"/>
    </row>
    <row r="324">
      <c r="O324" s="62"/>
    </row>
    <row r="325">
      <c r="O325" s="62"/>
    </row>
    <row r="326">
      <c r="O326" s="62"/>
    </row>
    <row r="327">
      <c r="O327" s="62"/>
    </row>
    <row r="328">
      <c r="O328" s="62"/>
    </row>
    <row r="329">
      <c r="O329" s="62"/>
    </row>
    <row r="330">
      <c r="O330" s="62"/>
    </row>
    <row r="331">
      <c r="O331" s="62"/>
    </row>
    <row r="332">
      <c r="O332" s="62"/>
    </row>
    <row r="333">
      <c r="O333" s="62"/>
    </row>
    <row r="334">
      <c r="O334" s="62"/>
    </row>
    <row r="335">
      <c r="O335" s="62"/>
    </row>
    <row r="336">
      <c r="O336" s="62"/>
    </row>
    <row r="337">
      <c r="O337" s="62"/>
    </row>
    <row r="338">
      <c r="O338" s="62"/>
    </row>
    <row r="339">
      <c r="O339" s="62"/>
    </row>
    <row r="340">
      <c r="O340" s="62"/>
    </row>
    <row r="341">
      <c r="O341" s="62"/>
    </row>
    <row r="342">
      <c r="O342" s="62"/>
    </row>
    <row r="343">
      <c r="O343" s="62"/>
    </row>
    <row r="344">
      <c r="O344" s="62"/>
    </row>
    <row r="345">
      <c r="O345" s="62"/>
    </row>
    <row r="346">
      <c r="O346" s="62"/>
    </row>
    <row r="347">
      <c r="O347" s="62"/>
    </row>
    <row r="348">
      <c r="O348" s="62"/>
    </row>
    <row r="349">
      <c r="O349" s="62"/>
    </row>
    <row r="350">
      <c r="O350" s="62"/>
    </row>
    <row r="351">
      <c r="O351" s="62"/>
    </row>
    <row r="352">
      <c r="O352" s="62"/>
    </row>
    <row r="353">
      <c r="O353" s="62"/>
    </row>
    <row r="354">
      <c r="O354" s="62"/>
    </row>
    <row r="355">
      <c r="O355" s="62"/>
    </row>
    <row r="356">
      <c r="O356" s="62"/>
    </row>
    <row r="357">
      <c r="O357" s="62"/>
    </row>
    <row r="358">
      <c r="O358" s="62"/>
    </row>
    <row r="359">
      <c r="O359" s="62"/>
    </row>
    <row r="360">
      <c r="O360" s="62"/>
    </row>
    <row r="361">
      <c r="O361" s="62"/>
    </row>
    <row r="362">
      <c r="O362" s="62"/>
    </row>
    <row r="363">
      <c r="O363" s="62"/>
    </row>
    <row r="364">
      <c r="O364" s="62"/>
    </row>
    <row r="365">
      <c r="O365" s="62"/>
    </row>
    <row r="366">
      <c r="O366" s="62"/>
    </row>
    <row r="367">
      <c r="O367" s="62"/>
    </row>
    <row r="368">
      <c r="O368" s="62"/>
    </row>
    <row r="369">
      <c r="O369" s="62"/>
    </row>
    <row r="370">
      <c r="O370" s="62"/>
    </row>
    <row r="371">
      <c r="O371" s="62"/>
    </row>
    <row r="372">
      <c r="O372" s="62"/>
    </row>
    <row r="373">
      <c r="O373" s="62"/>
    </row>
    <row r="374">
      <c r="O374" s="62"/>
    </row>
    <row r="375">
      <c r="O375" s="62"/>
    </row>
    <row r="376">
      <c r="O376" s="62"/>
    </row>
    <row r="377">
      <c r="O377" s="62"/>
    </row>
    <row r="378">
      <c r="O378" s="62"/>
    </row>
    <row r="379">
      <c r="O379" s="62"/>
    </row>
    <row r="380">
      <c r="O380" s="62"/>
    </row>
    <row r="381">
      <c r="O381" s="62"/>
    </row>
    <row r="382">
      <c r="O382" s="62"/>
    </row>
    <row r="383">
      <c r="O383" s="62"/>
    </row>
    <row r="384">
      <c r="O384" s="62"/>
    </row>
    <row r="385">
      <c r="O385" s="62"/>
    </row>
    <row r="386">
      <c r="O386" s="62"/>
    </row>
    <row r="387">
      <c r="O387" s="62"/>
    </row>
    <row r="388">
      <c r="O388" s="62"/>
    </row>
    <row r="389">
      <c r="O389" s="62"/>
    </row>
    <row r="390">
      <c r="O390" s="62"/>
    </row>
    <row r="391">
      <c r="O391" s="62"/>
    </row>
    <row r="392">
      <c r="O392" s="62"/>
    </row>
    <row r="393">
      <c r="O393" s="62"/>
    </row>
    <row r="394">
      <c r="O394" s="62"/>
    </row>
    <row r="395">
      <c r="O395" s="62"/>
    </row>
    <row r="396">
      <c r="O396" s="62"/>
    </row>
    <row r="397">
      <c r="O397" s="62"/>
    </row>
    <row r="398">
      <c r="O398" s="62"/>
    </row>
    <row r="399">
      <c r="O399" s="62"/>
    </row>
    <row r="400">
      <c r="O400" s="62"/>
    </row>
    <row r="401">
      <c r="O401" s="62"/>
    </row>
    <row r="402">
      <c r="O402" s="62"/>
    </row>
    <row r="403">
      <c r="O403" s="62"/>
    </row>
    <row r="404">
      <c r="O404" s="62"/>
    </row>
    <row r="405">
      <c r="O405" s="62"/>
    </row>
    <row r="406">
      <c r="O406" s="62"/>
    </row>
    <row r="407">
      <c r="O407" s="62"/>
    </row>
    <row r="408">
      <c r="O408" s="62"/>
    </row>
    <row r="409">
      <c r="O409" s="62"/>
    </row>
    <row r="410">
      <c r="O410" s="62"/>
    </row>
    <row r="411">
      <c r="O411" s="62"/>
    </row>
    <row r="412">
      <c r="O412" s="62"/>
    </row>
    <row r="413">
      <c r="O413" s="62"/>
    </row>
    <row r="414">
      <c r="O414" s="62"/>
    </row>
    <row r="415">
      <c r="O415" s="62"/>
    </row>
    <row r="416">
      <c r="O416" s="62"/>
    </row>
    <row r="417">
      <c r="O417" s="62"/>
    </row>
    <row r="418">
      <c r="O418" s="62"/>
    </row>
    <row r="419">
      <c r="O419" s="62"/>
    </row>
    <row r="420">
      <c r="O420" s="62"/>
    </row>
    <row r="421">
      <c r="O421" s="62"/>
    </row>
    <row r="422">
      <c r="O422" s="62"/>
    </row>
    <row r="423">
      <c r="O423" s="62"/>
    </row>
    <row r="424">
      <c r="O424" s="62"/>
    </row>
    <row r="425">
      <c r="O425" s="62"/>
    </row>
    <row r="426">
      <c r="O426" s="62"/>
    </row>
    <row r="427">
      <c r="O427" s="62"/>
    </row>
    <row r="428">
      <c r="O428" s="62"/>
    </row>
    <row r="429">
      <c r="O429" s="62"/>
    </row>
    <row r="430">
      <c r="O430" s="62"/>
    </row>
    <row r="431">
      <c r="O431" s="62"/>
    </row>
    <row r="432">
      <c r="O432" s="62"/>
    </row>
    <row r="433">
      <c r="O433" s="62"/>
    </row>
    <row r="434">
      <c r="O434" s="62"/>
    </row>
    <row r="435">
      <c r="O435" s="62"/>
    </row>
    <row r="436">
      <c r="O436" s="62"/>
    </row>
    <row r="437">
      <c r="O437" s="62"/>
    </row>
    <row r="438">
      <c r="O438" s="62"/>
    </row>
    <row r="439">
      <c r="O439" s="62"/>
    </row>
    <row r="440">
      <c r="O440" s="62"/>
    </row>
    <row r="441">
      <c r="O441" s="62"/>
    </row>
    <row r="442">
      <c r="O442" s="62"/>
    </row>
    <row r="443">
      <c r="O443" s="62"/>
    </row>
    <row r="444">
      <c r="O444" s="62"/>
    </row>
    <row r="445">
      <c r="O445" s="62"/>
    </row>
    <row r="446">
      <c r="O446" s="62"/>
    </row>
    <row r="447">
      <c r="O447" s="62"/>
    </row>
    <row r="448">
      <c r="O448" s="62"/>
    </row>
    <row r="449">
      <c r="O449" s="62"/>
    </row>
    <row r="450">
      <c r="O450" s="62"/>
    </row>
    <row r="451">
      <c r="O451" s="62"/>
    </row>
    <row r="452">
      <c r="O452" s="62"/>
    </row>
    <row r="453">
      <c r="O453" s="62"/>
    </row>
    <row r="454">
      <c r="O454" s="62"/>
    </row>
    <row r="455">
      <c r="O455" s="62"/>
    </row>
    <row r="456">
      <c r="O456" s="62"/>
    </row>
    <row r="457">
      <c r="O457" s="62"/>
    </row>
    <row r="458">
      <c r="O458" s="62"/>
    </row>
    <row r="459">
      <c r="O459" s="62"/>
    </row>
    <row r="460">
      <c r="O460" s="62"/>
    </row>
    <row r="461">
      <c r="O461" s="62"/>
    </row>
    <row r="462">
      <c r="O462" s="62"/>
    </row>
    <row r="463">
      <c r="O463" s="62"/>
    </row>
    <row r="464">
      <c r="O464" s="62"/>
    </row>
    <row r="465">
      <c r="O465" s="62"/>
    </row>
    <row r="466">
      <c r="O466" s="62"/>
    </row>
    <row r="467">
      <c r="O467" s="62"/>
    </row>
    <row r="468">
      <c r="O468" s="62"/>
    </row>
    <row r="469">
      <c r="O469" s="62"/>
    </row>
    <row r="470">
      <c r="O470" s="62"/>
    </row>
    <row r="471">
      <c r="O471" s="62"/>
    </row>
    <row r="472">
      <c r="O472" s="62"/>
    </row>
    <row r="473">
      <c r="O473" s="62"/>
    </row>
    <row r="474">
      <c r="O474" s="62"/>
    </row>
    <row r="475">
      <c r="O475" s="62"/>
    </row>
    <row r="476">
      <c r="O476" s="62"/>
    </row>
    <row r="477">
      <c r="O477" s="62"/>
    </row>
    <row r="478">
      <c r="O478" s="62"/>
    </row>
    <row r="479">
      <c r="O479" s="62"/>
    </row>
    <row r="480">
      <c r="O480" s="62"/>
    </row>
    <row r="481">
      <c r="O481" s="62"/>
    </row>
    <row r="482">
      <c r="O482" s="62"/>
    </row>
    <row r="483">
      <c r="O483" s="62"/>
    </row>
    <row r="484">
      <c r="O484" s="62"/>
    </row>
    <row r="485">
      <c r="O485" s="62"/>
    </row>
    <row r="486">
      <c r="O486" s="62"/>
    </row>
    <row r="487">
      <c r="O487" s="62"/>
    </row>
    <row r="488">
      <c r="O488" s="62"/>
    </row>
    <row r="489">
      <c r="O489" s="62"/>
    </row>
    <row r="490">
      <c r="O490" s="62"/>
    </row>
    <row r="491">
      <c r="O491" s="62"/>
    </row>
    <row r="492">
      <c r="O492" s="62"/>
    </row>
    <row r="493">
      <c r="O493" s="62"/>
    </row>
    <row r="494">
      <c r="O494" s="62"/>
    </row>
    <row r="495">
      <c r="O495" s="62"/>
    </row>
    <row r="496">
      <c r="O496" s="62"/>
    </row>
    <row r="497">
      <c r="O497" s="62"/>
    </row>
    <row r="498">
      <c r="O498" s="62"/>
    </row>
    <row r="499">
      <c r="O499" s="62"/>
    </row>
    <row r="500">
      <c r="O500" s="62"/>
    </row>
    <row r="501">
      <c r="O501" s="62"/>
    </row>
    <row r="502">
      <c r="O502" s="62"/>
    </row>
    <row r="503">
      <c r="O503" s="62"/>
    </row>
    <row r="504">
      <c r="O504" s="62"/>
    </row>
    <row r="505">
      <c r="O505" s="62"/>
    </row>
    <row r="506">
      <c r="O506" s="62"/>
    </row>
    <row r="507">
      <c r="O507" s="62"/>
    </row>
    <row r="508">
      <c r="O508" s="62"/>
    </row>
    <row r="509">
      <c r="O509" s="62"/>
    </row>
    <row r="510">
      <c r="O510" s="62"/>
    </row>
    <row r="511">
      <c r="O511" s="62"/>
    </row>
    <row r="512">
      <c r="O512" s="62"/>
    </row>
    <row r="513">
      <c r="O513" s="62"/>
    </row>
    <row r="514">
      <c r="O514" s="62"/>
    </row>
    <row r="515">
      <c r="O515" s="62"/>
    </row>
    <row r="516">
      <c r="O516" s="62"/>
    </row>
    <row r="517">
      <c r="O517" s="62"/>
    </row>
    <row r="518">
      <c r="O518" s="62"/>
    </row>
    <row r="519">
      <c r="O519" s="62"/>
    </row>
    <row r="520">
      <c r="O520" s="62"/>
    </row>
    <row r="521">
      <c r="O521" s="62"/>
    </row>
    <row r="522">
      <c r="O522" s="62"/>
    </row>
    <row r="523">
      <c r="O523" s="62"/>
    </row>
    <row r="524">
      <c r="O524" s="62"/>
    </row>
    <row r="525">
      <c r="O525" s="62"/>
    </row>
    <row r="526">
      <c r="O526" s="62"/>
    </row>
    <row r="527">
      <c r="O527" s="62"/>
    </row>
    <row r="528">
      <c r="O528" s="62"/>
    </row>
    <row r="529">
      <c r="O529" s="62"/>
    </row>
    <row r="530">
      <c r="O530" s="62"/>
    </row>
    <row r="531">
      <c r="O531" s="62"/>
    </row>
    <row r="532">
      <c r="O532" s="62"/>
    </row>
    <row r="533">
      <c r="O533" s="62"/>
    </row>
    <row r="534">
      <c r="O534" s="62"/>
    </row>
    <row r="535">
      <c r="O535" s="62"/>
    </row>
    <row r="536">
      <c r="O536" s="62"/>
    </row>
    <row r="537">
      <c r="O537" s="62"/>
    </row>
    <row r="538">
      <c r="O538" s="62"/>
    </row>
    <row r="539">
      <c r="O539" s="62"/>
    </row>
    <row r="540">
      <c r="O540" s="62"/>
    </row>
    <row r="541">
      <c r="O541" s="62"/>
    </row>
    <row r="542">
      <c r="O542" s="62"/>
    </row>
    <row r="543">
      <c r="O543" s="62"/>
    </row>
    <row r="544">
      <c r="O544" s="62"/>
    </row>
    <row r="545">
      <c r="O545" s="62"/>
    </row>
    <row r="546">
      <c r="O546" s="62"/>
    </row>
    <row r="547">
      <c r="O547" s="62"/>
    </row>
    <row r="548">
      <c r="O548" s="62"/>
    </row>
    <row r="549">
      <c r="O549" s="62"/>
    </row>
    <row r="550">
      <c r="O550" s="62"/>
    </row>
    <row r="551">
      <c r="O551" s="62"/>
    </row>
    <row r="552">
      <c r="O552" s="62"/>
    </row>
    <row r="553">
      <c r="O553" s="62"/>
    </row>
    <row r="554">
      <c r="O554" s="62"/>
    </row>
    <row r="555">
      <c r="O555" s="62"/>
    </row>
    <row r="556">
      <c r="O556" s="62"/>
    </row>
    <row r="557">
      <c r="O557" s="62"/>
    </row>
    <row r="558">
      <c r="O558" s="62"/>
    </row>
    <row r="559">
      <c r="O559" s="62"/>
    </row>
    <row r="560">
      <c r="O560" s="62"/>
    </row>
    <row r="561">
      <c r="O561" s="62"/>
    </row>
    <row r="562">
      <c r="O562" s="62"/>
    </row>
    <row r="563">
      <c r="O563" s="62"/>
    </row>
    <row r="564">
      <c r="O564" s="62"/>
    </row>
    <row r="565">
      <c r="O565" s="62"/>
    </row>
    <row r="566">
      <c r="O566" s="62"/>
    </row>
    <row r="567">
      <c r="O567" s="62"/>
    </row>
    <row r="568">
      <c r="O568" s="62"/>
    </row>
    <row r="569">
      <c r="O569" s="62"/>
    </row>
    <row r="570">
      <c r="O570" s="62"/>
    </row>
    <row r="571">
      <c r="O571" s="62"/>
    </row>
    <row r="572">
      <c r="O572" s="62"/>
    </row>
    <row r="573">
      <c r="O573" s="62"/>
    </row>
    <row r="574">
      <c r="O574" s="62"/>
    </row>
    <row r="575">
      <c r="O575" s="62"/>
    </row>
    <row r="576">
      <c r="O576" s="62"/>
    </row>
    <row r="577">
      <c r="O577" s="62"/>
    </row>
    <row r="578">
      <c r="O578" s="62"/>
    </row>
    <row r="579">
      <c r="O579" s="62"/>
    </row>
    <row r="580">
      <c r="O580" s="62"/>
    </row>
    <row r="581">
      <c r="O581" s="62"/>
    </row>
    <row r="582">
      <c r="O582" s="62"/>
    </row>
    <row r="583">
      <c r="O583" s="62"/>
    </row>
    <row r="584">
      <c r="O584" s="62"/>
    </row>
    <row r="585">
      <c r="O585" s="62"/>
    </row>
    <row r="586">
      <c r="O586" s="62"/>
    </row>
    <row r="587">
      <c r="O587" s="62"/>
    </row>
    <row r="588">
      <c r="O588" s="62"/>
    </row>
    <row r="589">
      <c r="O589" s="62"/>
    </row>
    <row r="590">
      <c r="O590" s="62"/>
    </row>
    <row r="591">
      <c r="O591" s="62"/>
    </row>
    <row r="592">
      <c r="O592" s="62"/>
    </row>
    <row r="593">
      <c r="O593" s="62"/>
    </row>
    <row r="594">
      <c r="O594" s="62"/>
    </row>
    <row r="595">
      <c r="O595" s="62"/>
    </row>
    <row r="596">
      <c r="O596" s="62"/>
    </row>
    <row r="597">
      <c r="O597" s="62"/>
    </row>
    <row r="598">
      <c r="O598" s="62"/>
    </row>
    <row r="599">
      <c r="O599" s="62"/>
    </row>
    <row r="600">
      <c r="O600" s="62"/>
    </row>
    <row r="601">
      <c r="O601" s="62"/>
    </row>
    <row r="602">
      <c r="O602" s="62"/>
    </row>
    <row r="603">
      <c r="O603" s="62"/>
    </row>
    <row r="604">
      <c r="O604" s="62"/>
    </row>
    <row r="605">
      <c r="O605" s="62"/>
    </row>
    <row r="606">
      <c r="O606" s="62"/>
    </row>
    <row r="607">
      <c r="O607" s="62"/>
    </row>
    <row r="608">
      <c r="O608" s="62"/>
    </row>
    <row r="609">
      <c r="O609" s="62"/>
    </row>
    <row r="610">
      <c r="O610" s="62"/>
    </row>
    <row r="611">
      <c r="O611" s="62"/>
    </row>
    <row r="612">
      <c r="O612" s="62"/>
    </row>
    <row r="613">
      <c r="O613" s="62"/>
    </row>
    <row r="614">
      <c r="O614" s="62"/>
    </row>
    <row r="615">
      <c r="O615" s="62"/>
    </row>
    <row r="616">
      <c r="O616" s="62"/>
    </row>
    <row r="617">
      <c r="O617" s="62"/>
    </row>
    <row r="618">
      <c r="O618" s="62"/>
    </row>
    <row r="619">
      <c r="O619" s="62"/>
    </row>
    <row r="620">
      <c r="O620" s="62"/>
    </row>
    <row r="621">
      <c r="O621" s="62"/>
    </row>
    <row r="622">
      <c r="O622" s="62"/>
    </row>
    <row r="623">
      <c r="O623" s="62"/>
    </row>
    <row r="624">
      <c r="O624" s="62"/>
    </row>
    <row r="625">
      <c r="O625" s="62"/>
    </row>
    <row r="626">
      <c r="O626" s="62"/>
    </row>
    <row r="627">
      <c r="O627" s="62"/>
    </row>
    <row r="628">
      <c r="O628" s="62"/>
    </row>
    <row r="629">
      <c r="O629" s="62"/>
    </row>
    <row r="630">
      <c r="O630" s="62"/>
    </row>
    <row r="631">
      <c r="O631" s="62"/>
    </row>
    <row r="632">
      <c r="O632" s="62"/>
    </row>
    <row r="633">
      <c r="O633" s="62"/>
    </row>
    <row r="634">
      <c r="O634" s="62"/>
    </row>
    <row r="635">
      <c r="O635" s="62"/>
    </row>
    <row r="636">
      <c r="O636" s="62"/>
    </row>
    <row r="637">
      <c r="O637" s="62"/>
    </row>
    <row r="638">
      <c r="O638" s="62"/>
    </row>
    <row r="639">
      <c r="O639" s="62"/>
    </row>
    <row r="640">
      <c r="O640" s="62"/>
    </row>
    <row r="641">
      <c r="O641" s="62"/>
    </row>
    <row r="642">
      <c r="O642" s="62"/>
    </row>
    <row r="643">
      <c r="O643" s="62"/>
    </row>
    <row r="644">
      <c r="O644" s="62"/>
    </row>
    <row r="645">
      <c r="O645" s="62"/>
    </row>
    <row r="646">
      <c r="O646" s="62"/>
    </row>
    <row r="647">
      <c r="O647" s="62"/>
    </row>
    <row r="648">
      <c r="O648" s="62"/>
    </row>
    <row r="649">
      <c r="O649" s="62"/>
    </row>
    <row r="650">
      <c r="O650" s="62"/>
    </row>
    <row r="651">
      <c r="O651" s="62"/>
    </row>
    <row r="652">
      <c r="O652" s="62"/>
    </row>
    <row r="653">
      <c r="O653" s="62"/>
    </row>
    <row r="654">
      <c r="O654" s="62"/>
    </row>
    <row r="655">
      <c r="O655" s="62"/>
    </row>
    <row r="656">
      <c r="O656" s="62"/>
    </row>
    <row r="657">
      <c r="O657" s="62"/>
    </row>
    <row r="658">
      <c r="O658" s="62"/>
    </row>
    <row r="659">
      <c r="O659" s="62"/>
    </row>
    <row r="660">
      <c r="O660" s="62"/>
    </row>
    <row r="661">
      <c r="O661" s="62"/>
    </row>
    <row r="662">
      <c r="O662" s="62"/>
    </row>
    <row r="663">
      <c r="O663" s="62"/>
    </row>
    <row r="664">
      <c r="O664" s="62"/>
    </row>
    <row r="665">
      <c r="O665" s="62"/>
    </row>
    <row r="666">
      <c r="O666" s="62"/>
    </row>
    <row r="667">
      <c r="O667" s="62"/>
    </row>
    <row r="668">
      <c r="O668" s="62"/>
    </row>
    <row r="669">
      <c r="O669" s="62"/>
    </row>
    <row r="670">
      <c r="O670" s="62"/>
    </row>
    <row r="671">
      <c r="O671" s="62"/>
    </row>
    <row r="672">
      <c r="O672" s="62"/>
    </row>
    <row r="673">
      <c r="O673" s="62"/>
    </row>
    <row r="674">
      <c r="O674" s="62"/>
    </row>
    <row r="675">
      <c r="O675" s="62"/>
    </row>
    <row r="676">
      <c r="O676" s="62"/>
    </row>
    <row r="677">
      <c r="O677" s="62"/>
    </row>
    <row r="678">
      <c r="O678" s="62"/>
    </row>
    <row r="679">
      <c r="O679" s="62"/>
    </row>
    <row r="680">
      <c r="O680" s="62"/>
    </row>
    <row r="681">
      <c r="O681" s="62"/>
    </row>
    <row r="682">
      <c r="O682" s="62"/>
    </row>
    <row r="683">
      <c r="O683" s="62"/>
    </row>
    <row r="684">
      <c r="O684" s="62"/>
    </row>
    <row r="685">
      <c r="O685" s="62"/>
    </row>
    <row r="686">
      <c r="O686" s="62"/>
    </row>
    <row r="687">
      <c r="O687" s="62"/>
    </row>
    <row r="688">
      <c r="O688" s="62"/>
    </row>
    <row r="689">
      <c r="O689" s="62"/>
    </row>
    <row r="690">
      <c r="O690" s="62"/>
    </row>
    <row r="691">
      <c r="O691" s="62"/>
    </row>
    <row r="692">
      <c r="O692" s="62"/>
    </row>
    <row r="693">
      <c r="O693" s="62"/>
    </row>
    <row r="694">
      <c r="O694" s="62"/>
    </row>
    <row r="695">
      <c r="O695" s="62"/>
    </row>
    <row r="696">
      <c r="O696" s="62"/>
    </row>
    <row r="697">
      <c r="O697" s="62"/>
    </row>
    <row r="698">
      <c r="O698" s="62"/>
    </row>
    <row r="699">
      <c r="O699" s="62"/>
    </row>
    <row r="700">
      <c r="O700" s="62"/>
    </row>
    <row r="701">
      <c r="O701" s="62"/>
    </row>
    <row r="702">
      <c r="O702" s="62"/>
    </row>
    <row r="703">
      <c r="O703" s="62"/>
    </row>
    <row r="704">
      <c r="O704" s="62"/>
    </row>
    <row r="705">
      <c r="O705" s="62"/>
    </row>
    <row r="706">
      <c r="O706" s="62"/>
    </row>
    <row r="707">
      <c r="O707" s="62"/>
    </row>
    <row r="708">
      <c r="O708" s="62"/>
    </row>
    <row r="709">
      <c r="O709" s="62"/>
    </row>
    <row r="710">
      <c r="O710" s="62"/>
    </row>
    <row r="711">
      <c r="O711" s="62"/>
    </row>
    <row r="712">
      <c r="O712" s="62"/>
    </row>
    <row r="713">
      <c r="O713" s="62"/>
    </row>
    <row r="714">
      <c r="O714" s="62"/>
    </row>
    <row r="715">
      <c r="O715" s="62"/>
    </row>
    <row r="716">
      <c r="O716" s="62"/>
    </row>
    <row r="717">
      <c r="O717" s="62"/>
    </row>
    <row r="718">
      <c r="O718" s="62"/>
    </row>
    <row r="719">
      <c r="O719" s="62"/>
    </row>
    <row r="720">
      <c r="O720" s="62"/>
    </row>
    <row r="721">
      <c r="O721" s="62"/>
    </row>
    <row r="722">
      <c r="O722" s="62"/>
    </row>
    <row r="723">
      <c r="O723" s="62"/>
    </row>
    <row r="724">
      <c r="O724" s="62"/>
    </row>
    <row r="725">
      <c r="O725" s="62"/>
    </row>
    <row r="726">
      <c r="O726" s="62"/>
    </row>
    <row r="727">
      <c r="O727" s="62"/>
    </row>
    <row r="728">
      <c r="O728" s="62"/>
    </row>
    <row r="729">
      <c r="O729" s="62"/>
    </row>
    <row r="730">
      <c r="O730" s="62"/>
    </row>
    <row r="731">
      <c r="O731" s="62"/>
    </row>
    <row r="732">
      <c r="O732" s="62"/>
    </row>
    <row r="733">
      <c r="O733" s="62"/>
    </row>
    <row r="734">
      <c r="O734" s="62"/>
    </row>
    <row r="735">
      <c r="O735" s="62"/>
    </row>
    <row r="736">
      <c r="O736" s="62"/>
    </row>
    <row r="737">
      <c r="O737" s="62"/>
    </row>
    <row r="738">
      <c r="O738" s="62"/>
    </row>
    <row r="739">
      <c r="O739" s="62"/>
    </row>
    <row r="740">
      <c r="O740" s="62"/>
    </row>
    <row r="741">
      <c r="O741" s="62"/>
    </row>
    <row r="742">
      <c r="O742" s="62"/>
    </row>
    <row r="743">
      <c r="O743" s="62"/>
    </row>
    <row r="744">
      <c r="O744" s="62"/>
    </row>
    <row r="745">
      <c r="O745" s="62"/>
    </row>
    <row r="746">
      <c r="O746" s="62"/>
    </row>
    <row r="747">
      <c r="O747" s="62"/>
    </row>
    <row r="748">
      <c r="O748" s="62"/>
    </row>
    <row r="749">
      <c r="O749" s="62"/>
    </row>
    <row r="750">
      <c r="O750" s="62"/>
    </row>
    <row r="751">
      <c r="O751" s="62"/>
    </row>
    <row r="752">
      <c r="O752" s="62"/>
    </row>
    <row r="753">
      <c r="O753" s="62"/>
    </row>
    <row r="754">
      <c r="O754" s="62"/>
    </row>
    <row r="755">
      <c r="O755" s="62"/>
    </row>
    <row r="756">
      <c r="O756" s="62"/>
    </row>
    <row r="757">
      <c r="O757" s="62"/>
    </row>
    <row r="758">
      <c r="O758" s="62"/>
    </row>
    <row r="759">
      <c r="O759" s="62"/>
    </row>
    <row r="760">
      <c r="O760" s="62"/>
    </row>
    <row r="761">
      <c r="O761" s="62"/>
    </row>
    <row r="762">
      <c r="O762" s="62"/>
    </row>
    <row r="763">
      <c r="O763" s="62"/>
    </row>
    <row r="764">
      <c r="O764" s="62"/>
    </row>
    <row r="765">
      <c r="O765" s="62"/>
    </row>
    <row r="766">
      <c r="O766" s="62"/>
    </row>
    <row r="767">
      <c r="O767" s="62"/>
    </row>
    <row r="768">
      <c r="O768" s="62"/>
    </row>
    <row r="769">
      <c r="O769" s="62"/>
    </row>
    <row r="770">
      <c r="O770" s="62"/>
    </row>
    <row r="771">
      <c r="O771" s="62"/>
    </row>
    <row r="772">
      <c r="O772" s="62"/>
    </row>
    <row r="773">
      <c r="O773" s="62"/>
    </row>
    <row r="774">
      <c r="O774" s="62"/>
    </row>
    <row r="775">
      <c r="O775" s="62"/>
    </row>
    <row r="776">
      <c r="O776" s="62"/>
    </row>
    <row r="777">
      <c r="O777" s="62"/>
    </row>
    <row r="778">
      <c r="O778" s="62"/>
    </row>
    <row r="779">
      <c r="O779" s="62"/>
    </row>
    <row r="780">
      <c r="O780" s="62"/>
    </row>
    <row r="781">
      <c r="O781" s="62"/>
    </row>
    <row r="782">
      <c r="O782" s="62"/>
    </row>
    <row r="783">
      <c r="O783" s="62"/>
    </row>
    <row r="784">
      <c r="O784" s="62"/>
    </row>
    <row r="785">
      <c r="O785" s="62"/>
    </row>
    <row r="786">
      <c r="O786" s="62"/>
    </row>
    <row r="787">
      <c r="O787" s="62"/>
    </row>
    <row r="788">
      <c r="O788" s="62"/>
    </row>
    <row r="789">
      <c r="O789" s="62"/>
    </row>
    <row r="790">
      <c r="O790" s="62"/>
    </row>
    <row r="791">
      <c r="O791" s="62"/>
    </row>
    <row r="792">
      <c r="O792" s="62"/>
    </row>
    <row r="793">
      <c r="O793" s="62"/>
    </row>
    <row r="794">
      <c r="O794" s="62"/>
    </row>
    <row r="795">
      <c r="O795" s="62"/>
    </row>
    <row r="796">
      <c r="O796" s="62"/>
    </row>
    <row r="797">
      <c r="O797" s="62"/>
    </row>
    <row r="798">
      <c r="O798" s="62"/>
    </row>
    <row r="799">
      <c r="O799" s="62"/>
    </row>
    <row r="800">
      <c r="O800" s="62"/>
    </row>
    <row r="801">
      <c r="O801" s="62"/>
    </row>
    <row r="802">
      <c r="O802" s="62"/>
    </row>
    <row r="803">
      <c r="O803" s="62"/>
    </row>
    <row r="804">
      <c r="O804" s="62"/>
    </row>
    <row r="805">
      <c r="O805" s="62"/>
    </row>
    <row r="806">
      <c r="O806" s="62"/>
    </row>
    <row r="807">
      <c r="O807" s="62"/>
    </row>
    <row r="808">
      <c r="O808" s="62"/>
    </row>
    <row r="809">
      <c r="O809" s="62"/>
    </row>
    <row r="810">
      <c r="O810" s="62"/>
    </row>
    <row r="811">
      <c r="O811" s="62"/>
    </row>
    <row r="812">
      <c r="O812" s="62"/>
    </row>
    <row r="813">
      <c r="O813" s="62"/>
    </row>
    <row r="814">
      <c r="O814" s="62"/>
    </row>
    <row r="815">
      <c r="O815" s="62"/>
    </row>
    <row r="816">
      <c r="O816" s="62"/>
    </row>
    <row r="817">
      <c r="O817" s="62"/>
    </row>
    <row r="818">
      <c r="O818" s="62"/>
    </row>
    <row r="819">
      <c r="O819" s="62"/>
    </row>
    <row r="820">
      <c r="O820" s="62"/>
    </row>
    <row r="821">
      <c r="O821" s="62"/>
    </row>
    <row r="822">
      <c r="O822" s="62"/>
    </row>
    <row r="823">
      <c r="O823" s="62"/>
    </row>
    <row r="824">
      <c r="O824" s="62"/>
    </row>
    <row r="825">
      <c r="O825" s="62"/>
    </row>
    <row r="826">
      <c r="O826" s="62"/>
    </row>
    <row r="827">
      <c r="O827" s="62"/>
    </row>
    <row r="828">
      <c r="O828" s="62"/>
    </row>
    <row r="829">
      <c r="O829" s="62"/>
    </row>
    <row r="830">
      <c r="O830" s="62"/>
    </row>
    <row r="831">
      <c r="O831" s="62"/>
    </row>
    <row r="832">
      <c r="O832" s="62"/>
    </row>
    <row r="833">
      <c r="O833" s="62"/>
    </row>
    <row r="834">
      <c r="O834" s="62"/>
    </row>
    <row r="835">
      <c r="O835" s="62"/>
    </row>
    <row r="836">
      <c r="O836" s="62"/>
    </row>
    <row r="837">
      <c r="O837" s="62"/>
    </row>
    <row r="838">
      <c r="O838" s="62"/>
    </row>
    <row r="839">
      <c r="O839" s="62"/>
    </row>
    <row r="840">
      <c r="O840" s="62"/>
    </row>
    <row r="841">
      <c r="O841" s="62"/>
    </row>
    <row r="842">
      <c r="O842" s="62"/>
    </row>
    <row r="843">
      <c r="O843" s="62"/>
    </row>
    <row r="844">
      <c r="O844" s="62"/>
    </row>
    <row r="845">
      <c r="O845" s="62"/>
    </row>
    <row r="846">
      <c r="O846" s="62"/>
    </row>
    <row r="847">
      <c r="O847" s="62"/>
    </row>
    <row r="848">
      <c r="O848" s="62"/>
    </row>
    <row r="849">
      <c r="O849" s="62"/>
    </row>
    <row r="850">
      <c r="O850" s="62"/>
    </row>
    <row r="851">
      <c r="O851" s="62"/>
    </row>
    <row r="852">
      <c r="O852" s="62"/>
    </row>
    <row r="853">
      <c r="O853" s="62"/>
    </row>
    <row r="854">
      <c r="O854" s="62"/>
    </row>
    <row r="855">
      <c r="O855" s="62"/>
    </row>
    <row r="856">
      <c r="O856" s="62"/>
    </row>
    <row r="857">
      <c r="O857" s="62"/>
    </row>
    <row r="858">
      <c r="O858" s="62"/>
    </row>
    <row r="859">
      <c r="O859" s="62"/>
    </row>
    <row r="860">
      <c r="O860" s="62"/>
    </row>
    <row r="861">
      <c r="O861" s="62"/>
    </row>
    <row r="862">
      <c r="O862" s="62"/>
    </row>
    <row r="863">
      <c r="O863" s="62"/>
    </row>
    <row r="864">
      <c r="O864" s="62"/>
    </row>
    <row r="865">
      <c r="O865" s="62"/>
    </row>
    <row r="866">
      <c r="O866" s="62"/>
    </row>
    <row r="867">
      <c r="O867" s="62"/>
    </row>
    <row r="868">
      <c r="O868" s="62"/>
    </row>
    <row r="869">
      <c r="O869" s="62"/>
    </row>
    <row r="870">
      <c r="O870" s="62"/>
    </row>
    <row r="871">
      <c r="O871" s="62"/>
    </row>
    <row r="872">
      <c r="O872" s="62"/>
    </row>
    <row r="873">
      <c r="O873" s="62"/>
    </row>
    <row r="874">
      <c r="O874" s="62"/>
    </row>
    <row r="875">
      <c r="O875" s="62"/>
    </row>
    <row r="876">
      <c r="O876" s="62"/>
    </row>
    <row r="877">
      <c r="O877" s="62"/>
    </row>
    <row r="878">
      <c r="O878" s="62"/>
    </row>
    <row r="879">
      <c r="O879" s="62"/>
    </row>
    <row r="880">
      <c r="O880" s="62"/>
    </row>
    <row r="881">
      <c r="O881" s="62"/>
    </row>
    <row r="882">
      <c r="O882" s="62"/>
    </row>
    <row r="883">
      <c r="O883" s="62"/>
    </row>
    <row r="884">
      <c r="O884" s="62"/>
    </row>
    <row r="885">
      <c r="O885" s="62"/>
    </row>
    <row r="886">
      <c r="O886" s="62"/>
    </row>
    <row r="887">
      <c r="O887" s="62"/>
    </row>
    <row r="888">
      <c r="O888" s="62"/>
    </row>
    <row r="889">
      <c r="O889" s="62"/>
    </row>
    <row r="890">
      <c r="O890" s="62"/>
    </row>
    <row r="891">
      <c r="O891" s="62"/>
    </row>
    <row r="892">
      <c r="O892" s="62"/>
    </row>
    <row r="893">
      <c r="O893" s="62"/>
    </row>
    <row r="894">
      <c r="O894" s="62"/>
    </row>
    <row r="895">
      <c r="O895" s="62"/>
    </row>
    <row r="896">
      <c r="O896" s="62"/>
    </row>
    <row r="897">
      <c r="O897" s="62"/>
    </row>
    <row r="898">
      <c r="O898" s="62"/>
    </row>
    <row r="899">
      <c r="O899" s="62"/>
    </row>
    <row r="900">
      <c r="O900" s="62"/>
    </row>
    <row r="901">
      <c r="O901" s="62"/>
    </row>
    <row r="902">
      <c r="O902" s="62"/>
    </row>
    <row r="903">
      <c r="O903" s="62"/>
    </row>
    <row r="904">
      <c r="O904" s="62"/>
    </row>
    <row r="905">
      <c r="O905" s="62"/>
    </row>
    <row r="906">
      <c r="O906" s="62"/>
    </row>
    <row r="907">
      <c r="O907" s="62"/>
    </row>
    <row r="908">
      <c r="O908" s="62"/>
    </row>
    <row r="909">
      <c r="O909" s="62"/>
    </row>
    <row r="910">
      <c r="O910" s="62"/>
    </row>
    <row r="911">
      <c r="O911" s="62"/>
    </row>
    <row r="912">
      <c r="O912" s="62"/>
    </row>
    <row r="913">
      <c r="O913" s="62"/>
    </row>
    <row r="914">
      <c r="O914" s="62"/>
    </row>
    <row r="915">
      <c r="O915" s="62"/>
    </row>
    <row r="916">
      <c r="O916" s="62"/>
    </row>
    <row r="917">
      <c r="O917" s="62"/>
    </row>
    <row r="918">
      <c r="O918" s="62"/>
    </row>
    <row r="919">
      <c r="O919" s="62"/>
    </row>
    <row r="920">
      <c r="O920" s="62"/>
    </row>
    <row r="921">
      <c r="O921" s="62"/>
    </row>
    <row r="922">
      <c r="O922" s="62"/>
    </row>
    <row r="923">
      <c r="O923" s="62"/>
    </row>
    <row r="924">
      <c r="O924" s="62"/>
    </row>
    <row r="925">
      <c r="O925" s="62"/>
    </row>
    <row r="926">
      <c r="O926" s="62"/>
    </row>
    <row r="927">
      <c r="O927" s="62"/>
    </row>
    <row r="928">
      <c r="O928" s="62"/>
    </row>
    <row r="929">
      <c r="O929" s="62"/>
    </row>
    <row r="930">
      <c r="O930" s="62"/>
    </row>
    <row r="931">
      <c r="O931" s="62"/>
    </row>
    <row r="932">
      <c r="O932" s="62"/>
    </row>
    <row r="933">
      <c r="O933" s="62"/>
    </row>
    <row r="934">
      <c r="O934" s="62"/>
    </row>
    <row r="935">
      <c r="O935" s="62"/>
    </row>
    <row r="936">
      <c r="O936" s="62"/>
    </row>
    <row r="937">
      <c r="O937" s="62"/>
    </row>
    <row r="938">
      <c r="O938" s="62"/>
    </row>
    <row r="939">
      <c r="O939" s="62"/>
    </row>
    <row r="940">
      <c r="O940" s="62"/>
    </row>
    <row r="941">
      <c r="O941" s="62"/>
    </row>
    <row r="942">
      <c r="O942" s="62"/>
    </row>
    <row r="943">
      <c r="O943" s="62"/>
    </row>
    <row r="944">
      <c r="O944" s="62"/>
    </row>
    <row r="945">
      <c r="O945" s="62"/>
    </row>
    <row r="946">
      <c r="O946" s="62"/>
    </row>
    <row r="947">
      <c r="O947" s="62"/>
    </row>
    <row r="948">
      <c r="O948" s="62"/>
    </row>
    <row r="949">
      <c r="O949" s="62"/>
    </row>
    <row r="950">
      <c r="O950" s="62"/>
    </row>
    <row r="951">
      <c r="O951" s="62"/>
    </row>
    <row r="952">
      <c r="O952" s="62"/>
    </row>
    <row r="953">
      <c r="O953" s="62"/>
    </row>
    <row r="954">
      <c r="O954" s="62"/>
    </row>
    <row r="955">
      <c r="O955" s="62"/>
    </row>
    <row r="956">
      <c r="O956" s="62"/>
    </row>
    <row r="957">
      <c r="O957" s="62"/>
    </row>
    <row r="958">
      <c r="O958" s="62"/>
    </row>
    <row r="959">
      <c r="O959" s="62"/>
    </row>
    <row r="960">
      <c r="O960" s="62"/>
    </row>
    <row r="961">
      <c r="O961" s="62"/>
    </row>
    <row r="962">
      <c r="O962" s="62"/>
    </row>
    <row r="963">
      <c r="O963" s="62"/>
    </row>
    <row r="964">
      <c r="O964" s="62"/>
    </row>
    <row r="965">
      <c r="O965" s="62"/>
    </row>
    <row r="966">
      <c r="O966" s="62"/>
    </row>
    <row r="967">
      <c r="O967" s="62"/>
    </row>
    <row r="968">
      <c r="O968" s="62"/>
    </row>
    <row r="969">
      <c r="O969" s="62"/>
    </row>
    <row r="970">
      <c r="O970" s="62"/>
    </row>
    <row r="971">
      <c r="O971" s="62"/>
    </row>
    <row r="972">
      <c r="O972" s="62"/>
    </row>
    <row r="973">
      <c r="O973" s="62"/>
    </row>
    <row r="974">
      <c r="O974" s="62"/>
    </row>
    <row r="975">
      <c r="O975" s="62"/>
    </row>
    <row r="976">
      <c r="O976" s="62"/>
    </row>
    <row r="977">
      <c r="O977" s="62"/>
    </row>
    <row r="978">
      <c r="O978" s="62"/>
    </row>
    <row r="979">
      <c r="O979" s="62"/>
    </row>
    <row r="980">
      <c r="O980" s="62"/>
    </row>
    <row r="981">
      <c r="O981" s="62"/>
    </row>
    <row r="982">
      <c r="O982" s="62"/>
    </row>
    <row r="983">
      <c r="O983" s="62"/>
    </row>
    <row r="984">
      <c r="O984" s="62"/>
    </row>
    <row r="985">
      <c r="O985" s="62"/>
    </row>
    <row r="986">
      <c r="O986" s="62"/>
    </row>
    <row r="987">
      <c r="O987" s="62"/>
    </row>
    <row r="988">
      <c r="O988" s="62"/>
    </row>
    <row r="989">
      <c r="O989" s="62"/>
    </row>
    <row r="990">
      <c r="O990" s="62"/>
    </row>
    <row r="991">
      <c r="O991" s="62"/>
    </row>
    <row r="992">
      <c r="O992" s="62"/>
    </row>
    <row r="993">
      <c r="O993" s="62"/>
    </row>
    <row r="994">
      <c r="O994" s="62"/>
    </row>
    <row r="995">
      <c r="O995" s="62"/>
    </row>
    <row r="996">
      <c r="O996" s="62"/>
    </row>
    <row r="997">
      <c r="O997" s="62"/>
    </row>
    <row r="998">
      <c r="O998" s="62"/>
    </row>
    <row r="999">
      <c r="O999" s="62"/>
    </row>
    <row r="1000">
      <c r="O1000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7" max="34" width="13.75"/>
  </cols>
  <sheetData>
    <row r="1">
      <c r="C1" s="13"/>
      <c r="D1" s="65" t="s">
        <v>78</v>
      </c>
      <c r="E1" s="13"/>
      <c r="F1" s="13"/>
      <c r="G1" s="13"/>
      <c r="H1" s="13"/>
      <c r="I1" s="13"/>
      <c r="J1" s="13"/>
      <c r="K1" s="13"/>
      <c r="L1" s="10"/>
      <c r="M1" s="10"/>
      <c r="N1" s="10"/>
      <c r="O1" s="10"/>
      <c r="P1" s="10"/>
      <c r="Q1" s="10"/>
      <c r="R1" s="10"/>
    </row>
    <row r="2">
      <c r="C2" s="13"/>
      <c r="D2" s="66" t="s">
        <v>79</v>
      </c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</row>
    <row r="3">
      <c r="C3" s="13"/>
      <c r="D3" s="67" t="s">
        <v>80</v>
      </c>
      <c r="E3" s="13"/>
      <c r="F3" s="13"/>
      <c r="G3" s="13"/>
      <c r="H3" s="13"/>
      <c r="I3" s="13"/>
      <c r="J3" s="13"/>
      <c r="K3" s="13"/>
      <c r="L3" s="10"/>
      <c r="M3" s="10"/>
      <c r="N3" s="10"/>
      <c r="O3" s="10"/>
      <c r="P3" s="10"/>
      <c r="Q3" s="10"/>
      <c r="R3" s="10"/>
    </row>
    <row r="4">
      <c r="C4" s="13"/>
      <c r="D4" s="68" t="s">
        <v>81</v>
      </c>
      <c r="E4" s="13"/>
      <c r="F4" s="13"/>
      <c r="G4" s="13"/>
      <c r="H4" s="13"/>
      <c r="I4" s="13"/>
      <c r="J4" s="13"/>
      <c r="K4" s="13"/>
      <c r="L4" s="10"/>
      <c r="M4" s="10"/>
      <c r="N4" s="10"/>
      <c r="O4" s="10"/>
      <c r="P4" s="10"/>
      <c r="Q4" s="10"/>
      <c r="R4" s="10"/>
    </row>
    <row r="5">
      <c r="C5" s="13"/>
      <c r="D5" s="69" t="s">
        <v>82</v>
      </c>
      <c r="E5" s="13"/>
      <c r="F5" s="13"/>
      <c r="G5" s="13"/>
      <c r="H5" s="13"/>
      <c r="I5" s="13"/>
      <c r="J5" s="13"/>
      <c r="K5" s="13"/>
      <c r="L5" s="10"/>
      <c r="M5" s="10"/>
      <c r="N5" s="10"/>
      <c r="O5" s="10"/>
      <c r="P5" s="10"/>
      <c r="Q5" s="10"/>
      <c r="R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0"/>
      <c r="M6" s="10"/>
      <c r="N6" s="10"/>
      <c r="O6" s="10"/>
      <c r="P6" s="10"/>
      <c r="Q6" s="10"/>
      <c r="R6" s="10"/>
    </row>
    <row r="7">
      <c r="A7" s="13" t="s">
        <v>83</v>
      </c>
      <c r="B7" s="13" t="s">
        <v>57</v>
      </c>
      <c r="C7" s="13" t="s">
        <v>76</v>
      </c>
      <c r="D7" s="13" t="s">
        <v>84</v>
      </c>
      <c r="E7" s="13" t="s">
        <v>85</v>
      </c>
      <c r="F7" s="13" t="s">
        <v>86</v>
      </c>
      <c r="G7" s="13" t="s">
        <v>87</v>
      </c>
      <c r="H7" s="13" t="s">
        <v>88</v>
      </c>
      <c r="I7" s="13" t="s">
        <v>89</v>
      </c>
      <c r="J7" s="13" t="s">
        <v>90</v>
      </c>
      <c r="K7" s="13" t="s">
        <v>91</v>
      </c>
      <c r="L7" s="10" t="s">
        <v>46</v>
      </c>
      <c r="M7" s="10" t="s">
        <v>92</v>
      </c>
      <c r="N7" s="10" t="s">
        <v>93</v>
      </c>
      <c r="O7" s="10" t="s">
        <v>94</v>
      </c>
      <c r="P7" s="10" t="s">
        <v>16</v>
      </c>
      <c r="Q7" s="10" t="s">
        <v>17</v>
      </c>
      <c r="R7" s="10" t="s">
        <v>95</v>
      </c>
      <c r="Y7" s="10" t="s">
        <v>73</v>
      </c>
      <c r="Z7" s="10" t="s">
        <v>96</v>
      </c>
      <c r="AA7" s="10" t="s">
        <v>97</v>
      </c>
      <c r="AB7" s="10"/>
      <c r="AC7" s="10"/>
      <c r="AD7" s="10"/>
      <c r="AE7" s="10"/>
      <c r="AF7" s="10"/>
      <c r="AG7" s="10"/>
      <c r="AH7" s="10"/>
    </row>
    <row r="8">
      <c r="A8" s="12">
        <v>8.0</v>
      </c>
      <c r="B8" s="70">
        <v>1.0</v>
      </c>
      <c r="C8" s="70">
        <v>4.0</v>
      </c>
      <c r="D8" s="70">
        <v>1.0</v>
      </c>
      <c r="E8" s="70">
        <v>3.0</v>
      </c>
      <c r="F8" s="70">
        <v>1.0</v>
      </c>
      <c r="G8" s="71"/>
      <c r="H8" s="71"/>
      <c r="I8" s="71"/>
      <c r="J8" s="71"/>
      <c r="K8" s="71"/>
      <c r="L8" s="72">
        <f t="shared" ref="L8:L67" si="1">SUM(C8:K8)</f>
        <v>9</v>
      </c>
      <c r="M8" s="10">
        <v>4.0</v>
      </c>
      <c r="N8" s="9">
        <f t="shared" ref="N8:N67" si="2">L8/M8</f>
        <v>2.25</v>
      </c>
      <c r="O8" s="9">
        <f t="shared" ref="O8:O67" si="3">$L$70/$M$70</f>
        <v>2.134433962</v>
      </c>
      <c r="P8" s="9">
        <f t="shared" ref="P8:P67" si="4">O8+3*SQRT(O8/M8)</f>
        <v>4.325889281</v>
      </c>
      <c r="Q8" s="9">
        <f t="shared" ref="Q8:Q67" si="5">O8-3*SQRT(O8/M8)</f>
        <v>-0.05702135672</v>
      </c>
      <c r="Z8" s="9">
        <f t="shared" ref="Z8:Z67" si="6">SUM(C8:F8)</f>
        <v>9</v>
      </c>
    </row>
    <row r="9">
      <c r="A9" s="12">
        <v>8.0</v>
      </c>
      <c r="B9" s="70">
        <v>2.0</v>
      </c>
      <c r="C9" s="70">
        <v>3.0</v>
      </c>
      <c r="D9" s="70">
        <v>3.0</v>
      </c>
      <c r="E9" s="70">
        <v>4.0</v>
      </c>
      <c r="F9" s="70">
        <v>0.0</v>
      </c>
      <c r="G9" s="71"/>
      <c r="H9" s="71"/>
      <c r="I9" s="71"/>
      <c r="J9" s="71"/>
      <c r="K9" s="71"/>
      <c r="L9" s="72">
        <f t="shared" si="1"/>
        <v>10</v>
      </c>
      <c r="M9" s="10">
        <v>4.0</v>
      </c>
      <c r="N9" s="9">
        <f t="shared" si="2"/>
        <v>2.5</v>
      </c>
      <c r="O9" s="9">
        <f t="shared" si="3"/>
        <v>2.134433962</v>
      </c>
      <c r="P9" s="9">
        <f t="shared" si="4"/>
        <v>4.325889281</v>
      </c>
      <c r="Q9" s="9">
        <f t="shared" si="5"/>
        <v>-0.05702135672</v>
      </c>
      <c r="Z9" s="9">
        <f t="shared" si="6"/>
        <v>10</v>
      </c>
    </row>
    <row r="10">
      <c r="A10" s="12">
        <v>8.0</v>
      </c>
      <c r="B10" s="70">
        <v>3.0</v>
      </c>
      <c r="C10" s="70">
        <v>4.0</v>
      </c>
      <c r="D10" s="70">
        <v>2.0</v>
      </c>
      <c r="E10" s="70">
        <v>3.0</v>
      </c>
      <c r="F10" s="70">
        <v>1.0</v>
      </c>
      <c r="G10" s="71"/>
      <c r="H10" s="71"/>
      <c r="I10" s="71"/>
      <c r="J10" s="71"/>
      <c r="K10" s="71"/>
      <c r="L10" s="72">
        <f t="shared" si="1"/>
        <v>10</v>
      </c>
      <c r="M10" s="10">
        <v>4.0</v>
      </c>
      <c r="N10" s="9">
        <f t="shared" si="2"/>
        <v>2.5</v>
      </c>
      <c r="O10" s="9">
        <f t="shared" si="3"/>
        <v>2.134433962</v>
      </c>
      <c r="P10" s="9">
        <f t="shared" si="4"/>
        <v>4.325889281</v>
      </c>
      <c r="Q10" s="9">
        <f t="shared" si="5"/>
        <v>-0.05702135672</v>
      </c>
      <c r="Z10" s="9">
        <f t="shared" si="6"/>
        <v>10</v>
      </c>
    </row>
    <row r="11">
      <c r="A11" s="12">
        <v>8.0</v>
      </c>
      <c r="B11" s="70">
        <v>4.0</v>
      </c>
      <c r="C11" s="70">
        <v>3.0</v>
      </c>
      <c r="D11" s="70">
        <v>1.0</v>
      </c>
      <c r="E11" s="70">
        <v>1.0</v>
      </c>
      <c r="F11" s="70">
        <v>3.0</v>
      </c>
      <c r="G11" s="71"/>
      <c r="H11" s="71"/>
      <c r="I11" s="71"/>
      <c r="J11" s="71"/>
      <c r="K11" s="71"/>
      <c r="L11" s="72">
        <f t="shared" si="1"/>
        <v>8</v>
      </c>
      <c r="M11" s="10">
        <v>4.0</v>
      </c>
      <c r="N11" s="9">
        <f t="shared" si="2"/>
        <v>2</v>
      </c>
      <c r="O11" s="9">
        <f t="shared" si="3"/>
        <v>2.134433962</v>
      </c>
      <c r="P11" s="9">
        <f t="shared" si="4"/>
        <v>4.325889281</v>
      </c>
      <c r="Q11" s="9">
        <f t="shared" si="5"/>
        <v>-0.05702135672</v>
      </c>
      <c r="Z11" s="9">
        <f t="shared" si="6"/>
        <v>8</v>
      </c>
    </row>
    <row r="12">
      <c r="A12" s="12">
        <v>8.0</v>
      </c>
      <c r="B12" s="70">
        <v>5.0</v>
      </c>
      <c r="C12" s="70">
        <v>2.0</v>
      </c>
      <c r="D12" s="70">
        <v>0.0</v>
      </c>
      <c r="E12" s="70">
        <v>3.0</v>
      </c>
      <c r="F12" s="70">
        <v>1.0</v>
      </c>
      <c r="G12" s="71"/>
      <c r="H12" s="71"/>
      <c r="I12" s="71"/>
      <c r="J12" s="71"/>
      <c r="K12" s="71"/>
      <c r="L12" s="72">
        <f t="shared" si="1"/>
        <v>6</v>
      </c>
      <c r="M12" s="10">
        <v>4.0</v>
      </c>
      <c r="N12" s="9">
        <f t="shared" si="2"/>
        <v>1.5</v>
      </c>
      <c r="O12" s="9">
        <f t="shared" si="3"/>
        <v>2.134433962</v>
      </c>
      <c r="P12" s="9">
        <f t="shared" si="4"/>
        <v>4.325889281</v>
      </c>
      <c r="Q12" s="9">
        <f t="shared" si="5"/>
        <v>-0.05702135672</v>
      </c>
      <c r="Y12" s="9">
        <f t="shared" ref="Y12:Y67" si="7">AVERAGE(L8:L12)</f>
        <v>8.6</v>
      </c>
      <c r="Z12" s="9">
        <f t="shared" si="6"/>
        <v>6</v>
      </c>
      <c r="AA12" s="9">
        <f t="shared" ref="AA12:AA67" si="8">AVERAGE(Z8:Z12)</f>
        <v>8.6</v>
      </c>
    </row>
    <row r="13">
      <c r="A13" s="12">
        <v>8.0</v>
      </c>
      <c r="B13" s="70">
        <v>6.0</v>
      </c>
      <c r="C13" s="70">
        <v>1.0</v>
      </c>
      <c r="D13" s="70">
        <v>2.0</v>
      </c>
      <c r="E13" s="70">
        <v>4.0</v>
      </c>
      <c r="F13" s="70">
        <v>2.0</v>
      </c>
      <c r="G13" s="71"/>
      <c r="H13" s="71"/>
      <c r="I13" s="71"/>
      <c r="J13" s="71"/>
      <c r="K13" s="71"/>
      <c r="L13" s="72">
        <f t="shared" si="1"/>
        <v>9</v>
      </c>
      <c r="M13" s="10">
        <v>4.0</v>
      </c>
      <c r="N13" s="9">
        <f t="shared" si="2"/>
        <v>2.25</v>
      </c>
      <c r="O13" s="9">
        <f t="shared" si="3"/>
        <v>2.134433962</v>
      </c>
      <c r="P13" s="9">
        <f t="shared" si="4"/>
        <v>4.325889281</v>
      </c>
      <c r="Q13" s="9">
        <f t="shared" si="5"/>
        <v>-0.05702135672</v>
      </c>
      <c r="Y13" s="9">
        <f t="shared" si="7"/>
        <v>8.6</v>
      </c>
      <c r="Z13" s="9">
        <f t="shared" si="6"/>
        <v>9</v>
      </c>
      <c r="AA13" s="9">
        <f t="shared" si="8"/>
        <v>8.6</v>
      </c>
    </row>
    <row r="14">
      <c r="A14" s="12">
        <v>8.0</v>
      </c>
      <c r="B14" s="70">
        <v>7.0</v>
      </c>
      <c r="C14" s="70">
        <v>2.0</v>
      </c>
      <c r="D14" s="70">
        <v>3.0</v>
      </c>
      <c r="E14" s="70">
        <v>3.0</v>
      </c>
      <c r="F14" s="70">
        <v>2.0</v>
      </c>
      <c r="G14" s="71"/>
      <c r="H14" s="71"/>
      <c r="I14" s="71"/>
      <c r="J14" s="71"/>
      <c r="K14" s="71"/>
      <c r="L14" s="72">
        <f t="shared" si="1"/>
        <v>10</v>
      </c>
      <c r="M14" s="10">
        <v>4.0</v>
      </c>
      <c r="N14" s="9">
        <f t="shared" si="2"/>
        <v>2.5</v>
      </c>
      <c r="O14" s="9">
        <f t="shared" si="3"/>
        <v>2.134433962</v>
      </c>
      <c r="P14" s="9">
        <f t="shared" si="4"/>
        <v>4.325889281</v>
      </c>
      <c r="Q14" s="9">
        <f t="shared" si="5"/>
        <v>-0.05702135672</v>
      </c>
      <c r="Y14" s="9">
        <f t="shared" si="7"/>
        <v>8.6</v>
      </c>
      <c r="Z14" s="9">
        <f t="shared" si="6"/>
        <v>10</v>
      </c>
      <c r="AA14" s="9">
        <f t="shared" si="8"/>
        <v>8.6</v>
      </c>
    </row>
    <row r="15">
      <c r="A15" s="12">
        <v>8.0</v>
      </c>
      <c r="B15" s="70">
        <v>8.0</v>
      </c>
      <c r="C15" s="70">
        <v>2.0</v>
      </c>
      <c r="D15" s="70">
        <v>0.0</v>
      </c>
      <c r="E15" s="70">
        <v>3.0</v>
      </c>
      <c r="F15" s="70">
        <v>1.0</v>
      </c>
      <c r="G15" s="71"/>
      <c r="H15" s="71"/>
      <c r="I15" s="71"/>
      <c r="J15" s="71"/>
      <c r="K15" s="71"/>
      <c r="L15" s="72">
        <f t="shared" si="1"/>
        <v>6</v>
      </c>
      <c r="M15" s="10">
        <v>4.0</v>
      </c>
      <c r="N15" s="9">
        <f t="shared" si="2"/>
        <v>1.5</v>
      </c>
      <c r="O15" s="9">
        <f t="shared" si="3"/>
        <v>2.134433962</v>
      </c>
      <c r="P15" s="9">
        <f t="shared" si="4"/>
        <v>4.325889281</v>
      </c>
      <c r="Q15" s="9">
        <f t="shared" si="5"/>
        <v>-0.05702135672</v>
      </c>
      <c r="Y15" s="9">
        <f t="shared" si="7"/>
        <v>7.8</v>
      </c>
      <c r="Z15" s="9">
        <f t="shared" si="6"/>
        <v>6</v>
      </c>
      <c r="AA15" s="9">
        <f t="shared" si="8"/>
        <v>7.8</v>
      </c>
    </row>
    <row r="16">
      <c r="A16" s="12">
        <v>8.0</v>
      </c>
      <c r="B16" s="70">
        <v>9.0</v>
      </c>
      <c r="C16" s="70">
        <v>2.0</v>
      </c>
      <c r="D16" s="70">
        <v>3.0</v>
      </c>
      <c r="E16" s="70">
        <v>3.0</v>
      </c>
      <c r="F16" s="70">
        <v>1.0</v>
      </c>
      <c r="G16" s="71"/>
      <c r="H16" s="71"/>
      <c r="I16" s="71"/>
      <c r="J16" s="71"/>
      <c r="K16" s="71"/>
      <c r="L16" s="72">
        <f t="shared" si="1"/>
        <v>9</v>
      </c>
      <c r="M16" s="10">
        <v>4.0</v>
      </c>
      <c r="N16" s="9">
        <f t="shared" si="2"/>
        <v>2.25</v>
      </c>
      <c r="O16" s="9">
        <f t="shared" si="3"/>
        <v>2.134433962</v>
      </c>
      <c r="P16" s="9">
        <f t="shared" si="4"/>
        <v>4.325889281</v>
      </c>
      <c r="Q16" s="9">
        <f t="shared" si="5"/>
        <v>-0.05702135672</v>
      </c>
      <c r="Y16" s="9">
        <f t="shared" si="7"/>
        <v>8</v>
      </c>
      <c r="Z16" s="9">
        <f t="shared" si="6"/>
        <v>9</v>
      </c>
      <c r="AA16" s="9">
        <f t="shared" si="8"/>
        <v>8</v>
      </c>
    </row>
    <row r="17">
      <c r="A17" s="12">
        <v>8.0</v>
      </c>
      <c r="B17" s="70">
        <v>10.0</v>
      </c>
      <c r="C17" s="70">
        <v>1.0</v>
      </c>
      <c r="D17" s="70">
        <v>2.0</v>
      </c>
      <c r="E17" s="70">
        <v>3.0</v>
      </c>
      <c r="F17" s="70">
        <v>3.0</v>
      </c>
      <c r="G17" s="71"/>
      <c r="H17" s="71"/>
      <c r="I17" s="71"/>
      <c r="J17" s="71"/>
      <c r="K17" s="71"/>
      <c r="L17" s="72">
        <f t="shared" si="1"/>
        <v>9</v>
      </c>
      <c r="M17" s="10">
        <v>4.0</v>
      </c>
      <c r="N17" s="9">
        <f t="shared" si="2"/>
        <v>2.25</v>
      </c>
      <c r="O17" s="9">
        <f t="shared" si="3"/>
        <v>2.134433962</v>
      </c>
      <c r="P17" s="9">
        <f t="shared" si="4"/>
        <v>4.325889281</v>
      </c>
      <c r="Q17" s="9">
        <f t="shared" si="5"/>
        <v>-0.05702135672</v>
      </c>
      <c r="Y17" s="9">
        <f t="shared" si="7"/>
        <v>8.6</v>
      </c>
      <c r="Z17" s="9">
        <f t="shared" si="6"/>
        <v>9</v>
      </c>
      <c r="AA17" s="9">
        <f t="shared" si="8"/>
        <v>8.6</v>
      </c>
    </row>
    <row r="18">
      <c r="A18" s="12">
        <v>8.0</v>
      </c>
      <c r="B18" s="70">
        <v>11.0</v>
      </c>
      <c r="C18" s="70">
        <v>3.0</v>
      </c>
      <c r="D18" s="70">
        <v>1.0</v>
      </c>
      <c r="E18" s="70">
        <v>1.0</v>
      </c>
      <c r="F18" s="70">
        <v>1.0</v>
      </c>
      <c r="G18" s="71"/>
      <c r="H18" s="71"/>
      <c r="I18" s="71"/>
      <c r="J18" s="71"/>
      <c r="K18" s="71"/>
      <c r="L18" s="72">
        <f t="shared" si="1"/>
        <v>6</v>
      </c>
      <c r="M18" s="10">
        <v>4.0</v>
      </c>
      <c r="N18" s="9">
        <f t="shared" si="2"/>
        <v>1.5</v>
      </c>
      <c r="O18" s="9">
        <f t="shared" si="3"/>
        <v>2.134433962</v>
      </c>
      <c r="P18" s="9">
        <f t="shared" si="4"/>
        <v>4.325889281</v>
      </c>
      <c r="Q18" s="9">
        <f t="shared" si="5"/>
        <v>-0.05702135672</v>
      </c>
      <c r="Y18" s="9">
        <f t="shared" si="7"/>
        <v>8</v>
      </c>
      <c r="Z18" s="9">
        <f t="shared" si="6"/>
        <v>6</v>
      </c>
      <c r="AA18" s="9">
        <f t="shared" si="8"/>
        <v>8</v>
      </c>
    </row>
    <row r="19">
      <c r="A19" s="12">
        <v>8.0</v>
      </c>
      <c r="B19" s="70">
        <v>12.0</v>
      </c>
      <c r="C19" s="70">
        <v>4.0</v>
      </c>
      <c r="D19" s="70">
        <v>0.0</v>
      </c>
      <c r="E19" s="70">
        <v>4.0</v>
      </c>
      <c r="F19" s="70">
        <v>1.0</v>
      </c>
      <c r="G19" s="71"/>
      <c r="H19" s="71"/>
      <c r="I19" s="71"/>
      <c r="J19" s="71"/>
      <c r="K19" s="71"/>
      <c r="L19" s="72">
        <f t="shared" si="1"/>
        <v>9</v>
      </c>
      <c r="M19" s="10">
        <v>4.0</v>
      </c>
      <c r="N19" s="9">
        <f t="shared" si="2"/>
        <v>2.25</v>
      </c>
      <c r="O19" s="9">
        <f t="shared" si="3"/>
        <v>2.134433962</v>
      </c>
      <c r="P19" s="9">
        <f t="shared" si="4"/>
        <v>4.325889281</v>
      </c>
      <c r="Q19" s="9">
        <f t="shared" si="5"/>
        <v>-0.05702135672</v>
      </c>
      <c r="Y19" s="9">
        <f t="shared" si="7"/>
        <v>7.8</v>
      </c>
      <c r="Z19" s="9">
        <f t="shared" si="6"/>
        <v>9</v>
      </c>
      <c r="AA19" s="9">
        <f t="shared" si="8"/>
        <v>7.8</v>
      </c>
    </row>
    <row r="20">
      <c r="A20" s="12">
        <v>8.0</v>
      </c>
      <c r="B20" s="70">
        <v>13.0</v>
      </c>
      <c r="C20" s="70">
        <v>4.0</v>
      </c>
      <c r="D20" s="70">
        <v>0.0</v>
      </c>
      <c r="E20" s="70">
        <v>3.0</v>
      </c>
      <c r="F20" s="70">
        <v>1.0</v>
      </c>
      <c r="G20" s="71"/>
      <c r="H20" s="71"/>
      <c r="I20" s="71"/>
      <c r="J20" s="71"/>
      <c r="K20" s="71"/>
      <c r="L20" s="72">
        <f t="shared" si="1"/>
        <v>8</v>
      </c>
      <c r="M20" s="10">
        <v>4.0</v>
      </c>
      <c r="N20" s="9">
        <f t="shared" si="2"/>
        <v>2</v>
      </c>
      <c r="O20" s="9">
        <f t="shared" si="3"/>
        <v>2.134433962</v>
      </c>
      <c r="P20" s="9">
        <f t="shared" si="4"/>
        <v>4.325889281</v>
      </c>
      <c r="Q20" s="9">
        <f t="shared" si="5"/>
        <v>-0.05702135672</v>
      </c>
      <c r="Y20" s="9">
        <f t="shared" si="7"/>
        <v>8.2</v>
      </c>
      <c r="Z20" s="9">
        <f t="shared" si="6"/>
        <v>8</v>
      </c>
      <c r="AA20" s="9">
        <f t="shared" si="8"/>
        <v>8.2</v>
      </c>
    </row>
    <row r="21">
      <c r="A21" s="12">
        <v>8.0</v>
      </c>
      <c r="B21" s="70">
        <v>14.0</v>
      </c>
      <c r="C21" s="70">
        <v>3.0</v>
      </c>
      <c r="D21" s="70">
        <v>1.0</v>
      </c>
      <c r="E21" s="70">
        <v>4.0</v>
      </c>
      <c r="F21" s="70">
        <v>2.0</v>
      </c>
      <c r="G21" s="71"/>
      <c r="H21" s="71"/>
      <c r="I21" s="71"/>
      <c r="J21" s="71"/>
      <c r="K21" s="71"/>
      <c r="L21" s="72">
        <f t="shared" si="1"/>
        <v>10</v>
      </c>
      <c r="M21" s="10">
        <v>4.0</v>
      </c>
      <c r="N21" s="9">
        <f t="shared" si="2"/>
        <v>2.5</v>
      </c>
      <c r="O21" s="9">
        <f t="shared" si="3"/>
        <v>2.134433962</v>
      </c>
      <c r="P21" s="9">
        <f t="shared" si="4"/>
        <v>4.325889281</v>
      </c>
      <c r="Q21" s="9">
        <f t="shared" si="5"/>
        <v>-0.05702135672</v>
      </c>
      <c r="Y21" s="9">
        <f t="shared" si="7"/>
        <v>8.4</v>
      </c>
      <c r="Z21" s="9">
        <f t="shared" si="6"/>
        <v>10</v>
      </c>
      <c r="AA21" s="9">
        <f t="shared" si="8"/>
        <v>8.4</v>
      </c>
    </row>
    <row r="22">
      <c r="A22" s="12">
        <v>8.0</v>
      </c>
      <c r="B22" s="70">
        <v>15.0</v>
      </c>
      <c r="C22" s="70">
        <v>3.0</v>
      </c>
      <c r="D22" s="70">
        <v>1.0</v>
      </c>
      <c r="E22" s="70">
        <v>2.0</v>
      </c>
      <c r="F22" s="70">
        <v>0.0</v>
      </c>
      <c r="G22" s="71"/>
      <c r="H22" s="71"/>
      <c r="I22" s="71"/>
      <c r="J22" s="71"/>
      <c r="K22" s="71"/>
      <c r="L22" s="72">
        <f t="shared" si="1"/>
        <v>6</v>
      </c>
      <c r="M22" s="10">
        <v>4.0</v>
      </c>
      <c r="N22" s="9">
        <f t="shared" si="2"/>
        <v>1.5</v>
      </c>
      <c r="O22" s="9">
        <f t="shared" si="3"/>
        <v>2.134433962</v>
      </c>
      <c r="P22" s="9">
        <f t="shared" si="4"/>
        <v>4.325889281</v>
      </c>
      <c r="Q22" s="9">
        <f t="shared" si="5"/>
        <v>-0.05702135672</v>
      </c>
      <c r="Y22" s="9">
        <f t="shared" si="7"/>
        <v>7.8</v>
      </c>
      <c r="Z22" s="9">
        <f t="shared" si="6"/>
        <v>6</v>
      </c>
      <c r="AA22" s="9">
        <f t="shared" si="8"/>
        <v>7.8</v>
      </c>
    </row>
    <row r="23">
      <c r="A23" s="12">
        <v>8.0</v>
      </c>
      <c r="B23" s="70">
        <v>16.0</v>
      </c>
      <c r="C23" s="70">
        <v>3.0</v>
      </c>
      <c r="D23" s="70">
        <v>0.0</v>
      </c>
      <c r="E23" s="70">
        <v>3.0</v>
      </c>
      <c r="F23" s="70">
        <v>0.0</v>
      </c>
      <c r="G23" s="71"/>
      <c r="H23" s="71"/>
      <c r="I23" s="71"/>
      <c r="J23" s="71"/>
      <c r="K23" s="71"/>
      <c r="L23" s="72">
        <f t="shared" si="1"/>
        <v>6</v>
      </c>
      <c r="M23" s="10">
        <v>4.0</v>
      </c>
      <c r="N23" s="9">
        <f t="shared" si="2"/>
        <v>1.5</v>
      </c>
      <c r="O23" s="9">
        <f t="shared" si="3"/>
        <v>2.134433962</v>
      </c>
      <c r="P23" s="9">
        <f t="shared" si="4"/>
        <v>4.325889281</v>
      </c>
      <c r="Q23" s="9">
        <f t="shared" si="5"/>
        <v>-0.05702135672</v>
      </c>
      <c r="Y23" s="9">
        <f t="shared" si="7"/>
        <v>7.8</v>
      </c>
      <c r="Z23" s="9">
        <f t="shared" si="6"/>
        <v>6</v>
      </c>
      <c r="AA23" s="9">
        <f t="shared" si="8"/>
        <v>7.8</v>
      </c>
    </row>
    <row r="24">
      <c r="A24" s="12">
        <v>8.0</v>
      </c>
      <c r="B24" s="70">
        <v>17.0</v>
      </c>
      <c r="C24" s="70">
        <v>1.0</v>
      </c>
      <c r="D24" s="70">
        <v>0.0</v>
      </c>
      <c r="E24" s="70">
        <v>3.0</v>
      </c>
      <c r="F24" s="70">
        <v>1.0</v>
      </c>
      <c r="G24" s="70">
        <v>5.0</v>
      </c>
      <c r="H24" s="70">
        <v>2.0</v>
      </c>
      <c r="I24" s="71"/>
      <c r="J24" s="71"/>
      <c r="K24" s="71"/>
      <c r="L24" s="72">
        <f t="shared" si="1"/>
        <v>12</v>
      </c>
      <c r="M24" s="10">
        <v>6.0</v>
      </c>
      <c r="N24" s="9">
        <f t="shared" si="2"/>
        <v>2</v>
      </c>
      <c r="O24" s="9">
        <f t="shared" si="3"/>
        <v>2.134433962</v>
      </c>
      <c r="P24" s="9">
        <f t="shared" si="4"/>
        <v>3.923749737</v>
      </c>
      <c r="Q24" s="9">
        <f t="shared" si="5"/>
        <v>0.3451181871</v>
      </c>
      <c r="Y24" s="9">
        <f t="shared" si="7"/>
        <v>8.4</v>
      </c>
      <c r="Z24" s="9">
        <f t="shared" si="6"/>
        <v>5</v>
      </c>
      <c r="AA24" s="9">
        <f t="shared" si="8"/>
        <v>7</v>
      </c>
    </row>
    <row r="25">
      <c r="A25" s="12">
        <v>9.0</v>
      </c>
      <c r="B25" s="73">
        <v>18.0</v>
      </c>
      <c r="C25" s="73">
        <v>2.0</v>
      </c>
      <c r="D25" s="73">
        <v>0.0</v>
      </c>
      <c r="E25" s="73">
        <v>4.0</v>
      </c>
      <c r="F25" s="73">
        <v>2.0</v>
      </c>
      <c r="G25" s="73">
        <v>4.0</v>
      </c>
      <c r="H25" s="73">
        <v>2.0</v>
      </c>
      <c r="I25" s="74"/>
      <c r="J25" s="74"/>
      <c r="K25" s="74"/>
      <c r="L25" s="75">
        <f t="shared" si="1"/>
        <v>14</v>
      </c>
      <c r="M25" s="10">
        <v>6.0</v>
      </c>
      <c r="N25" s="9">
        <f t="shared" si="2"/>
        <v>2.333333333</v>
      </c>
      <c r="O25" s="9">
        <f t="shared" si="3"/>
        <v>2.134433962</v>
      </c>
      <c r="P25" s="9">
        <f t="shared" si="4"/>
        <v>3.923749737</v>
      </c>
      <c r="Q25" s="9">
        <f t="shared" si="5"/>
        <v>0.3451181871</v>
      </c>
      <c r="Y25" s="9">
        <f t="shared" si="7"/>
        <v>9.6</v>
      </c>
      <c r="Z25" s="9">
        <f t="shared" si="6"/>
        <v>8</v>
      </c>
      <c r="AA25" s="9">
        <f t="shared" si="8"/>
        <v>7</v>
      </c>
    </row>
    <row r="26">
      <c r="A26" s="12">
        <v>9.0</v>
      </c>
      <c r="B26" s="73">
        <v>19.0</v>
      </c>
      <c r="C26" s="73">
        <v>0.0</v>
      </c>
      <c r="D26" s="73">
        <v>2.0</v>
      </c>
      <c r="E26" s="73">
        <v>3.0</v>
      </c>
      <c r="F26" s="73">
        <v>2.0</v>
      </c>
      <c r="G26" s="73">
        <v>4.0</v>
      </c>
      <c r="H26" s="73">
        <v>4.0</v>
      </c>
      <c r="I26" s="74"/>
      <c r="J26" s="74"/>
      <c r="K26" s="74"/>
      <c r="L26" s="75">
        <f t="shared" si="1"/>
        <v>15</v>
      </c>
      <c r="M26" s="10">
        <v>6.0</v>
      </c>
      <c r="N26" s="9">
        <f t="shared" si="2"/>
        <v>2.5</v>
      </c>
      <c r="O26" s="9">
        <f t="shared" si="3"/>
        <v>2.134433962</v>
      </c>
      <c r="P26" s="9">
        <f t="shared" si="4"/>
        <v>3.923749737</v>
      </c>
      <c r="Q26" s="9">
        <f t="shared" si="5"/>
        <v>0.3451181871</v>
      </c>
      <c r="Y26" s="9">
        <f t="shared" si="7"/>
        <v>10.6</v>
      </c>
      <c r="Z26" s="9">
        <f t="shared" si="6"/>
        <v>7</v>
      </c>
      <c r="AA26" s="9">
        <f t="shared" si="8"/>
        <v>6.4</v>
      </c>
    </row>
    <row r="27">
      <c r="A27" s="12">
        <v>9.0</v>
      </c>
      <c r="B27" s="73">
        <v>20.0</v>
      </c>
      <c r="C27" s="73">
        <v>1.0</v>
      </c>
      <c r="D27" s="73">
        <v>0.0</v>
      </c>
      <c r="E27" s="73">
        <v>1.0</v>
      </c>
      <c r="F27" s="73">
        <v>3.0</v>
      </c>
      <c r="G27" s="73">
        <v>3.0</v>
      </c>
      <c r="H27" s="73">
        <v>2.0</v>
      </c>
      <c r="I27" s="74"/>
      <c r="J27" s="74"/>
      <c r="K27" s="74"/>
      <c r="L27" s="75">
        <f t="shared" si="1"/>
        <v>10</v>
      </c>
      <c r="M27" s="10">
        <v>6.0</v>
      </c>
      <c r="N27" s="9">
        <f t="shared" si="2"/>
        <v>1.666666667</v>
      </c>
      <c r="O27" s="9">
        <f t="shared" si="3"/>
        <v>2.134433962</v>
      </c>
      <c r="P27" s="9">
        <f t="shared" si="4"/>
        <v>3.923749737</v>
      </c>
      <c r="Q27" s="9">
        <f t="shared" si="5"/>
        <v>0.3451181871</v>
      </c>
      <c r="Y27" s="9">
        <f t="shared" si="7"/>
        <v>11.4</v>
      </c>
      <c r="Z27" s="9">
        <f t="shared" si="6"/>
        <v>5</v>
      </c>
      <c r="AA27" s="9">
        <f t="shared" si="8"/>
        <v>6.2</v>
      </c>
    </row>
    <row r="28">
      <c r="A28" s="12">
        <v>9.0</v>
      </c>
      <c r="B28" s="73">
        <v>21.0</v>
      </c>
      <c r="C28" s="73">
        <v>2.0</v>
      </c>
      <c r="D28" s="73">
        <v>0.0</v>
      </c>
      <c r="E28" s="73">
        <v>3.0</v>
      </c>
      <c r="F28" s="73">
        <v>0.0</v>
      </c>
      <c r="G28" s="73">
        <v>3.0</v>
      </c>
      <c r="H28" s="73">
        <v>3.0</v>
      </c>
      <c r="I28" s="74"/>
      <c r="J28" s="74"/>
      <c r="K28" s="74"/>
      <c r="L28" s="75">
        <f t="shared" si="1"/>
        <v>11</v>
      </c>
      <c r="M28" s="10">
        <v>6.0</v>
      </c>
      <c r="N28" s="9">
        <f t="shared" si="2"/>
        <v>1.833333333</v>
      </c>
      <c r="O28" s="9">
        <f t="shared" si="3"/>
        <v>2.134433962</v>
      </c>
      <c r="P28" s="9">
        <f t="shared" si="4"/>
        <v>3.923749737</v>
      </c>
      <c r="Q28" s="9">
        <f t="shared" si="5"/>
        <v>0.3451181871</v>
      </c>
      <c r="Y28" s="9">
        <f t="shared" si="7"/>
        <v>12.4</v>
      </c>
      <c r="Z28" s="9">
        <f t="shared" si="6"/>
        <v>5</v>
      </c>
      <c r="AA28" s="9">
        <f t="shared" si="8"/>
        <v>6</v>
      </c>
    </row>
    <row r="29">
      <c r="A29" s="12">
        <v>9.0</v>
      </c>
      <c r="B29" s="73">
        <v>22.0</v>
      </c>
      <c r="C29" s="73">
        <v>0.0</v>
      </c>
      <c r="D29" s="73">
        <v>3.0</v>
      </c>
      <c r="E29" s="73">
        <v>4.0</v>
      </c>
      <c r="F29" s="73">
        <v>2.0</v>
      </c>
      <c r="G29" s="73">
        <v>1.0</v>
      </c>
      <c r="H29" s="73">
        <v>2.0</v>
      </c>
      <c r="I29" s="74"/>
      <c r="J29" s="74"/>
      <c r="K29" s="74"/>
      <c r="L29" s="75">
        <f t="shared" si="1"/>
        <v>12</v>
      </c>
      <c r="M29" s="10">
        <v>6.0</v>
      </c>
      <c r="N29" s="9">
        <f t="shared" si="2"/>
        <v>2</v>
      </c>
      <c r="O29" s="9">
        <f t="shared" si="3"/>
        <v>2.134433962</v>
      </c>
      <c r="P29" s="9">
        <f t="shared" si="4"/>
        <v>3.923749737</v>
      </c>
      <c r="Q29" s="9">
        <f t="shared" si="5"/>
        <v>0.3451181871</v>
      </c>
      <c r="Y29" s="9">
        <f t="shared" si="7"/>
        <v>12.4</v>
      </c>
      <c r="Z29" s="9">
        <f t="shared" si="6"/>
        <v>9</v>
      </c>
      <c r="AA29" s="9">
        <f t="shared" si="8"/>
        <v>6.8</v>
      </c>
    </row>
    <row r="30">
      <c r="A30" s="12">
        <v>9.0</v>
      </c>
      <c r="B30" s="73">
        <v>23.0</v>
      </c>
      <c r="C30" s="73">
        <v>1.0</v>
      </c>
      <c r="D30" s="73">
        <v>2.0</v>
      </c>
      <c r="E30" s="73">
        <v>3.0</v>
      </c>
      <c r="F30" s="73">
        <v>0.0</v>
      </c>
      <c r="G30" s="73">
        <v>1.0</v>
      </c>
      <c r="H30" s="73">
        <v>3.0</v>
      </c>
      <c r="I30" s="73">
        <v>5.0</v>
      </c>
      <c r="J30" s="74"/>
      <c r="K30" s="74"/>
      <c r="L30" s="75">
        <f t="shared" si="1"/>
        <v>15</v>
      </c>
      <c r="M30" s="10">
        <v>7.0</v>
      </c>
      <c r="N30" s="9">
        <f t="shared" si="2"/>
        <v>2.142857143</v>
      </c>
      <c r="O30" s="9">
        <f t="shared" si="3"/>
        <v>2.134433962</v>
      </c>
      <c r="P30" s="9">
        <f t="shared" si="4"/>
        <v>3.791018472</v>
      </c>
      <c r="Q30" s="9">
        <f t="shared" si="5"/>
        <v>0.4778494527</v>
      </c>
      <c r="Y30" s="9">
        <f t="shared" si="7"/>
        <v>12.6</v>
      </c>
      <c r="Z30" s="9">
        <f t="shared" si="6"/>
        <v>6</v>
      </c>
      <c r="AA30" s="9">
        <f t="shared" si="8"/>
        <v>6.4</v>
      </c>
    </row>
    <row r="31">
      <c r="A31" s="12">
        <v>9.0</v>
      </c>
      <c r="B31" s="73">
        <v>24.0</v>
      </c>
      <c r="C31" s="73">
        <v>1.0</v>
      </c>
      <c r="D31" s="73">
        <v>2.0</v>
      </c>
      <c r="E31" s="73">
        <v>1.0</v>
      </c>
      <c r="F31" s="73">
        <v>3.0</v>
      </c>
      <c r="G31" s="73">
        <v>1.0</v>
      </c>
      <c r="H31" s="73">
        <v>3.0</v>
      </c>
      <c r="I31" s="73">
        <v>3.0</v>
      </c>
      <c r="J31" s="74"/>
      <c r="K31" s="74"/>
      <c r="L31" s="75">
        <f t="shared" si="1"/>
        <v>14</v>
      </c>
      <c r="M31" s="10">
        <v>7.0</v>
      </c>
      <c r="N31" s="9">
        <f t="shared" si="2"/>
        <v>2</v>
      </c>
      <c r="O31" s="9">
        <f t="shared" si="3"/>
        <v>2.134433962</v>
      </c>
      <c r="P31" s="9">
        <f t="shared" si="4"/>
        <v>3.791018472</v>
      </c>
      <c r="Q31" s="9">
        <f t="shared" si="5"/>
        <v>0.4778494527</v>
      </c>
      <c r="Y31" s="9">
        <f t="shared" si="7"/>
        <v>12.4</v>
      </c>
      <c r="Z31" s="9">
        <f t="shared" si="6"/>
        <v>7</v>
      </c>
      <c r="AA31" s="9">
        <f t="shared" si="8"/>
        <v>6.4</v>
      </c>
    </row>
    <row r="32">
      <c r="A32" s="12">
        <v>9.0</v>
      </c>
      <c r="B32" s="73">
        <v>25.0</v>
      </c>
      <c r="C32" s="73">
        <v>1.0</v>
      </c>
      <c r="D32" s="73">
        <v>3.0</v>
      </c>
      <c r="E32" s="73">
        <v>2.0</v>
      </c>
      <c r="F32" s="73">
        <v>3.0</v>
      </c>
      <c r="G32" s="73">
        <v>2.0</v>
      </c>
      <c r="H32" s="73">
        <v>4.0</v>
      </c>
      <c r="I32" s="73">
        <v>4.0</v>
      </c>
      <c r="J32" s="74"/>
      <c r="K32" s="74"/>
      <c r="L32" s="75">
        <f t="shared" si="1"/>
        <v>19</v>
      </c>
      <c r="M32" s="10">
        <v>7.0</v>
      </c>
      <c r="N32" s="9">
        <f t="shared" si="2"/>
        <v>2.714285714</v>
      </c>
      <c r="O32" s="9">
        <f t="shared" si="3"/>
        <v>2.134433962</v>
      </c>
      <c r="P32" s="9">
        <f t="shared" si="4"/>
        <v>3.791018472</v>
      </c>
      <c r="Q32" s="9">
        <f t="shared" si="5"/>
        <v>0.4778494527</v>
      </c>
      <c r="Y32" s="9">
        <f t="shared" si="7"/>
        <v>14.2</v>
      </c>
      <c r="Z32" s="9">
        <f t="shared" si="6"/>
        <v>9</v>
      </c>
      <c r="AA32" s="9">
        <f t="shared" si="8"/>
        <v>7.2</v>
      </c>
    </row>
    <row r="33">
      <c r="A33" s="12">
        <v>9.0</v>
      </c>
      <c r="B33" s="73">
        <v>26.0</v>
      </c>
      <c r="C33" s="73">
        <v>2.0</v>
      </c>
      <c r="D33" s="73">
        <v>3.0</v>
      </c>
      <c r="E33" s="73">
        <v>3.0</v>
      </c>
      <c r="F33" s="73">
        <v>4.0</v>
      </c>
      <c r="G33" s="73">
        <v>1.0</v>
      </c>
      <c r="H33" s="73">
        <v>2.0</v>
      </c>
      <c r="I33" s="73">
        <v>4.0</v>
      </c>
      <c r="J33" s="74"/>
      <c r="K33" s="74"/>
      <c r="L33" s="75">
        <f t="shared" si="1"/>
        <v>19</v>
      </c>
      <c r="M33" s="10">
        <v>7.0</v>
      </c>
      <c r="N33" s="9">
        <f t="shared" si="2"/>
        <v>2.714285714</v>
      </c>
      <c r="O33" s="9">
        <f t="shared" si="3"/>
        <v>2.134433962</v>
      </c>
      <c r="P33" s="9">
        <f t="shared" si="4"/>
        <v>3.791018472</v>
      </c>
      <c r="Q33" s="9">
        <f t="shared" si="5"/>
        <v>0.4778494527</v>
      </c>
      <c r="Y33" s="9">
        <f t="shared" si="7"/>
        <v>15.8</v>
      </c>
      <c r="Z33" s="9">
        <f t="shared" si="6"/>
        <v>12</v>
      </c>
      <c r="AA33" s="9">
        <f t="shared" si="8"/>
        <v>8.6</v>
      </c>
    </row>
    <row r="34">
      <c r="A34" s="12">
        <v>9.0</v>
      </c>
      <c r="B34" s="73">
        <v>27.0</v>
      </c>
      <c r="C34" s="73">
        <v>1.0</v>
      </c>
      <c r="D34" s="73">
        <v>2.0</v>
      </c>
      <c r="E34" s="73">
        <v>2.0</v>
      </c>
      <c r="F34" s="73">
        <v>5.0</v>
      </c>
      <c r="G34" s="73">
        <v>2.0</v>
      </c>
      <c r="H34" s="73">
        <v>3.0</v>
      </c>
      <c r="I34" s="73">
        <v>5.0</v>
      </c>
      <c r="J34" s="74"/>
      <c r="K34" s="74"/>
      <c r="L34" s="75">
        <f t="shared" si="1"/>
        <v>20</v>
      </c>
      <c r="M34" s="10">
        <v>7.0</v>
      </c>
      <c r="N34" s="9">
        <f t="shared" si="2"/>
        <v>2.857142857</v>
      </c>
      <c r="O34" s="9">
        <f t="shared" si="3"/>
        <v>2.134433962</v>
      </c>
      <c r="P34" s="9">
        <f t="shared" si="4"/>
        <v>3.791018472</v>
      </c>
      <c r="Q34" s="9">
        <f t="shared" si="5"/>
        <v>0.4778494527</v>
      </c>
      <c r="Y34" s="9">
        <f t="shared" si="7"/>
        <v>17.4</v>
      </c>
      <c r="Z34" s="9">
        <f t="shared" si="6"/>
        <v>10</v>
      </c>
      <c r="AA34" s="9">
        <f t="shared" si="8"/>
        <v>8.8</v>
      </c>
    </row>
    <row r="35">
      <c r="A35" s="12">
        <v>7.0</v>
      </c>
      <c r="B35" s="76">
        <v>28.0</v>
      </c>
      <c r="C35" s="76">
        <v>1.0</v>
      </c>
      <c r="D35" s="76">
        <v>2.0</v>
      </c>
      <c r="E35" s="76">
        <v>1.0</v>
      </c>
      <c r="F35" s="76">
        <v>3.0</v>
      </c>
      <c r="G35" s="76">
        <v>0.0</v>
      </c>
      <c r="H35" s="76">
        <v>2.0</v>
      </c>
      <c r="I35" s="76">
        <v>5.0</v>
      </c>
      <c r="J35" s="77"/>
      <c r="K35" s="77"/>
      <c r="L35" s="78">
        <f t="shared" si="1"/>
        <v>14</v>
      </c>
      <c r="M35" s="10">
        <v>7.0</v>
      </c>
      <c r="N35" s="9">
        <f t="shared" si="2"/>
        <v>2</v>
      </c>
      <c r="O35" s="9">
        <f t="shared" si="3"/>
        <v>2.134433962</v>
      </c>
      <c r="P35" s="9">
        <f t="shared" si="4"/>
        <v>3.791018472</v>
      </c>
      <c r="Q35" s="9">
        <f t="shared" si="5"/>
        <v>0.4778494527</v>
      </c>
      <c r="Y35" s="9">
        <f t="shared" si="7"/>
        <v>17.2</v>
      </c>
      <c r="Z35" s="9">
        <f t="shared" si="6"/>
        <v>7</v>
      </c>
      <c r="AA35" s="9">
        <f t="shared" si="8"/>
        <v>9</v>
      </c>
    </row>
    <row r="36">
      <c r="A36" s="12">
        <v>7.0</v>
      </c>
      <c r="B36" s="76">
        <v>29.0</v>
      </c>
      <c r="C36" s="76">
        <v>0.0</v>
      </c>
      <c r="D36" s="76">
        <v>2.0</v>
      </c>
      <c r="E36" s="76">
        <v>3.0</v>
      </c>
      <c r="F36" s="76">
        <v>2.0</v>
      </c>
      <c r="G36" s="76">
        <v>4.0</v>
      </c>
      <c r="H36" s="76">
        <v>3.0</v>
      </c>
      <c r="I36" s="76">
        <v>5.0</v>
      </c>
      <c r="J36" s="77"/>
      <c r="K36" s="77"/>
      <c r="L36" s="78">
        <f t="shared" si="1"/>
        <v>19</v>
      </c>
      <c r="M36" s="10">
        <v>7.0</v>
      </c>
      <c r="N36" s="9">
        <f t="shared" si="2"/>
        <v>2.714285714</v>
      </c>
      <c r="O36" s="9">
        <f t="shared" si="3"/>
        <v>2.134433962</v>
      </c>
      <c r="P36" s="9">
        <f t="shared" si="4"/>
        <v>3.791018472</v>
      </c>
      <c r="Q36" s="9">
        <f t="shared" si="5"/>
        <v>0.4778494527</v>
      </c>
      <c r="Y36" s="9">
        <f t="shared" si="7"/>
        <v>18.2</v>
      </c>
      <c r="Z36" s="9">
        <f t="shared" si="6"/>
        <v>7</v>
      </c>
      <c r="AA36" s="9">
        <f t="shared" si="8"/>
        <v>9</v>
      </c>
    </row>
    <row r="37">
      <c r="A37" s="12">
        <v>9.0</v>
      </c>
      <c r="B37" s="73">
        <v>30.0</v>
      </c>
      <c r="C37" s="73">
        <v>1.0</v>
      </c>
      <c r="D37" s="73">
        <v>1.0</v>
      </c>
      <c r="E37" s="73">
        <v>3.0</v>
      </c>
      <c r="F37" s="73">
        <v>4.0</v>
      </c>
      <c r="G37" s="73">
        <v>5.0</v>
      </c>
      <c r="H37" s="73">
        <v>4.0</v>
      </c>
      <c r="I37" s="73">
        <v>5.0</v>
      </c>
      <c r="J37" s="74"/>
      <c r="K37" s="74"/>
      <c r="L37" s="75">
        <f t="shared" si="1"/>
        <v>23</v>
      </c>
      <c r="M37" s="10">
        <v>7.0</v>
      </c>
      <c r="N37" s="9">
        <f t="shared" si="2"/>
        <v>3.285714286</v>
      </c>
      <c r="O37" s="9">
        <f t="shared" si="3"/>
        <v>2.134433962</v>
      </c>
      <c r="P37" s="9">
        <f t="shared" si="4"/>
        <v>3.791018472</v>
      </c>
      <c r="Q37" s="9">
        <f t="shared" si="5"/>
        <v>0.4778494527</v>
      </c>
      <c r="Y37" s="9">
        <f t="shared" si="7"/>
        <v>19</v>
      </c>
      <c r="Z37" s="9">
        <f t="shared" si="6"/>
        <v>9</v>
      </c>
      <c r="AA37" s="9">
        <f t="shared" si="8"/>
        <v>9</v>
      </c>
    </row>
    <row r="38">
      <c r="A38" s="12">
        <v>9.0</v>
      </c>
      <c r="B38" s="73">
        <v>31.0</v>
      </c>
      <c r="C38" s="73">
        <v>3.0</v>
      </c>
      <c r="D38" s="73">
        <v>1.0</v>
      </c>
      <c r="E38" s="73">
        <v>3.0</v>
      </c>
      <c r="F38" s="73">
        <v>4.0</v>
      </c>
      <c r="G38" s="73">
        <v>4.0</v>
      </c>
      <c r="H38" s="73">
        <v>4.0</v>
      </c>
      <c r="I38" s="73">
        <v>4.0</v>
      </c>
      <c r="J38" s="73">
        <v>1.0</v>
      </c>
      <c r="K38" s="74"/>
      <c r="L38" s="75">
        <f t="shared" si="1"/>
        <v>24</v>
      </c>
      <c r="M38" s="10">
        <v>8.0</v>
      </c>
      <c r="N38" s="9">
        <f t="shared" si="2"/>
        <v>3</v>
      </c>
      <c r="O38" s="9">
        <f t="shared" si="3"/>
        <v>2.134433962</v>
      </c>
      <c r="P38" s="9">
        <f t="shared" si="4"/>
        <v>3.684026879</v>
      </c>
      <c r="Q38" s="9">
        <f t="shared" si="5"/>
        <v>0.5848410455</v>
      </c>
      <c r="Y38" s="9">
        <f t="shared" si="7"/>
        <v>20</v>
      </c>
      <c r="Z38" s="9">
        <f t="shared" si="6"/>
        <v>11</v>
      </c>
      <c r="AA38" s="9">
        <f t="shared" si="8"/>
        <v>8.8</v>
      </c>
    </row>
    <row r="39">
      <c r="A39" s="12">
        <v>9.0</v>
      </c>
      <c r="B39" s="73">
        <v>32.0</v>
      </c>
      <c r="C39" s="73">
        <v>2.0</v>
      </c>
      <c r="D39" s="73">
        <v>3.0</v>
      </c>
      <c r="E39" s="73">
        <v>1.0</v>
      </c>
      <c r="F39" s="73">
        <v>4.0</v>
      </c>
      <c r="G39" s="73">
        <v>2.0</v>
      </c>
      <c r="H39" s="73">
        <v>4.0</v>
      </c>
      <c r="I39" s="73">
        <v>4.0</v>
      </c>
      <c r="J39" s="73">
        <v>0.0</v>
      </c>
      <c r="K39" s="74"/>
      <c r="L39" s="75">
        <f t="shared" si="1"/>
        <v>20</v>
      </c>
      <c r="M39" s="10">
        <v>8.0</v>
      </c>
      <c r="N39" s="9">
        <f t="shared" si="2"/>
        <v>2.5</v>
      </c>
      <c r="O39" s="9">
        <f t="shared" si="3"/>
        <v>2.134433962</v>
      </c>
      <c r="P39" s="9">
        <f t="shared" si="4"/>
        <v>3.684026879</v>
      </c>
      <c r="Q39" s="9">
        <f t="shared" si="5"/>
        <v>0.5848410455</v>
      </c>
      <c r="Y39" s="9">
        <f t="shared" si="7"/>
        <v>20</v>
      </c>
      <c r="Z39" s="9">
        <f t="shared" si="6"/>
        <v>10</v>
      </c>
      <c r="AA39" s="9">
        <f t="shared" si="8"/>
        <v>8.8</v>
      </c>
    </row>
    <row r="40">
      <c r="A40" s="12">
        <v>9.0</v>
      </c>
      <c r="B40" s="73">
        <v>33.0</v>
      </c>
      <c r="C40" s="73">
        <v>3.0</v>
      </c>
      <c r="D40" s="73">
        <v>1.0</v>
      </c>
      <c r="E40" s="73">
        <v>5.0</v>
      </c>
      <c r="F40" s="73">
        <v>3.0</v>
      </c>
      <c r="G40" s="73">
        <v>0.0</v>
      </c>
      <c r="H40" s="73">
        <v>2.0</v>
      </c>
      <c r="I40" s="73">
        <v>3.0</v>
      </c>
      <c r="J40" s="73">
        <v>2.0</v>
      </c>
      <c r="K40" s="73">
        <v>0.0</v>
      </c>
      <c r="L40" s="75">
        <f t="shared" si="1"/>
        <v>19</v>
      </c>
      <c r="M40" s="10">
        <v>9.0</v>
      </c>
      <c r="N40" s="9">
        <f t="shared" si="2"/>
        <v>2.111111111</v>
      </c>
      <c r="O40" s="9">
        <f t="shared" si="3"/>
        <v>2.134433962</v>
      </c>
      <c r="P40" s="9">
        <f t="shared" si="4"/>
        <v>3.595404175</v>
      </c>
      <c r="Q40" s="9">
        <f t="shared" si="5"/>
        <v>0.6734637496</v>
      </c>
      <c r="Y40" s="9">
        <f t="shared" si="7"/>
        <v>21</v>
      </c>
      <c r="Z40" s="9">
        <f t="shared" si="6"/>
        <v>12</v>
      </c>
      <c r="AA40" s="9">
        <f t="shared" si="8"/>
        <v>9.8</v>
      </c>
    </row>
    <row r="41">
      <c r="A41" s="12">
        <v>9.0</v>
      </c>
      <c r="B41" s="73">
        <v>34.0</v>
      </c>
      <c r="C41" s="73">
        <v>0.0</v>
      </c>
      <c r="D41" s="73">
        <v>2.0</v>
      </c>
      <c r="E41" s="73">
        <v>4.0</v>
      </c>
      <c r="F41" s="73">
        <v>4.0</v>
      </c>
      <c r="G41" s="73">
        <v>0.0</v>
      </c>
      <c r="H41" s="73">
        <v>2.0</v>
      </c>
      <c r="I41" s="73">
        <v>2.0</v>
      </c>
      <c r="J41" s="73">
        <v>2.0</v>
      </c>
      <c r="K41" s="73">
        <v>0.0</v>
      </c>
      <c r="L41" s="75">
        <f t="shared" si="1"/>
        <v>16</v>
      </c>
      <c r="M41" s="10">
        <v>9.0</v>
      </c>
      <c r="N41" s="9">
        <f t="shared" si="2"/>
        <v>1.777777778</v>
      </c>
      <c r="O41" s="9">
        <f t="shared" si="3"/>
        <v>2.134433962</v>
      </c>
      <c r="P41" s="9">
        <f t="shared" si="4"/>
        <v>3.595404175</v>
      </c>
      <c r="Q41" s="9">
        <f t="shared" si="5"/>
        <v>0.6734637496</v>
      </c>
      <c r="Y41" s="9">
        <f t="shared" si="7"/>
        <v>20.4</v>
      </c>
      <c r="Z41" s="9">
        <f t="shared" si="6"/>
        <v>10</v>
      </c>
      <c r="AA41" s="9">
        <f t="shared" si="8"/>
        <v>10.4</v>
      </c>
    </row>
    <row r="42">
      <c r="A42" s="12">
        <v>9.0</v>
      </c>
      <c r="B42" s="79">
        <v>35.0</v>
      </c>
      <c r="C42" s="79">
        <v>2.0</v>
      </c>
      <c r="D42" s="79">
        <v>1.0</v>
      </c>
      <c r="E42" s="79">
        <v>3.0</v>
      </c>
      <c r="F42" s="79">
        <v>4.0</v>
      </c>
      <c r="G42" s="79">
        <v>0.0</v>
      </c>
      <c r="H42" s="79">
        <v>2.0</v>
      </c>
      <c r="I42" s="79">
        <v>2.0</v>
      </c>
      <c r="J42" s="79">
        <v>3.0</v>
      </c>
      <c r="K42" s="79">
        <v>0.0</v>
      </c>
      <c r="L42" s="80">
        <f t="shared" si="1"/>
        <v>17</v>
      </c>
      <c r="M42" s="10">
        <v>9.0</v>
      </c>
      <c r="N42" s="9">
        <f t="shared" si="2"/>
        <v>1.888888889</v>
      </c>
      <c r="O42" s="9">
        <f t="shared" si="3"/>
        <v>2.134433962</v>
      </c>
      <c r="P42" s="9">
        <f t="shared" si="4"/>
        <v>3.595404175</v>
      </c>
      <c r="Q42" s="9">
        <f t="shared" si="5"/>
        <v>0.6734637496</v>
      </c>
      <c r="Y42" s="9">
        <f t="shared" si="7"/>
        <v>19.2</v>
      </c>
      <c r="Z42" s="9">
        <f t="shared" si="6"/>
        <v>10</v>
      </c>
      <c r="AA42" s="9">
        <f t="shared" si="8"/>
        <v>10.6</v>
      </c>
    </row>
    <row r="43">
      <c r="A43" s="12">
        <v>9.0</v>
      </c>
      <c r="B43" s="79">
        <v>36.0</v>
      </c>
      <c r="C43" s="79">
        <v>2.0</v>
      </c>
      <c r="D43" s="79">
        <v>4.0</v>
      </c>
      <c r="E43" s="79">
        <v>3.0</v>
      </c>
      <c r="F43" s="79">
        <v>5.0</v>
      </c>
      <c r="G43" s="79">
        <v>1.0</v>
      </c>
      <c r="H43" s="79">
        <v>2.0</v>
      </c>
      <c r="I43" s="79">
        <v>1.0</v>
      </c>
      <c r="J43" s="79">
        <v>2.0</v>
      </c>
      <c r="K43" s="79">
        <v>0.0</v>
      </c>
      <c r="L43" s="80">
        <f t="shared" si="1"/>
        <v>20</v>
      </c>
      <c r="M43" s="10">
        <v>9.0</v>
      </c>
      <c r="N43" s="9">
        <f t="shared" si="2"/>
        <v>2.222222222</v>
      </c>
      <c r="O43" s="9">
        <f t="shared" si="3"/>
        <v>2.134433962</v>
      </c>
      <c r="P43" s="9">
        <f t="shared" si="4"/>
        <v>3.595404175</v>
      </c>
      <c r="Q43" s="9">
        <f t="shared" si="5"/>
        <v>0.6734637496</v>
      </c>
      <c r="Y43" s="9">
        <f t="shared" si="7"/>
        <v>18.4</v>
      </c>
      <c r="Z43" s="9">
        <f t="shared" si="6"/>
        <v>14</v>
      </c>
      <c r="AA43" s="9">
        <f t="shared" si="8"/>
        <v>11.2</v>
      </c>
    </row>
    <row r="44">
      <c r="A44" s="12">
        <v>9.0</v>
      </c>
      <c r="B44" s="79">
        <v>37.0</v>
      </c>
      <c r="C44" s="79">
        <v>4.0</v>
      </c>
      <c r="D44" s="79">
        <v>1.0</v>
      </c>
      <c r="E44" s="79">
        <v>5.0</v>
      </c>
      <c r="F44" s="79">
        <v>4.0</v>
      </c>
      <c r="G44" s="79">
        <v>1.0</v>
      </c>
      <c r="H44" s="79">
        <v>3.0</v>
      </c>
      <c r="I44" s="79">
        <v>1.0</v>
      </c>
      <c r="J44" s="79">
        <v>2.0</v>
      </c>
      <c r="K44" s="79">
        <v>0.0</v>
      </c>
      <c r="L44" s="80">
        <f t="shared" si="1"/>
        <v>21</v>
      </c>
      <c r="M44" s="10">
        <v>9.0</v>
      </c>
      <c r="N44" s="9">
        <f t="shared" si="2"/>
        <v>2.333333333</v>
      </c>
      <c r="O44" s="9">
        <f t="shared" si="3"/>
        <v>2.134433962</v>
      </c>
      <c r="P44" s="9">
        <f t="shared" si="4"/>
        <v>3.595404175</v>
      </c>
      <c r="Q44" s="9">
        <f t="shared" si="5"/>
        <v>0.6734637496</v>
      </c>
      <c r="Y44" s="9">
        <f t="shared" si="7"/>
        <v>18.6</v>
      </c>
      <c r="Z44" s="9">
        <f t="shared" si="6"/>
        <v>14</v>
      </c>
      <c r="AA44" s="9">
        <f t="shared" si="8"/>
        <v>12</v>
      </c>
    </row>
    <row r="45">
      <c r="A45" s="12">
        <v>9.0</v>
      </c>
      <c r="B45" s="79">
        <v>38.0</v>
      </c>
      <c r="C45" s="79">
        <v>3.0</v>
      </c>
      <c r="D45" s="79">
        <v>2.0</v>
      </c>
      <c r="E45" s="79">
        <v>5.0</v>
      </c>
      <c r="F45" s="79">
        <v>5.0</v>
      </c>
      <c r="G45" s="79">
        <v>1.0</v>
      </c>
      <c r="H45" s="79">
        <v>5.0</v>
      </c>
      <c r="I45" s="79">
        <v>1.0</v>
      </c>
      <c r="J45" s="79">
        <v>3.0</v>
      </c>
      <c r="K45" s="79">
        <v>1.0</v>
      </c>
      <c r="L45" s="80">
        <f t="shared" si="1"/>
        <v>26</v>
      </c>
      <c r="M45" s="10">
        <v>9.0</v>
      </c>
      <c r="N45" s="9">
        <f t="shared" si="2"/>
        <v>2.888888889</v>
      </c>
      <c r="O45" s="9">
        <f t="shared" si="3"/>
        <v>2.134433962</v>
      </c>
      <c r="P45" s="9">
        <f t="shared" si="4"/>
        <v>3.595404175</v>
      </c>
      <c r="Q45" s="9">
        <f t="shared" si="5"/>
        <v>0.6734637496</v>
      </c>
      <c r="Y45" s="9">
        <f t="shared" si="7"/>
        <v>20</v>
      </c>
      <c r="Z45" s="9">
        <f t="shared" si="6"/>
        <v>15</v>
      </c>
      <c r="AA45" s="9">
        <f t="shared" si="8"/>
        <v>12.6</v>
      </c>
    </row>
    <row r="46">
      <c r="A46" s="12">
        <v>9.0</v>
      </c>
      <c r="B46" s="79">
        <v>39.0</v>
      </c>
      <c r="C46" s="79">
        <v>2.0</v>
      </c>
      <c r="D46" s="79">
        <v>1.0</v>
      </c>
      <c r="E46" s="79">
        <v>3.0</v>
      </c>
      <c r="F46" s="79">
        <v>6.0</v>
      </c>
      <c r="G46" s="79">
        <v>0.0</v>
      </c>
      <c r="H46" s="79">
        <v>2.0</v>
      </c>
      <c r="I46" s="79">
        <v>1.0</v>
      </c>
      <c r="J46" s="79">
        <v>2.0</v>
      </c>
      <c r="K46" s="79">
        <v>0.0</v>
      </c>
      <c r="L46" s="80">
        <f t="shared" si="1"/>
        <v>17</v>
      </c>
      <c r="M46" s="10">
        <v>9.0</v>
      </c>
      <c r="N46" s="9">
        <f t="shared" si="2"/>
        <v>1.888888889</v>
      </c>
      <c r="O46" s="9">
        <f t="shared" si="3"/>
        <v>2.134433962</v>
      </c>
      <c r="P46" s="9">
        <f t="shared" si="4"/>
        <v>3.595404175</v>
      </c>
      <c r="Q46" s="9">
        <f t="shared" si="5"/>
        <v>0.6734637496</v>
      </c>
      <c r="Y46" s="9">
        <f t="shared" si="7"/>
        <v>20.2</v>
      </c>
      <c r="Z46" s="9">
        <f t="shared" si="6"/>
        <v>12</v>
      </c>
      <c r="AA46" s="9">
        <f t="shared" si="8"/>
        <v>13</v>
      </c>
    </row>
    <row r="47">
      <c r="A47" s="12">
        <v>9.0</v>
      </c>
      <c r="B47" s="79">
        <v>40.0</v>
      </c>
      <c r="C47" s="79">
        <v>2.0</v>
      </c>
      <c r="D47" s="79">
        <v>3.0</v>
      </c>
      <c r="E47" s="79">
        <v>1.0</v>
      </c>
      <c r="F47" s="79">
        <v>3.0</v>
      </c>
      <c r="G47" s="79">
        <v>2.0</v>
      </c>
      <c r="H47" s="79">
        <v>3.0</v>
      </c>
      <c r="I47" s="79">
        <v>1.0</v>
      </c>
      <c r="J47" s="79">
        <v>0.0</v>
      </c>
      <c r="K47" s="79">
        <v>0.0</v>
      </c>
      <c r="L47" s="80">
        <f t="shared" si="1"/>
        <v>15</v>
      </c>
      <c r="M47" s="10">
        <v>9.0</v>
      </c>
      <c r="N47" s="9">
        <f t="shared" si="2"/>
        <v>1.666666667</v>
      </c>
      <c r="O47" s="9">
        <f t="shared" si="3"/>
        <v>2.134433962</v>
      </c>
      <c r="P47" s="9">
        <f t="shared" si="4"/>
        <v>3.595404175</v>
      </c>
      <c r="Q47" s="9">
        <f t="shared" si="5"/>
        <v>0.6734637496</v>
      </c>
      <c r="Y47" s="9">
        <f t="shared" si="7"/>
        <v>19.8</v>
      </c>
      <c r="Z47" s="9">
        <f t="shared" si="6"/>
        <v>9</v>
      </c>
      <c r="AA47" s="9">
        <f t="shared" si="8"/>
        <v>12.8</v>
      </c>
    </row>
    <row r="48">
      <c r="A48" s="12">
        <v>9.0</v>
      </c>
      <c r="B48" s="79">
        <v>41.0</v>
      </c>
      <c r="C48" s="79">
        <v>2.0</v>
      </c>
      <c r="D48" s="79">
        <v>2.0</v>
      </c>
      <c r="E48" s="79">
        <v>5.0</v>
      </c>
      <c r="F48" s="79">
        <v>4.0</v>
      </c>
      <c r="G48" s="79">
        <v>6.0</v>
      </c>
      <c r="H48" s="79">
        <v>3.0</v>
      </c>
      <c r="I48" s="79">
        <v>1.0</v>
      </c>
      <c r="J48" s="79">
        <v>1.0</v>
      </c>
      <c r="K48" s="79">
        <v>1.0</v>
      </c>
      <c r="L48" s="80">
        <f t="shared" si="1"/>
        <v>25</v>
      </c>
      <c r="M48" s="10">
        <v>9.0</v>
      </c>
      <c r="N48" s="9">
        <f t="shared" si="2"/>
        <v>2.777777778</v>
      </c>
      <c r="O48" s="9">
        <f t="shared" si="3"/>
        <v>2.134433962</v>
      </c>
      <c r="P48" s="9">
        <f t="shared" si="4"/>
        <v>3.595404175</v>
      </c>
      <c r="Q48" s="9">
        <f t="shared" si="5"/>
        <v>0.6734637496</v>
      </c>
      <c r="Y48" s="9">
        <f t="shared" si="7"/>
        <v>20.8</v>
      </c>
      <c r="Z48" s="9">
        <f t="shared" si="6"/>
        <v>13</v>
      </c>
      <c r="AA48" s="9">
        <f t="shared" si="8"/>
        <v>12.6</v>
      </c>
    </row>
    <row r="49">
      <c r="A49" s="12">
        <v>9.0</v>
      </c>
      <c r="B49" s="79">
        <v>42.0</v>
      </c>
      <c r="C49" s="79">
        <v>1.0</v>
      </c>
      <c r="D49" s="79">
        <v>2.0</v>
      </c>
      <c r="E49" s="79">
        <v>5.0</v>
      </c>
      <c r="F49" s="79">
        <v>4.0</v>
      </c>
      <c r="G49" s="79">
        <v>2.0</v>
      </c>
      <c r="H49" s="79">
        <v>0.0</v>
      </c>
      <c r="I49" s="79">
        <v>2.0</v>
      </c>
      <c r="J49" s="79">
        <v>3.0</v>
      </c>
      <c r="K49" s="79">
        <v>1.0</v>
      </c>
      <c r="L49" s="80">
        <f t="shared" si="1"/>
        <v>20</v>
      </c>
      <c r="M49" s="10">
        <v>9.0</v>
      </c>
      <c r="N49" s="9">
        <f t="shared" si="2"/>
        <v>2.222222222</v>
      </c>
      <c r="O49" s="9">
        <f t="shared" si="3"/>
        <v>2.134433962</v>
      </c>
      <c r="P49" s="9">
        <f t="shared" si="4"/>
        <v>3.595404175</v>
      </c>
      <c r="Q49" s="9">
        <f t="shared" si="5"/>
        <v>0.6734637496</v>
      </c>
      <c r="Y49" s="9">
        <f t="shared" si="7"/>
        <v>20.6</v>
      </c>
      <c r="Z49" s="9">
        <f t="shared" si="6"/>
        <v>12</v>
      </c>
      <c r="AA49" s="9">
        <f t="shared" si="8"/>
        <v>12.2</v>
      </c>
    </row>
    <row r="50">
      <c r="A50" s="12">
        <v>8.0</v>
      </c>
      <c r="B50" s="81">
        <v>43.0</v>
      </c>
      <c r="C50" s="81">
        <v>0.0</v>
      </c>
      <c r="D50" s="81">
        <v>2.0</v>
      </c>
      <c r="E50" s="81">
        <v>4.0</v>
      </c>
      <c r="F50" s="81">
        <v>2.0</v>
      </c>
      <c r="G50" s="81">
        <v>2.0</v>
      </c>
      <c r="H50" s="81">
        <v>5.0</v>
      </c>
      <c r="I50" s="81">
        <v>2.0</v>
      </c>
      <c r="J50" s="81">
        <v>2.0</v>
      </c>
      <c r="K50" s="81">
        <v>0.0</v>
      </c>
      <c r="L50" s="82">
        <f t="shared" si="1"/>
        <v>19</v>
      </c>
      <c r="M50" s="10">
        <v>9.0</v>
      </c>
      <c r="N50" s="9">
        <f t="shared" si="2"/>
        <v>2.111111111</v>
      </c>
      <c r="O50" s="9">
        <f t="shared" si="3"/>
        <v>2.134433962</v>
      </c>
      <c r="P50" s="9">
        <f t="shared" si="4"/>
        <v>3.595404175</v>
      </c>
      <c r="Q50" s="9">
        <f t="shared" si="5"/>
        <v>0.6734637496</v>
      </c>
      <c r="Y50" s="9">
        <f t="shared" si="7"/>
        <v>19.2</v>
      </c>
      <c r="Z50" s="9">
        <f t="shared" si="6"/>
        <v>8</v>
      </c>
      <c r="AA50" s="9">
        <f t="shared" si="8"/>
        <v>10.8</v>
      </c>
    </row>
    <row r="51">
      <c r="A51" s="12">
        <v>8.0</v>
      </c>
      <c r="B51" s="81">
        <v>44.0</v>
      </c>
      <c r="C51" s="81">
        <v>4.0</v>
      </c>
      <c r="D51" s="81">
        <v>0.0</v>
      </c>
      <c r="E51" s="81">
        <v>2.0</v>
      </c>
      <c r="F51" s="81">
        <v>3.0</v>
      </c>
      <c r="G51" s="81">
        <v>1.0</v>
      </c>
      <c r="H51" s="81">
        <v>4.0</v>
      </c>
      <c r="I51" s="81">
        <v>2.0</v>
      </c>
      <c r="J51" s="81">
        <v>3.0</v>
      </c>
      <c r="K51" s="81">
        <v>0.0</v>
      </c>
      <c r="L51" s="82">
        <f t="shared" si="1"/>
        <v>19</v>
      </c>
      <c r="M51" s="10">
        <v>9.0</v>
      </c>
      <c r="N51" s="9">
        <f t="shared" si="2"/>
        <v>2.111111111</v>
      </c>
      <c r="O51" s="9">
        <f t="shared" si="3"/>
        <v>2.134433962</v>
      </c>
      <c r="P51" s="9">
        <f t="shared" si="4"/>
        <v>3.595404175</v>
      </c>
      <c r="Q51" s="9">
        <f t="shared" si="5"/>
        <v>0.6734637496</v>
      </c>
      <c r="Y51" s="9">
        <f t="shared" si="7"/>
        <v>19.6</v>
      </c>
      <c r="Z51" s="9">
        <f t="shared" si="6"/>
        <v>9</v>
      </c>
      <c r="AA51" s="9">
        <f t="shared" si="8"/>
        <v>10.2</v>
      </c>
    </row>
    <row r="52">
      <c r="A52" s="12">
        <v>8.0</v>
      </c>
      <c r="B52" s="81">
        <v>45.0</v>
      </c>
      <c r="C52" s="81">
        <v>4.0</v>
      </c>
      <c r="D52" s="81">
        <v>0.0</v>
      </c>
      <c r="E52" s="81">
        <v>4.0</v>
      </c>
      <c r="F52" s="81">
        <v>5.0</v>
      </c>
      <c r="G52" s="81">
        <v>1.0</v>
      </c>
      <c r="H52" s="81">
        <v>5.0</v>
      </c>
      <c r="I52" s="81">
        <v>0.0</v>
      </c>
      <c r="J52" s="81">
        <v>0.0</v>
      </c>
      <c r="K52" s="81">
        <v>0.0</v>
      </c>
      <c r="L52" s="82">
        <f t="shared" si="1"/>
        <v>19</v>
      </c>
      <c r="M52" s="10">
        <v>9.0</v>
      </c>
      <c r="N52" s="9">
        <f t="shared" si="2"/>
        <v>2.111111111</v>
      </c>
      <c r="O52" s="9">
        <f t="shared" si="3"/>
        <v>2.134433962</v>
      </c>
      <c r="P52" s="9">
        <f t="shared" si="4"/>
        <v>3.595404175</v>
      </c>
      <c r="Q52" s="9">
        <f t="shared" si="5"/>
        <v>0.6734637496</v>
      </c>
      <c r="Y52" s="9">
        <f t="shared" si="7"/>
        <v>20.4</v>
      </c>
      <c r="Z52" s="9">
        <f t="shared" si="6"/>
        <v>13</v>
      </c>
      <c r="AA52" s="9">
        <f t="shared" si="8"/>
        <v>11</v>
      </c>
    </row>
    <row r="53">
      <c r="A53" s="12">
        <v>8.0</v>
      </c>
      <c r="B53" s="81">
        <v>46.0</v>
      </c>
      <c r="C53" s="81">
        <v>5.0</v>
      </c>
      <c r="D53" s="81">
        <v>1.0</v>
      </c>
      <c r="E53" s="81">
        <v>4.0</v>
      </c>
      <c r="F53" s="81">
        <v>4.0</v>
      </c>
      <c r="G53" s="81">
        <v>3.0</v>
      </c>
      <c r="H53" s="81">
        <v>3.0</v>
      </c>
      <c r="I53" s="81">
        <v>2.0</v>
      </c>
      <c r="J53" s="81">
        <v>2.0</v>
      </c>
      <c r="K53" s="81">
        <v>0.0</v>
      </c>
      <c r="L53" s="82">
        <f t="shared" si="1"/>
        <v>24</v>
      </c>
      <c r="M53" s="10">
        <v>9.0</v>
      </c>
      <c r="N53" s="9">
        <f t="shared" si="2"/>
        <v>2.666666667</v>
      </c>
      <c r="O53" s="9">
        <f t="shared" si="3"/>
        <v>2.134433962</v>
      </c>
      <c r="P53" s="9">
        <f t="shared" si="4"/>
        <v>3.595404175</v>
      </c>
      <c r="Q53" s="9">
        <f t="shared" si="5"/>
        <v>0.6734637496</v>
      </c>
      <c r="Y53" s="9">
        <f t="shared" si="7"/>
        <v>20.2</v>
      </c>
      <c r="Z53" s="9">
        <f t="shared" si="6"/>
        <v>14</v>
      </c>
      <c r="AA53" s="9">
        <f t="shared" si="8"/>
        <v>11.2</v>
      </c>
    </row>
    <row r="54">
      <c r="A54" s="12">
        <v>8.0</v>
      </c>
      <c r="B54" s="81">
        <v>47.0</v>
      </c>
      <c r="C54" s="81">
        <v>6.0</v>
      </c>
      <c r="D54" s="81">
        <v>1.0</v>
      </c>
      <c r="E54" s="81">
        <v>3.0</v>
      </c>
      <c r="F54" s="81">
        <v>5.0</v>
      </c>
      <c r="G54" s="81">
        <v>1.0</v>
      </c>
      <c r="H54" s="81">
        <v>2.0</v>
      </c>
      <c r="I54" s="81">
        <v>0.0</v>
      </c>
      <c r="J54" s="81">
        <v>2.0</v>
      </c>
      <c r="K54" s="81">
        <v>0.0</v>
      </c>
      <c r="L54" s="82">
        <f t="shared" si="1"/>
        <v>20</v>
      </c>
      <c r="M54" s="10">
        <v>9.0</v>
      </c>
      <c r="N54" s="9">
        <f t="shared" si="2"/>
        <v>2.222222222</v>
      </c>
      <c r="O54" s="9">
        <f t="shared" si="3"/>
        <v>2.134433962</v>
      </c>
      <c r="P54" s="9">
        <f t="shared" si="4"/>
        <v>3.595404175</v>
      </c>
      <c r="Q54" s="9">
        <f t="shared" si="5"/>
        <v>0.6734637496</v>
      </c>
      <c r="Y54" s="9">
        <f t="shared" si="7"/>
        <v>20.2</v>
      </c>
      <c r="Z54" s="9">
        <f t="shared" si="6"/>
        <v>15</v>
      </c>
      <c r="AA54" s="9">
        <f t="shared" si="8"/>
        <v>11.8</v>
      </c>
    </row>
    <row r="55">
      <c r="A55" s="12">
        <v>9.0</v>
      </c>
      <c r="B55" s="79">
        <v>48.0</v>
      </c>
      <c r="C55" s="79">
        <v>2.0</v>
      </c>
      <c r="D55" s="79">
        <v>1.0</v>
      </c>
      <c r="E55" s="79">
        <v>3.0</v>
      </c>
      <c r="F55" s="79">
        <v>4.0</v>
      </c>
      <c r="G55" s="79">
        <v>0.0</v>
      </c>
      <c r="H55" s="79">
        <v>4.0</v>
      </c>
      <c r="I55" s="79">
        <v>2.0</v>
      </c>
      <c r="J55" s="79">
        <v>1.0</v>
      </c>
      <c r="K55" s="79">
        <v>0.0</v>
      </c>
      <c r="L55" s="80">
        <f t="shared" si="1"/>
        <v>17</v>
      </c>
      <c r="M55" s="10">
        <v>9.0</v>
      </c>
      <c r="N55" s="9">
        <f t="shared" si="2"/>
        <v>1.888888889</v>
      </c>
      <c r="O55" s="9">
        <f t="shared" si="3"/>
        <v>2.134433962</v>
      </c>
      <c r="P55" s="9">
        <f t="shared" si="4"/>
        <v>3.595404175</v>
      </c>
      <c r="Q55" s="9">
        <f t="shared" si="5"/>
        <v>0.6734637496</v>
      </c>
      <c r="Y55" s="9">
        <f t="shared" si="7"/>
        <v>19.8</v>
      </c>
      <c r="Z55" s="9">
        <f t="shared" si="6"/>
        <v>10</v>
      </c>
      <c r="AA55" s="9">
        <f t="shared" si="8"/>
        <v>12.2</v>
      </c>
    </row>
    <row r="56">
      <c r="A56" s="12">
        <v>9.0</v>
      </c>
      <c r="B56" s="79">
        <v>49.0</v>
      </c>
      <c r="C56" s="79">
        <v>2.0</v>
      </c>
      <c r="D56" s="79">
        <v>0.0</v>
      </c>
      <c r="E56" s="79">
        <v>4.0</v>
      </c>
      <c r="F56" s="79">
        <v>3.0</v>
      </c>
      <c r="G56" s="79">
        <v>1.0</v>
      </c>
      <c r="H56" s="79">
        <v>2.0</v>
      </c>
      <c r="I56" s="79">
        <v>1.0</v>
      </c>
      <c r="J56" s="79">
        <v>2.0</v>
      </c>
      <c r="K56" s="79">
        <v>0.0</v>
      </c>
      <c r="L56" s="80">
        <f t="shared" si="1"/>
        <v>15</v>
      </c>
      <c r="M56" s="10">
        <v>9.0</v>
      </c>
      <c r="N56" s="9">
        <f t="shared" si="2"/>
        <v>1.666666667</v>
      </c>
      <c r="O56" s="9">
        <f t="shared" si="3"/>
        <v>2.134433962</v>
      </c>
      <c r="P56" s="9">
        <f t="shared" si="4"/>
        <v>3.595404175</v>
      </c>
      <c r="Q56" s="9">
        <f t="shared" si="5"/>
        <v>0.6734637496</v>
      </c>
      <c r="Y56" s="9">
        <f t="shared" si="7"/>
        <v>19</v>
      </c>
      <c r="Z56" s="9">
        <f t="shared" si="6"/>
        <v>9</v>
      </c>
      <c r="AA56" s="9">
        <f t="shared" si="8"/>
        <v>12.2</v>
      </c>
    </row>
    <row r="57">
      <c r="A57" s="12">
        <v>9.0</v>
      </c>
      <c r="B57" s="79">
        <v>50.0</v>
      </c>
      <c r="C57" s="79">
        <v>3.0</v>
      </c>
      <c r="D57" s="79">
        <v>1.0</v>
      </c>
      <c r="E57" s="79">
        <v>5.0</v>
      </c>
      <c r="F57" s="79">
        <v>3.0</v>
      </c>
      <c r="G57" s="79">
        <v>2.0</v>
      </c>
      <c r="H57" s="79">
        <v>2.0</v>
      </c>
      <c r="I57" s="79">
        <v>0.0</v>
      </c>
      <c r="J57" s="79">
        <v>3.0</v>
      </c>
      <c r="K57" s="79">
        <v>1.0</v>
      </c>
      <c r="L57" s="80">
        <f t="shared" si="1"/>
        <v>20</v>
      </c>
      <c r="M57" s="10">
        <v>9.0</v>
      </c>
      <c r="N57" s="9">
        <f t="shared" si="2"/>
        <v>2.222222222</v>
      </c>
      <c r="O57" s="9">
        <f t="shared" si="3"/>
        <v>2.134433962</v>
      </c>
      <c r="P57" s="9">
        <f t="shared" si="4"/>
        <v>3.595404175</v>
      </c>
      <c r="Q57" s="9">
        <f t="shared" si="5"/>
        <v>0.6734637496</v>
      </c>
      <c r="Y57" s="9">
        <f t="shared" si="7"/>
        <v>19.2</v>
      </c>
      <c r="Z57" s="9">
        <f t="shared" si="6"/>
        <v>12</v>
      </c>
      <c r="AA57" s="9">
        <f t="shared" si="8"/>
        <v>12</v>
      </c>
    </row>
    <row r="58">
      <c r="A58" s="12">
        <v>9.0</v>
      </c>
      <c r="B58" s="79">
        <v>51.0</v>
      </c>
      <c r="C58" s="79">
        <v>2.0</v>
      </c>
      <c r="D58" s="79">
        <v>1.0</v>
      </c>
      <c r="E58" s="79">
        <v>3.0</v>
      </c>
      <c r="F58" s="79">
        <v>4.0</v>
      </c>
      <c r="G58" s="79">
        <v>1.0</v>
      </c>
      <c r="H58" s="79">
        <v>5.0</v>
      </c>
      <c r="I58" s="79">
        <v>3.0</v>
      </c>
      <c r="J58" s="79">
        <v>0.0</v>
      </c>
      <c r="K58" s="79">
        <v>0.0</v>
      </c>
      <c r="L58" s="80">
        <f t="shared" si="1"/>
        <v>19</v>
      </c>
      <c r="M58" s="10">
        <v>9.0</v>
      </c>
      <c r="N58" s="9">
        <f t="shared" si="2"/>
        <v>2.111111111</v>
      </c>
      <c r="O58" s="9">
        <f t="shared" si="3"/>
        <v>2.134433962</v>
      </c>
      <c r="P58" s="9">
        <f t="shared" si="4"/>
        <v>3.595404175</v>
      </c>
      <c r="Q58" s="9">
        <f t="shared" si="5"/>
        <v>0.6734637496</v>
      </c>
      <c r="Y58" s="9">
        <f t="shared" si="7"/>
        <v>18.2</v>
      </c>
      <c r="Z58" s="9">
        <f t="shared" si="6"/>
        <v>10</v>
      </c>
      <c r="AA58" s="9">
        <f t="shared" si="8"/>
        <v>11.2</v>
      </c>
    </row>
    <row r="59">
      <c r="A59" s="12">
        <v>9.0</v>
      </c>
      <c r="B59" s="79">
        <v>52.0</v>
      </c>
      <c r="C59" s="79">
        <v>1.0</v>
      </c>
      <c r="D59" s="79">
        <v>2.0</v>
      </c>
      <c r="E59" s="79">
        <v>3.0</v>
      </c>
      <c r="F59" s="79">
        <v>2.0</v>
      </c>
      <c r="G59" s="79">
        <v>1.0</v>
      </c>
      <c r="H59" s="79">
        <v>4.0</v>
      </c>
      <c r="I59" s="79">
        <v>1.0</v>
      </c>
      <c r="J59" s="79">
        <v>2.0</v>
      </c>
      <c r="K59" s="79">
        <v>0.0</v>
      </c>
      <c r="L59" s="80">
        <f t="shared" si="1"/>
        <v>16</v>
      </c>
      <c r="M59" s="10">
        <v>9.0</v>
      </c>
      <c r="N59" s="9">
        <f t="shared" si="2"/>
        <v>1.777777778</v>
      </c>
      <c r="O59" s="9">
        <f t="shared" si="3"/>
        <v>2.134433962</v>
      </c>
      <c r="P59" s="9">
        <f t="shared" si="4"/>
        <v>3.595404175</v>
      </c>
      <c r="Q59" s="9">
        <f t="shared" si="5"/>
        <v>0.6734637496</v>
      </c>
      <c r="Y59" s="9">
        <f t="shared" si="7"/>
        <v>17.4</v>
      </c>
      <c r="Z59" s="9">
        <f t="shared" si="6"/>
        <v>8</v>
      </c>
      <c r="AA59" s="9">
        <f t="shared" si="8"/>
        <v>9.8</v>
      </c>
    </row>
    <row r="60">
      <c r="A60" s="12">
        <v>9.0</v>
      </c>
      <c r="B60" s="79">
        <v>53.0</v>
      </c>
      <c r="C60" s="79">
        <v>1.0</v>
      </c>
      <c r="D60" s="79">
        <v>0.0</v>
      </c>
      <c r="E60" s="79">
        <v>3.0</v>
      </c>
      <c r="F60" s="79">
        <v>2.0</v>
      </c>
      <c r="G60" s="79">
        <v>6.0</v>
      </c>
      <c r="H60" s="79">
        <v>3.0</v>
      </c>
      <c r="I60" s="79">
        <v>0.0</v>
      </c>
      <c r="J60" s="79">
        <v>2.0</v>
      </c>
      <c r="K60" s="79">
        <v>0.0</v>
      </c>
      <c r="L60" s="80">
        <f t="shared" si="1"/>
        <v>17</v>
      </c>
      <c r="M60" s="10">
        <v>9.0</v>
      </c>
      <c r="N60" s="9">
        <f t="shared" si="2"/>
        <v>1.888888889</v>
      </c>
      <c r="O60" s="9">
        <f t="shared" si="3"/>
        <v>2.134433962</v>
      </c>
      <c r="P60" s="9">
        <f t="shared" si="4"/>
        <v>3.595404175</v>
      </c>
      <c r="Q60" s="9">
        <f t="shared" si="5"/>
        <v>0.6734637496</v>
      </c>
      <c r="Y60" s="9">
        <f t="shared" si="7"/>
        <v>17.4</v>
      </c>
      <c r="Z60" s="9">
        <f t="shared" si="6"/>
        <v>6</v>
      </c>
      <c r="AA60" s="9">
        <f t="shared" si="8"/>
        <v>9</v>
      </c>
    </row>
    <row r="61">
      <c r="A61" s="12">
        <v>9.0</v>
      </c>
      <c r="B61" s="79">
        <v>54.0</v>
      </c>
      <c r="C61" s="79">
        <v>2.0</v>
      </c>
      <c r="D61" s="79">
        <v>0.0</v>
      </c>
      <c r="E61" s="79">
        <v>3.0</v>
      </c>
      <c r="F61" s="79">
        <v>3.0</v>
      </c>
      <c r="G61" s="79">
        <v>3.0</v>
      </c>
      <c r="H61" s="79">
        <v>4.0</v>
      </c>
      <c r="I61" s="79">
        <v>1.0</v>
      </c>
      <c r="J61" s="79">
        <v>1.0</v>
      </c>
      <c r="K61" s="79">
        <v>0.0</v>
      </c>
      <c r="L61" s="80">
        <f t="shared" si="1"/>
        <v>17</v>
      </c>
      <c r="M61" s="10">
        <v>9.0</v>
      </c>
      <c r="N61" s="9">
        <f t="shared" si="2"/>
        <v>1.888888889</v>
      </c>
      <c r="O61" s="9">
        <f t="shared" si="3"/>
        <v>2.134433962</v>
      </c>
      <c r="P61" s="9">
        <f t="shared" si="4"/>
        <v>3.595404175</v>
      </c>
      <c r="Q61" s="9">
        <f t="shared" si="5"/>
        <v>0.6734637496</v>
      </c>
      <c r="Y61" s="9">
        <f t="shared" si="7"/>
        <v>17.8</v>
      </c>
      <c r="Z61" s="9">
        <f t="shared" si="6"/>
        <v>8</v>
      </c>
      <c r="AA61" s="9">
        <f t="shared" si="8"/>
        <v>8.8</v>
      </c>
    </row>
    <row r="62">
      <c r="A62" s="12">
        <v>9.0</v>
      </c>
      <c r="B62" s="79">
        <v>55.0</v>
      </c>
      <c r="C62" s="79">
        <v>2.0</v>
      </c>
      <c r="D62" s="79">
        <v>3.0</v>
      </c>
      <c r="E62" s="79">
        <v>3.0</v>
      </c>
      <c r="F62" s="79">
        <v>4.0</v>
      </c>
      <c r="G62" s="79">
        <v>4.0</v>
      </c>
      <c r="H62" s="79">
        <v>4.0</v>
      </c>
      <c r="I62" s="79">
        <v>1.0</v>
      </c>
      <c r="J62" s="79">
        <v>1.0</v>
      </c>
      <c r="K62" s="79">
        <v>0.0</v>
      </c>
      <c r="L62" s="80">
        <f t="shared" si="1"/>
        <v>22</v>
      </c>
      <c r="M62" s="10">
        <v>9.0</v>
      </c>
      <c r="N62" s="9">
        <f t="shared" si="2"/>
        <v>2.444444444</v>
      </c>
      <c r="O62" s="9">
        <f t="shared" si="3"/>
        <v>2.134433962</v>
      </c>
      <c r="P62" s="9">
        <f t="shared" si="4"/>
        <v>3.595404175</v>
      </c>
      <c r="Q62" s="9">
        <f t="shared" si="5"/>
        <v>0.6734637496</v>
      </c>
      <c r="Y62" s="9">
        <f t="shared" si="7"/>
        <v>18.2</v>
      </c>
      <c r="Z62" s="9">
        <f t="shared" si="6"/>
        <v>12</v>
      </c>
      <c r="AA62" s="9">
        <f t="shared" si="8"/>
        <v>8.8</v>
      </c>
    </row>
    <row r="63">
      <c r="A63" s="12">
        <v>9.0</v>
      </c>
      <c r="B63" s="79">
        <v>56.0</v>
      </c>
      <c r="C63" s="79">
        <v>1.0</v>
      </c>
      <c r="D63" s="79">
        <v>0.0</v>
      </c>
      <c r="E63" s="79">
        <v>1.0</v>
      </c>
      <c r="F63" s="79">
        <v>2.0</v>
      </c>
      <c r="G63" s="79">
        <v>3.0</v>
      </c>
      <c r="H63" s="79">
        <v>3.0</v>
      </c>
      <c r="I63" s="79">
        <v>0.0</v>
      </c>
      <c r="J63" s="79">
        <v>4.0</v>
      </c>
      <c r="K63" s="79">
        <v>1.0</v>
      </c>
      <c r="L63" s="80">
        <f t="shared" si="1"/>
        <v>15</v>
      </c>
      <c r="M63" s="10">
        <v>9.0</v>
      </c>
      <c r="N63" s="9">
        <f t="shared" si="2"/>
        <v>1.666666667</v>
      </c>
      <c r="O63" s="9">
        <f t="shared" si="3"/>
        <v>2.134433962</v>
      </c>
      <c r="P63" s="9">
        <f t="shared" si="4"/>
        <v>3.595404175</v>
      </c>
      <c r="Q63" s="9">
        <f t="shared" si="5"/>
        <v>0.6734637496</v>
      </c>
      <c r="Y63" s="9">
        <f t="shared" si="7"/>
        <v>17.4</v>
      </c>
      <c r="Z63" s="9">
        <f t="shared" si="6"/>
        <v>4</v>
      </c>
      <c r="AA63" s="9">
        <f t="shared" si="8"/>
        <v>7.6</v>
      </c>
    </row>
    <row r="64">
      <c r="A64" s="12">
        <v>7.0</v>
      </c>
      <c r="B64" s="83">
        <v>57.0</v>
      </c>
      <c r="C64" s="83">
        <v>0.0</v>
      </c>
      <c r="D64" s="83">
        <v>0.0</v>
      </c>
      <c r="E64" s="83">
        <v>3.0</v>
      </c>
      <c r="F64" s="83">
        <v>1.0</v>
      </c>
      <c r="G64" s="83">
        <v>2.0</v>
      </c>
      <c r="H64" s="83">
        <v>4.0</v>
      </c>
      <c r="I64" s="83">
        <v>1.0</v>
      </c>
      <c r="J64" s="83">
        <v>0.0</v>
      </c>
      <c r="K64" s="83">
        <v>1.0</v>
      </c>
      <c r="L64" s="84">
        <f t="shared" si="1"/>
        <v>12</v>
      </c>
      <c r="M64" s="10">
        <v>9.0</v>
      </c>
      <c r="N64" s="9">
        <f t="shared" si="2"/>
        <v>1.333333333</v>
      </c>
      <c r="O64" s="9">
        <f t="shared" si="3"/>
        <v>2.134433962</v>
      </c>
      <c r="P64" s="9">
        <f t="shared" si="4"/>
        <v>3.595404175</v>
      </c>
      <c r="Q64" s="9">
        <f t="shared" si="5"/>
        <v>0.6734637496</v>
      </c>
      <c r="Y64" s="9">
        <f t="shared" si="7"/>
        <v>16.6</v>
      </c>
      <c r="Z64" s="9">
        <f t="shared" si="6"/>
        <v>4</v>
      </c>
      <c r="AA64" s="9">
        <f t="shared" si="8"/>
        <v>6.8</v>
      </c>
    </row>
    <row r="65">
      <c r="A65" s="12">
        <v>7.0</v>
      </c>
      <c r="B65" s="83">
        <v>58.0</v>
      </c>
      <c r="C65" s="83">
        <v>3.0</v>
      </c>
      <c r="D65" s="83">
        <v>0.0</v>
      </c>
      <c r="E65" s="83">
        <v>5.0</v>
      </c>
      <c r="F65" s="83">
        <v>2.0</v>
      </c>
      <c r="G65" s="83">
        <v>1.0</v>
      </c>
      <c r="H65" s="83">
        <v>3.0</v>
      </c>
      <c r="I65" s="83">
        <v>1.0</v>
      </c>
      <c r="J65" s="83">
        <v>1.0</v>
      </c>
      <c r="K65" s="83">
        <v>0.0</v>
      </c>
      <c r="L65" s="84">
        <f t="shared" si="1"/>
        <v>16</v>
      </c>
      <c r="M65" s="10">
        <v>9.0</v>
      </c>
      <c r="N65" s="9">
        <f t="shared" si="2"/>
        <v>1.777777778</v>
      </c>
      <c r="O65" s="9">
        <f t="shared" si="3"/>
        <v>2.134433962</v>
      </c>
      <c r="P65" s="9">
        <f t="shared" si="4"/>
        <v>3.595404175</v>
      </c>
      <c r="Q65" s="9">
        <f t="shared" si="5"/>
        <v>0.6734637496</v>
      </c>
      <c r="Y65" s="9">
        <f t="shared" si="7"/>
        <v>16.4</v>
      </c>
      <c r="Z65" s="9">
        <f t="shared" si="6"/>
        <v>10</v>
      </c>
      <c r="AA65" s="9">
        <f t="shared" si="8"/>
        <v>7.6</v>
      </c>
    </row>
    <row r="66">
      <c r="A66" s="12">
        <v>7.0</v>
      </c>
      <c r="B66" s="83">
        <v>59.0</v>
      </c>
      <c r="C66" s="83">
        <v>1.0</v>
      </c>
      <c r="D66" s="83">
        <v>2.0</v>
      </c>
      <c r="E66" s="83">
        <v>3.0</v>
      </c>
      <c r="F66" s="83">
        <v>3.0</v>
      </c>
      <c r="G66" s="83">
        <v>1.0</v>
      </c>
      <c r="H66" s="83">
        <v>2.0</v>
      </c>
      <c r="I66" s="83">
        <v>2.0</v>
      </c>
      <c r="J66" s="83">
        <v>1.0</v>
      </c>
      <c r="K66" s="83">
        <v>0.0</v>
      </c>
      <c r="L66" s="84">
        <f t="shared" si="1"/>
        <v>15</v>
      </c>
      <c r="M66" s="10">
        <v>9.0</v>
      </c>
      <c r="N66" s="9">
        <f t="shared" si="2"/>
        <v>1.666666667</v>
      </c>
      <c r="O66" s="9">
        <f t="shared" si="3"/>
        <v>2.134433962</v>
      </c>
      <c r="P66" s="9">
        <f t="shared" si="4"/>
        <v>3.595404175</v>
      </c>
      <c r="Q66" s="9">
        <f t="shared" si="5"/>
        <v>0.6734637496</v>
      </c>
      <c r="Y66" s="9">
        <f t="shared" si="7"/>
        <v>16</v>
      </c>
      <c r="Z66" s="9">
        <f t="shared" si="6"/>
        <v>9</v>
      </c>
      <c r="AA66" s="9">
        <f t="shared" si="8"/>
        <v>7.8</v>
      </c>
    </row>
    <row r="67">
      <c r="A67" s="83">
        <v>7.0</v>
      </c>
      <c r="B67" s="83">
        <v>60.0</v>
      </c>
      <c r="C67" s="83">
        <v>2.0</v>
      </c>
      <c r="D67" s="83">
        <v>1.0</v>
      </c>
      <c r="E67" s="83">
        <v>2.0</v>
      </c>
      <c r="F67" s="83">
        <v>2.0</v>
      </c>
      <c r="G67" s="83">
        <v>4.0</v>
      </c>
      <c r="H67" s="83">
        <v>1.0</v>
      </c>
      <c r="I67" s="83">
        <v>2.0</v>
      </c>
      <c r="J67" s="83">
        <v>1.0</v>
      </c>
      <c r="K67" s="83">
        <v>0.0</v>
      </c>
      <c r="L67" s="84">
        <f t="shared" si="1"/>
        <v>15</v>
      </c>
      <c r="M67" s="10">
        <v>9.0</v>
      </c>
      <c r="N67" s="9">
        <f t="shared" si="2"/>
        <v>1.666666667</v>
      </c>
      <c r="O67" s="9">
        <f t="shared" si="3"/>
        <v>2.134433962</v>
      </c>
      <c r="P67" s="9">
        <f t="shared" si="4"/>
        <v>3.595404175</v>
      </c>
      <c r="Q67" s="9">
        <f t="shared" si="5"/>
        <v>0.6734637496</v>
      </c>
      <c r="Y67" s="9">
        <f t="shared" si="7"/>
        <v>14.6</v>
      </c>
      <c r="Z67" s="9">
        <f t="shared" si="6"/>
        <v>7</v>
      </c>
      <c r="AA67" s="9">
        <f t="shared" si="8"/>
        <v>6.8</v>
      </c>
    </row>
    <row r="69">
      <c r="A69" s="85"/>
      <c r="B69" s="85">
        <v>7.0</v>
      </c>
      <c r="K69" s="10" t="s">
        <v>55</v>
      </c>
      <c r="L69" s="9">
        <f t="shared" ref="L69:M69" si="9">AVERAGE(L8:L67)</f>
        <v>15.08333333</v>
      </c>
      <c r="M69" s="9">
        <f t="shared" si="9"/>
        <v>7.066666667</v>
      </c>
    </row>
    <row r="70">
      <c r="A70" s="86"/>
      <c r="B70" s="86">
        <v>8.0</v>
      </c>
      <c r="K70" s="10" t="s">
        <v>98</v>
      </c>
      <c r="L70" s="9">
        <f t="shared" ref="L70:M70" si="10">sum(L8:L67)</f>
        <v>905</v>
      </c>
      <c r="M70" s="9">
        <f t="shared" si="10"/>
        <v>424</v>
      </c>
    </row>
    <row r="71">
      <c r="A71" s="87"/>
      <c r="B71" s="87">
        <v>9.0</v>
      </c>
    </row>
    <row r="72">
      <c r="A72" s="88"/>
      <c r="B72" s="88" t="s">
        <v>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52.25"/>
  </cols>
  <sheetData>
    <row r="1">
      <c r="A1" s="13"/>
      <c r="B1" s="13" t="s">
        <v>76</v>
      </c>
      <c r="C1" s="13" t="s">
        <v>84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91</v>
      </c>
      <c r="K1" s="10" t="s">
        <v>70</v>
      </c>
      <c r="L1" s="10" t="s">
        <v>99</v>
      </c>
      <c r="M1" s="10" t="s">
        <v>100</v>
      </c>
      <c r="N1" s="10" t="s">
        <v>101</v>
      </c>
    </row>
    <row r="2">
      <c r="A2" s="12">
        <v>1.0</v>
      </c>
      <c r="B2" s="12">
        <v>55.0</v>
      </c>
      <c r="C2" s="12">
        <v>81.0</v>
      </c>
      <c r="D2" s="12">
        <v>383.0</v>
      </c>
      <c r="E2" s="12">
        <v>94.0</v>
      </c>
      <c r="F2" s="11"/>
      <c r="G2" s="11"/>
      <c r="H2" s="11"/>
      <c r="I2" s="11"/>
      <c r="J2" s="11"/>
      <c r="K2" s="9">
        <f t="shared" ref="K2:K61" si="1">SUM(B2:J2)</f>
        <v>613</v>
      </c>
      <c r="L2" s="12">
        <v>613.0</v>
      </c>
      <c r="N2" s="9">
        <f>AVERAGE(L2:L61)</f>
        <v>232.7666667</v>
      </c>
    </row>
    <row r="3">
      <c r="A3" s="12">
        <v>2.0</v>
      </c>
      <c r="B3" s="12">
        <v>71.0</v>
      </c>
      <c r="C3" s="12">
        <v>122.0</v>
      </c>
      <c r="D3" s="12">
        <v>423.0</v>
      </c>
      <c r="E3" s="12">
        <v>146.0</v>
      </c>
      <c r="F3" s="11"/>
      <c r="G3" s="11"/>
      <c r="H3" s="11"/>
      <c r="I3" s="11"/>
      <c r="J3" s="11"/>
      <c r="K3" s="9">
        <f t="shared" si="1"/>
        <v>762</v>
      </c>
      <c r="L3" s="12">
        <v>149.0</v>
      </c>
      <c r="N3" s="9">
        <v>232.76666666666668</v>
      </c>
    </row>
    <row r="4">
      <c r="A4" s="12">
        <v>3.0</v>
      </c>
      <c r="B4" s="12">
        <v>100.0</v>
      </c>
      <c r="C4" s="12">
        <v>184.0</v>
      </c>
      <c r="D4" s="12">
        <v>438.0</v>
      </c>
      <c r="E4" s="12">
        <v>291.0</v>
      </c>
      <c r="F4" s="11"/>
      <c r="G4" s="11"/>
      <c r="H4" s="11"/>
      <c r="I4" s="11"/>
      <c r="J4" s="11"/>
      <c r="K4" s="9">
        <f t="shared" si="1"/>
        <v>1013</v>
      </c>
      <c r="L4" s="12">
        <v>251.0</v>
      </c>
      <c r="N4" s="9">
        <v>232.76666666666668</v>
      </c>
    </row>
    <row r="5">
      <c r="A5" s="12">
        <v>4.0</v>
      </c>
      <c r="B5" s="12">
        <v>129.0</v>
      </c>
      <c r="C5" s="12">
        <v>248.0</v>
      </c>
      <c r="D5" s="12">
        <v>433.0</v>
      </c>
      <c r="E5" s="12">
        <v>425.0</v>
      </c>
      <c r="F5" s="11"/>
      <c r="G5" s="11"/>
      <c r="H5" s="11"/>
      <c r="I5" s="11"/>
      <c r="J5" s="11"/>
      <c r="K5" s="9">
        <f t="shared" si="1"/>
        <v>1235</v>
      </c>
      <c r="L5" s="12">
        <v>222.0</v>
      </c>
      <c r="N5" s="9">
        <v>232.76666666666668</v>
      </c>
    </row>
    <row r="6">
      <c r="A6" s="12">
        <v>5.0</v>
      </c>
      <c r="B6" s="12">
        <v>130.0</v>
      </c>
      <c r="C6" s="12">
        <v>309.0</v>
      </c>
      <c r="D6" s="12">
        <v>442.0</v>
      </c>
      <c r="E6" s="12">
        <v>526.0</v>
      </c>
      <c r="F6" s="11"/>
      <c r="G6" s="11"/>
      <c r="H6" s="11"/>
      <c r="I6" s="11"/>
      <c r="J6" s="11"/>
      <c r="K6" s="9">
        <f t="shared" si="1"/>
        <v>1407</v>
      </c>
      <c r="L6" s="12">
        <v>172.0</v>
      </c>
      <c r="N6" s="9">
        <v>232.76666666666668</v>
      </c>
    </row>
    <row r="7">
      <c r="A7" s="12">
        <v>6.0</v>
      </c>
      <c r="B7" s="12">
        <v>183.0</v>
      </c>
      <c r="C7" s="12">
        <v>407.0</v>
      </c>
      <c r="D7" s="12">
        <v>486.0</v>
      </c>
      <c r="E7" s="12">
        <v>539.0</v>
      </c>
      <c r="F7" s="11"/>
      <c r="G7" s="11"/>
      <c r="H7" s="11"/>
      <c r="I7" s="11"/>
      <c r="J7" s="11"/>
      <c r="K7" s="9">
        <f t="shared" si="1"/>
        <v>1615</v>
      </c>
      <c r="L7" s="12">
        <v>208.0</v>
      </c>
      <c r="N7" s="9">
        <v>232.76666666666668</v>
      </c>
    </row>
    <row r="8">
      <c r="A8" s="12">
        <v>7.0</v>
      </c>
      <c r="B8" s="12">
        <v>228.0</v>
      </c>
      <c r="C8" s="12">
        <v>411.0</v>
      </c>
      <c r="D8" s="12">
        <v>636.0</v>
      </c>
      <c r="E8" s="12">
        <v>655.0</v>
      </c>
      <c r="F8" s="11"/>
      <c r="G8" s="11"/>
      <c r="H8" s="11"/>
      <c r="I8" s="11"/>
      <c r="J8" s="11"/>
      <c r="K8" s="9">
        <f t="shared" si="1"/>
        <v>1930</v>
      </c>
      <c r="L8" s="12">
        <v>315.0</v>
      </c>
      <c r="N8" s="9">
        <v>232.76666666666668</v>
      </c>
    </row>
    <row r="9">
      <c r="A9" s="12">
        <v>8.0</v>
      </c>
      <c r="B9" s="12">
        <v>233.0</v>
      </c>
      <c r="C9" s="12">
        <v>515.0</v>
      </c>
      <c r="D9" s="12">
        <v>464.0</v>
      </c>
      <c r="E9" s="12">
        <v>829.0</v>
      </c>
      <c r="F9" s="11"/>
      <c r="G9" s="11"/>
      <c r="H9" s="11"/>
      <c r="I9" s="11"/>
      <c r="J9" s="11"/>
      <c r="K9" s="9">
        <f t="shared" si="1"/>
        <v>2041</v>
      </c>
      <c r="L9" s="12">
        <v>111.0</v>
      </c>
      <c r="M9" s="9">
        <f t="shared" ref="M9:M61" si="2">AVERAGE(L2:L9)</f>
        <v>255.125</v>
      </c>
      <c r="N9" s="9">
        <v>232.76666666666668</v>
      </c>
    </row>
    <row r="10">
      <c r="A10" s="12">
        <v>9.0</v>
      </c>
      <c r="B10" s="12">
        <v>207.0</v>
      </c>
      <c r="C10" s="12">
        <v>603.0</v>
      </c>
      <c r="D10" s="12">
        <v>591.0</v>
      </c>
      <c r="E10" s="12">
        <v>797.0</v>
      </c>
      <c r="F10" s="11"/>
      <c r="G10" s="11"/>
      <c r="H10" s="11"/>
      <c r="I10" s="11"/>
      <c r="J10" s="11"/>
      <c r="K10" s="9">
        <f t="shared" si="1"/>
        <v>2198</v>
      </c>
      <c r="L10" s="12">
        <v>157.0</v>
      </c>
      <c r="M10" s="9">
        <f t="shared" si="2"/>
        <v>198.125</v>
      </c>
      <c r="N10" s="9">
        <v>232.76666666666668</v>
      </c>
    </row>
    <row r="11">
      <c r="A11" s="12">
        <v>10.0</v>
      </c>
      <c r="B11" s="12">
        <v>242.0</v>
      </c>
      <c r="C11" s="12">
        <v>608.0</v>
      </c>
      <c r="D11" s="12">
        <v>708.0</v>
      </c>
      <c r="E11" s="12">
        <v>1027.0</v>
      </c>
      <c r="F11" s="11"/>
      <c r="G11" s="11"/>
      <c r="H11" s="11"/>
      <c r="I11" s="11"/>
      <c r="J11" s="11"/>
      <c r="K11" s="9">
        <f t="shared" si="1"/>
        <v>2585</v>
      </c>
      <c r="L11" s="12">
        <v>387.0</v>
      </c>
      <c r="M11" s="9">
        <f t="shared" si="2"/>
        <v>227.875</v>
      </c>
      <c r="N11" s="9">
        <v>232.76666666666668</v>
      </c>
    </row>
    <row r="12">
      <c r="A12" s="12">
        <v>11.0</v>
      </c>
      <c r="B12" s="12">
        <v>325.0</v>
      </c>
      <c r="C12" s="12">
        <v>756.0</v>
      </c>
      <c r="D12" s="12">
        <v>644.0</v>
      </c>
      <c r="E12" s="12">
        <v>1331.0</v>
      </c>
      <c r="F12" s="11"/>
      <c r="G12" s="11"/>
      <c r="H12" s="11"/>
      <c r="I12" s="11"/>
      <c r="J12" s="11"/>
      <c r="K12" s="9">
        <f t="shared" si="1"/>
        <v>3056</v>
      </c>
      <c r="L12" s="12">
        <v>471.0</v>
      </c>
      <c r="M12" s="9">
        <f t="shared" si="2"/>
        <v>255.375</v>
      </c>
      <c r="N12" s="9">
        <v>232.76666666666668</v>
      </c>
    </row>
    <row r="13">
      <c r="A13" s="12">
        <v>12.0</v>
      </c>
      <c r="B13" s="12">
        <v>277.0</v>
      </c>
      <c r="C13" s="12">
        <v>869.0</v>
      </c>
      <c r="D13" s="12">
        <v>576.0</v>
      </c>
      <c r="E13" s="12">
        <v>1036.0</v>
      </c>
      <c r="F13" s="11"/>
      <c r="G13" s="11"/>
      <c r="H13" s="11"/>
      <c r="I13" s="11"/>
      <c r="J13" s="11"/>
      <c r="K13" s="9">
        <f t="shared" si="1"/>
        <v>2758</v>
      </c>
      <c r="L13" s="12">
        <v>-298.0</v>
      </c>
      <c r="M13" s="9">
        <f t="shared" si="2"/>
        <v>190.375</v>
      </c>
      <c r="N13" s="9">
        <v>232.76666666666668</v>
      </c>
    </row>
    <row r="14">
      <c r="A14" s="12">
        <v>13.0</v>
      </c>
      <c r="B14" s="12">
        <v>376.0</v>
      </c>
      <c r="C14" s="12">
        <v>809.0</v>
      </c>
      <c r="D14" s="12">
        <v>681.0</v>
      </c>
      <c r="E14" s="12">
        <v>1260.0</v>
      </c>
      <c r="F14" s="11"/>
      <c r="G14" s="11"/>
      <c r="H14" s="11"/>
      <c r="I14" s="11"/>
      <c r="J14" s="11"/>
      <c r="K14" s="9">
        <f t="shared" si="1"/>
        <v>3126</v>
      </c>
      <c r="L14" s="12">
        <v>368.0</v>
      </c>
      <c r="M14" s="9">
        <f t="shared" si="2"/>
        <v>214.875</v>
      </c>
      <c r="N14" s="9">
        <v>232.76666666666668</v>
      </c>
    </row>
    <row r="15">
      <c r="A15" s="12">
        <v>14.0</v>
      </c>
      <c r="B15" s="12">
        <v>390.0</v>
      </c>
      <c r="C15" s="12">
        <v>1076.0</v>
      </c>
      <c r="D15" s="12">
        <v>627.0</v>
      </c>
      <c r="E15" s="12">
        <v>1331.0</v>
      </c>
      <c r="F15" s="11"/>
      <c r="G15" s="11"/>
      <c r="H15" s="11"/>
      <c r="I15" s="11"/>
      <c r="J15" s="11"/>
      <c r="K15" s="9">
        <f t="shared" si="1"/>
        <v>3424</v>
      </c>
      <c r="L15" s="12">
        <v>298.0</v>
      </c>
      <c r="M15" s="9">
        <f t="shared" si="2"/>
        <v>226.125</v>
      </c>
      <c r="N15" s="9">
        <v>232.76666666666668</v>
      </c>
    </row>
    <row r="16">
      <c r="A16" s="12">
        <v>15.0</v>
      </c>
      <c r="B16" s="12">
        <v>473.0</v>
      </c>
      <c r="C16" s="12">
        <v>985.0</v>
      </c>
      <c r="D16" s="12">
        <v>808.0</v>
      </c>
      <c r="E16" s="12">
        <v>1421.0</v>
      </c>
      <c r="F16" s="11"/>
      <c r="G16" s="11"/>
      <c r="H16" s="11"/>
      <c r="I16" s="11"/>
      <c r="J16" s="11"/>
      <c r="K16" s="9">
        <f t="shared" si="1"/>
        <v>3687</v>
      </c>
      <c r="L16" s="12">
        <v>263.0</v>
      </c>
      <c r="M16" s="9">
        <f t="shared" si="2"/>
        <v>219.625</v>
      </c>
      <c r="N16" s="9">
        <v>232.76666666666668</v>
      </c>
    </row>
    <row r="17">
      <c r="A17" s="12">
        <v>16.0</v>
      </c>
      <c r="B17" s="12">
        <v>470.0</v>
      </c>
      <c r="C17" s="12">
        <v>1065.0</v>
      </c>
      <c r="D17" s="12">
        <v>686.0</v>
      </c>
      <c r="E17" s="12">
        <v>1524.0</v>
      </c>
      <c r="F17" s="11"/>
      <c r="G17" s="11"/>
      <c r="H17" s="11"/>
      <c r="I17" s="11"/>
      <c r="J17" s="11"/>
      <c r="K17" s="9">
        <f t="shared" si="1"/>
        <v>3745</v>
      </c>
      <c r="L17" s="12">
        <v>58.0</v>
      </c>
      <c r="M17" s="9">
        <f t="shared" si="2"/>
        <v>213</v>
      </c>
      <c r="N17" s="9">
        <v>232.76666666666668</v>
      </c>
    </row>
    <row r="18">
      <c r="A18" s="12">
        <v>17.0</v>
      </c>
      <c r="B18" s="12">
        <v>419.0</v>
      </c>
      <c r="C18" s="12">
        <v>1215.0</v>
      </c>
      <c r="D18" s="12">
        <v>759.0</v>
      </c>
      <c r="E18" s="12">
        <v>1489.0</v>
      </c>
      <c r="F18" s="12">
        <v>74.0</v>
      </c>
      <c r="G18" s="12">
        <v>135.0</v>
      </c>
      <c r="H18" s="11"/>
      <c r="I18" s="11"/>
      <c r="J18" s="11"/>
      <c r="K18" s="9">
        <f t="shared" si="1"/>
        <v>4091</v>
      </c>
      <c r="L18" s="12">
        <v>346.0</v>
      </c>
      <c r="M18" s="9">
        <f t="shared" si="2"/>
        <v>236.625</v>
      </c>
      <c r="N18" s="9">
        <v>232.76666666666668</v>
      </c>
    </row>
    <row r="19">
      <c r="A19" s="12">
        <v>18.0</v>
      </c>
      <c r="B19" s="12">
        <v>350.0</v>
      </c>
      <c r="C19" s="12">
        <v>1052.0</v>
      </c>
      <c r="D19" s="12">
        <v>692.0</v>
      </c>
      <c r="E19" s="12">
        <v>2099.0</v>
      </c>
      <c r="F19" s="12">
        <v>123.0</v>
      </c>
      <c r="G19" s="12">
        <v>147.0</v>
      </c>
      <c r="H19" s="11"/>
      <c r="I19" s="11"/>
      <c r="J19" s="11"/>
      <c r="K19" s="9">
        <f t="shared" si="1"/>
        <v>4463</v>
      </c>
      <c r="L19" s="12">
        <v>372.0</v>
      </c>
      <c r="M19" s="9">
        <f t="shared" si="2"/>
        <v>234.75</v>
      </c>
      <c r="N19" s="9">
        <v>232.76666666666668</v>
      </c>
    </row>
    <row r="20">
      <c r="A20" s="12">
        <v>19.0</v>
      </c>
      <c r="B20" s="12">
        <v>423.0</v>
      </c>
      <c r="C20" s="12">
        <v>1235.0</v>
      </c>
      <c r="D20" s="12">
        <v>976.0</v>
      </c>
      <c r="E20" s="12">
        <v>2044.0</v>
      </c>
      <c r="F20" s="12">
        <v>148.0</v>
      </c>
      <c r="G20" s="12">
        <v>150.0</v>
      </c>
      <c r="H20" s="11"/>
      <c r="I20" s="11"/>
      <c r="J20" s="11"/>
      <c r="K20" s="9">
        <f t="shared" si="1"/>
        <v>4976</v>
      </c>
      <c r="L20" s="12">
        <v>513.0</v>
      </c>
      <c r="M20" s="9">
        <f t="shared" si="2"/>
        <v>240</v>
      </c>
      <c r="N20" s="9">
        <v>232.76666666666668</v>
      </c>
      <c r="W20" s="10" t="s">
        <v>102</v>
      </c>
    </row>
    <row r="21">
      <c r="A21" s="12">
        <v>20.0</v>
      </c>
      <c r="B21" s="12">
        <v>441.0</v>
      </c>
      <c r="C21" s="12">
        <v>1231.0</v>
      </c>
      <c r="D21" s="12">
        <v>1005.0</v>
      </c>
      <c r="E21" s="12">
        <v>2282.0</v>
      </c>
      <c r="F21" s="12">
        <v>152.0</v>
      </c>
      <c r="G21" s="12">
        <v>142.0</v>
      </c>
      <c r="H21" s="11"/>
      <c r="I21" s="11"/>
      <c r="J21" s="11"/>
      <c r="K21" s="9">
        <f t="shared" si="1"/>
        <v>5253</v>
      </c>
      <c r="L21" s="12">
        <v>277.0</v>
      </c>
      <c r="M21" s="9">
        <f t="shared" si="2"/>
        <v>311.875</v>
      </c>
      <c r="N21" s="9">
        <v>232.76666666666668</v>
      </c>
      <c r="W21" s="10" t="s">
        <v>103</v>
      </c>
    </row>
    <row r="22">
      <c r="A22" s="12">
        <v>21.0</v>
      </c>
      <c r="B22" s="12">
        <v>485.0</v>
      </c>
      <c r="C22" s="12">
        <v>1378.0</v>
      </c>
      <c r="D22" s="12">
        <v>1017.0</v>
      </c>
      <c r="E22" s="12">
        <v>2639.0</v>
      </c>
      <c r="F22" s="12">
        <v>168.0</v>
      </c>
      <c r="G22" s="12">
        <v>149.0</v>
      </c>
      <c r="H22" s="11"/>
      <c r="I22" s="11"/>
      <c r="J22" s="11"/>
      <c r="K22" s="9">
        <f t="shared" si="1"/>
        <v>5836</v>
      </c>
      <c r="L22" s="12">
        <v>583.0</v>
      </c>
      <c r="M22" s="9">
        <f t="shared" si="2"/>
        <v>338.75</v>
      </c>
      <c r="N22" s="9">
        <v>232.76666666666668</v>
      </c>
    </row>
    <row r="23">
      <c r="A23" s="12">
        <v>22.0</v>
      </c>
      <c r="B23" s="12">
        <v>497.0</v>
      </c>
      <c r="C23" s="12">
        <v>1263.0</v>
      </c>
      <c r="D23" s="12">
        <v>917.0</v>
      </c>
      <c r="E23" s="12">
        <v>2616.0</v>
      </c>
      <c r="F23" s="12">
        <v>179.0</v>
      </c>
      <c r="G23" s="12">
        <v>153.0</v>
      </c>
      <c r="H23" s="11"/>
      <c r="I23" s="11"/>
      <c r="J23" s="11"/>
      <c r="K23" s="9">
        <f t="shared" si="1"/>
        <v>5625</v>
      </c>
      <c r="L23" s="12">
        <v>-211.0</v>
      </c>
      <c r="M23" s="9">
        <f t="shared" si="2"/>
        <v>275.125</v>
      </c>
      <c r="N23" s="9">
        <v>232.76666666666668</v>
      </c>
    </row>
    <row r="24">
      <c r="A24" s="12">
        <v>23.0</v>
      </c>
      <c r="B24" s="12">
        <v>472.0</v>
      </c>
      <c r="C24" s="12">
        <v>1488.0</v>
      </c>
      <c r="D24" s="12">
        <v>1061.0</v>
      </c>
      <c r="E24" s="12">
        <v>2276.0</v>
      </c>
      <c r="F24" s="12">
        <v>202.0</v>
      </c>
      <c r="G24" s="12">
        <v>175.0</v>
      </c>
      <c r="H24" s="12">
        <v>198.0</v>
      </c>
      <c r="I24" s="11"/>
      <c r="J24" s="11"/>
      <c r="K24" s="9">
        <f t="shared" si="1"/>
        <v>5872</v>
      </c>
      <c r="L24" s="12">
        <v>247.0</v>
      </c>
      <c r="M24" s="9">
        <f t="shared" si="2"/>
        <v>273.125</v>
      </c>
      <c r="N24" s="9">
        <v>232.76666666666668</v>
      </c>
    </row>
    <row r="25">
      <c r="A25" s="12">
        <v>24.0</v>
      </c>
      <c r="B25" s="12">
        <v>442.0</v>
      </c>
      <c r="C25" s="12">
        <v>1541.0</v>
      </c>
      <c r="D25" s="12">
        <v>929.0</v>
      </c>
      <c r="E25" s="12">
        <v>2920.0</v>
      </c>
      <c r="F25" s="12">
        <v>183.0</v>
      </c>
      <c r="G25" s="12">
        <v>143.0</v>
      </c>
      <c r="H25" s="12">
        <v>235.0</v>
      </c>
      <c r="I25" s="11"/>
      <c r="J25" s="11"/>
      <c r="K25" s="9">
        <f t="shared" si="1"/>
        <v>6393</v>
      </c>
      <c r="L25" s="12">
        <v>521.0</v>
      </c>
      <c r="M25" s="9">
        <f t="shared" si="2"/>
        <v>331</v>
      </c>
      <c r="N25" s="9">
        <v>232.76666666666668</v>
      </c>
    </row>
    <row r="26">
      <c r="A26" s="12">
        <v>25.0</v>
      </c>
      <c r="B26" s="12">
        <v>449.0</v>
      </c>
      <c r="C26" s="12">
        <v>1269.0</v>
      </c>
      <c r="D26" s="12">
        <v>904.0</v>
      </c>
      <c r="E26" s="12">
        <v>3077.0</v>
      </c>
      <c r="F26" s="12">
        <v>188.0</v>
      </c>
      <c r="G26" s="12">
        <v>150.0</v>
      </c>
      <c r="H26" s="12">
        <v>230.0</v>
      </c>
      <c r="I26" s="11"/>
      <c r="J26" s="11"/>
      <c r="K26" s="9">
        <f t="shared" si="1"/>
        <v>6267</v>
      </c>
      <c r="L26" s="12">
        <v>-126.0</v>
      </c>
      <c r="M26" s="9">
        <f t="shared" si="2"/>
        <v>272</v>
      </c>
      <c r="N26" s="9">
        <v>232.76666666666668</v>
      </c>
    </row>
    <row r="27">
      <c r="A27" s="12">
        <v>26.0</v>
      </c>
      <c r="B27" s="12">
        <v>454.0</v>
      </c>
      <c r="C27" s="12">
        <v>1313.0</v>
      </c>
      <c r="D27" s="12">
        <v>1126.0</v>
      </c>
      <c r="E27" s="12">
        <v>2640.0</v>
      </c>
      <c r="F27" s="12">
        <v>196.0</v>
      </c>
      <c r="G27" s="12">
        <v>138.0</v>
      </c>
      <c r="H27" s="12">
        <v>230.0</v>
      </c>
      <c r="I27" s="11"/>
      <c r="J27" s="11"/>
      <c r="K27" s="9">
        <f t="shared" si="1"/>
        <v>6097</v>
      </c>
      <c r="L27" s="12">
        <v>-170.0</v>
      </c>
      <c r="M27" s="9">
        <f t="shared" si="2"/>
        <v>204.25</v>
      </c>
      <c r="N27" s="9">
        <v>232.76666666666668</v>
      </c>
      <c r="V27" s="10" t="s">
        <v>104</v>
      </c>
    </row>
    <row r="28">
      <c r="A28" s="12">
        <v>27.0</v>
      </c>
      <c r="B28" s="12">
        <v>358.0</v>
      </c>
      <c r="C28" s="12">
        <v>1598.0</v>
      </c>
      <c r="D28" s="12">
        <v>1084.0</v>
      </c>
      <c r="E28" s="12">
        <v>3367.0</v>
      </c>
      <c r="F28" s="12">
        <v>207.0</v>
      </c>
      <c r="G28" s="12">
        <v>161.0</v>
      </c>
      <c r="H28" s="12">
        <v>195.0</v>
      </c>
      <c r="I28" s="11"/>
      <c r="J28" s="11"/>
      <c r="K28" s="9">
        <f t="shared" si="1"/>
        <v>6970</v>
      </c>
      <c r="L28" s="12">
        <v>873.0</v>
      </c>
      <c r="M28" s="9">
        <f t="shared" si="2"/>
        <v>249.25</v>
      </c>
      <c r="N28" s="9">
        <v>232.76666666666668</v>
      </c>
    </row>
    <row r="29">
      <c r="A29" s="12">
        <v>28.0</v>
      </c>
      <c r="B29" s="12">
        <v>437.0</v>
      </c>
      <c r="C29" s="12">
        <v>1365.0</v>
      </c>
      <c r="D29" s="12">
        <v>1096.0</v>
      </c>
      <c r="E29" s="12">
        <v>2961.0</v>
      </c>
      <c r="F29" s="12">
        <v>237.0</v>
      </c>
      <c r="G29" s="12">
        <v>139.0</v>
      </c>
      <c r="H29" s="12">
        <v>219.0</v>
      </c>
      <c r="I29" s="11"/>
      <c r="J29" s="11"/>
      <c r="K29" s="9">
        <f t="shared" si="1"/>
        <v>6454</v>
      </c>
      <c r="L29" s="12">
        <v>-516.0</v>
      </c>
      <c r="M29" s="9">
        <f t="shared" si="2"/>
        <v>150.125</v>
      </c>
      <c r="N29" s="9">
        <v>232.76666666666668</v>
      </c>
    </row>
    <row r="30">
      <c r="A30" s="12">
        <v>29.0</v>
      </c>
      <c r="B30" s="12">
        <v>412.0</v>
      </c>
      <c r="C30" s="12">
        <v>1400.0</v>
      </c>
      <c r="D30" s="12">
        <v>1166.0</v>
      </c>
      <c r="E30" s="12">
        <v>2741.0</v>
      </c>
      <c r="F30" s="12">
        <v>277.0</v>
      </c>
      <c r="G30" s="12">
        <v>156.0</v>
      </c>
      <c r="H30" s="12">
        <v>193.0</v>
      </c>
      <c r="I30" s="11"/>
      <c r="J30" s="11"/>
      <c r="K30" s="9">
        <f t="shared" si="1"/>
        <v>6345</v>
      </c>
      <c r="L30" s="12">
        <v>-109.0</v>
      </c>
      <c r="M30" s="9">
        <f t="shared" si="2"/>
        <v>63.625</v>
      </c>
      <c r="N30" s="9">
        <v>232.76666666666668</v>
      </c>
    </row>
    <row r="31">
      <c r="A31" s="12">
        <v>30.0</v>
      </c>
      <c r="B31" s="12">
        <v>477.0</v>
      </c>
      <c r="C31" s="12">
        <v>1402.0</v>
      </c>
      <c r="D31" s="12">
        <v>1226.0</v>
      </c>
      <c r="E31" s="12">
        <v>3565.0</v>
      </c>
      <c r="F31" s="12">
        <v>470.0</v>
      </c>
      <c r="G31" s="12">
        <v>148.0</v>
      </c>
      <c r="H31" s="12">
        <v>213.0</v>
      </c>
      <c r="I31" s="11"/>
      <c r="J31" s="11"/>
      <c r="K31" s="9">
        <f t="shared" si="1"/>
        <v>7501</v>
      </c>
      <c r="L31" s="12">
        <v>1156.0</v>
      </c>
      <c r="M31" s="9">
        <f t="shared" si="2"/>
        <v>234.5</v>
      </c>
      <c r="N31" s="9">
        <v>232.76666666666668</v>
      </c>
    </row>
    <row r="32">
      <c r="A32" s="12">
        <v>31.0</v>
      </c>
      <c r="B32" s="12">
        <v>518.0</v>
      </c>
      <c r="C32" s="12">
        <v>1436.0</v>
      </c>
      <c r="D32" s="12">
        <v>1182.0</v>
      </c>
      <c r="E32" s="12">
        <v>3356.0</v>
      </c>
      <c r="F32" s="12">
        <v>452.0</v>
      </c>
      <c r="G32" s="12">
        <v>156.0</v>
      </c>
      <c r="H32" s="12">
        <v>168.0</v>
      </c>
      <c r="I32" s="12">
        <v>72.0</v>
      </c>
      <c r="J32" s="11"/>
      <c r="K32" s="9">
        <f t="shared" si="1"/>
        <v>7340</v>
      </c>
      <c r="L32" s="12">
        <v>-161.0</v>
      </c>
      <c r="M32" s="9">
        <f t="shared" si="2"/>
        <v>183.5</v>
      </c>
      <c r="N32" s="9">
        <v>232.76666666666668</v>
      </c>
    </row>
    <row r="33">
      <c r="A33" s="12">
        <v>32.0</v>
      </c>
      <c r="B33" s="12">
        <v>697.0</v>
      </c>
      <c r="C33" s="12">
        <v>1545.0</v>
      </c>
      <c r="D33" s="12">
        <v>1326.0</v>
      </c>
      <c r="E33" s="12">
        <v>3677.0</v>
      </c>
      <c r="F33" s="12">
        <v>339.0</v>
      </c>
      <c r="G33" s="12">
        <v>163.0</v>
      </c>
      <c r="H33" s="12">
        <v>173.0</v>
      </c>
      <c r="I33" s="12">
        <v>144.0</v>
      </c>
      <c r="J33" s="11"/>
      <c r="K33" s="9">
        <f t="shared" si="1"/>
        <v>8064</v>
      </c>
      <c r="L33" s="12">
        <v>724.0</v>
      </c>
      <c r="M33" s="9">
        <f t="shared" si="2"/>
        <v>208.875</v>
      </c>
      <c r="N33" s="9">
        <v>232.76666666666668</v>
      </c>
    </row>
    <row r="34">
      <c r="A34" s="12">
        <v>33.0</v>
      </c>
      <c r="B34" s="12">
        <v>620.0</v>
      </c>
      <c r="C34" s="12">
        <v>1437.0</v>
      </c>
      <c r="D34" s="12">
        <v>1179.0</v>
      </c>
      <c r="E34" s="12">
        <v>3577.0</v>
      </c>
      <c r="F34" s="12">
        <v>365.0</v>
      </c>
      <c r="G34" s="12">
        <v>215.0</v>
      </c>
      <c r="H34" s="12">
        <v>206.0</v>
      </c>
      <c r="I34" s="12">
        <v>197.0</v>
      </c>
      <c r="J34" s="12">
        <v>108.0</v>
      </c>
      <c r="K34" s="9">
        <f t="shared" si="1"/>
        <v>7904</v>
      </c>
      <c r="L34" s="12">
        <v>-160.0</v>
      </c>
      <c r="M34" s="9">
        <f t="shared" si="2"/>
        <v>204.625</v>
      </c>
      <c r="N34" s="9">
        <v>232.76666666666668</v>
      </c>
    </row>
    <row r="35">
      <c r="A35" s="12">
        <v>34.0</v>
      </c>
      <c r="B35" s="12">
        <v>745.0</v>
      </c>
      <c r="C35" s="12">
        <v>1538.0</v>
      </c>
      <c r="D35" s="12">
        <v>1154.0</v>
      </c>
      <c r="E35" s="12">
        <v>3635.0</v>
      </c>
      <c r="F35" s="12">
        <v>376.0</v>
      </c>
      <c r="G35" s="12">
        <v>198.0</v>
      </c>
      <c r="H35" s="12">
        <v>236.0</v>
      </c>
      <c r="I35" s="12">
        <v>272.0</v>
      </c>
      <c r="J35" s="12">
        <v>107.0</v>
      </c>
      <c r="K35" s="9">
        <f t="shared" si="1"/>
        <v>8261</v>
      </c>
      <c r="L35" s="12">
        <v>357.0</v>
      </c>
      <c r="M35" s="9">
        <f t="shared" si="2"/>
        <v>270.5</v>
      </c>
      <c r="N35" s="9">
        <v>232.76666666666668</v>
      </c>
    </row>
    <row r="36">
      <c r="A36" s="89">
        <v>35.0</v>
      </c>
      <c r="B36" s="89">
        <v>908.0</v>
      </c>
      <c r="C36" s="89">
        <v>1682.0</v>
      </c>
      <c r="D36" s="89">
        <v>1134.0</v>
      </c>
      <c r="E36" s="89">
        <v>3327.0</v>
      </c>
      <c r="F36" s="89">
        <v>392.0</v>
      </c>
      <c r="G36" s="89">
        <v>257.0</v>
      </c>
      <c r="H36" s="89">
        <v>276.0</v>
      </c>
      <c r="I36" s="89">
        <v>349.0</v>
      </c>
      <c r="J36" s="89">
        <v>97.0</v>
      </c>
      <c r="K36" s="90">
        <f t="shared" si="1"/>
        <v>8422</v>
      </c>
      <c r="L36" s="89">
        <v>161.0</v>
      </c>
      <c r="M36" s="9">
        <f t="shared" si="2"/>
        <v>181.5</v>
      </c>
      <c r="N36" s="9">
        <v>232.76666666666668</v>
      </c>
    </row>
    <row r="37">
      <c r="A37" s="89">
        <v>36.0</v>
      </c>
      <c r="B37" s="89">
        <v>922.0</v>
      </c>
      <c r="C37" s="89">
        <v>1601.0</v>
      </c>
      <c r="D37" s="89">
        <v>1236.0</v>
      </c>
      <c r="E37" s="89">
        <v>2852.0</v>
      </c>
      <c r="F37" s="89">
        <v>371.0</v>
      </c>
      <c r="G37" s="89">
        <v>248.0</v>
      </c>
      <c r="H37" s="89">
        <v>257.0</v>
      </c>
      <c r="I37" s="89">
        <v>442.0</v>
      </c>
      <c r="J37" s="89">
        <v>94.0</v>
      </c>
      <c r="K37" s="90">
        <f t="shared" si="1"/>
        <v>8023</v>
      </c>
      <c r="L37" s="89">
        <v>-399.0</v>
      </c>
      <c r="M37" s="9">
        <f t="shared" si="2"/>
        <v>196.125</v>
      </c>
      <c r="N37" s="9">
        <v>232.76666666666668</v>
      </c>
    </row>
    <row r="38">
      <c r="A38" s="89">
        <v>37.0</v>
      </c>
      <c r="B38" s="89">
        <v>945.0</v>
      </c>
      <c r="C38" s="89">
        <v>1740.0</v>
      </c>
      <c r="D38" s="89">
        <v>1430.0</v>
      </c>
      <c r="E38" s="89">
        <v>2945.0</v>
      </c>
      <c r="F38" s="89">
        <v>417.0</v>
      </c>
      <c r="G38" s="89">
        <v>246.0</v>
      </c>
      <c r="H38" s="89">
        <v>187.0</v>
      </c>
      <c r="I38" s="89">
        <v>478.0</v>
      </c>
      <c r="J38" s="89">
        <v>111.0</v>
      </c>
      <c r="K38" s="90">
        <f t="shared" si="1"/>
        <v>8499</v>
      </c>
      <c r="L38" s="89">
        <v>476.0</v>
      </c>
      <c r="M38" s="9">
        <f t="shared" si="2"/>
        <v>269.25</v>
      </c>
      <c r="N38" s="9">
        <v>232.76666666666668</v>
      </c>
    </row>
    <row r="39">
      <c r="A39" s="89">
        <v>38.0</v>
      </c>
      <c r="B39" s="89">
        <v>1033.0</v>
      </c>
      <c r="C39" s="89">
        <v>1119.0</v>
      </c>
      <c r="D39" s="89">
        <v>1478.0</v>
      </c>
      <c r="E39" s="89">
        <v>3710.0</v>
      </c>
      <c r="F39" s="89">
        <v>381.0</v>
      </c>
      <c r="G39" s="89">
        <v>300.0</v>
      </c>
      <c r="H39" s="89">
        <v>229.0</v>
      </c>
      <c r="I39" s="89">
        <v>476.0</v>
      </c>
      <c r="J39" s="89">
        <v>116.0</v>
      </c>
      <c r="K39" s="90">
        <f t="shared" si="1"/>
        <v>8842</v>
      </c>
      <c r="L39" s="89">
        <v>343.0</v>
      </c>
      <c r="M39" s="9">
        <f t="shared" si="2"/>
        <v>167.625</v>
      </c>
      <c r="N39" s="9">
        <v>232.76666666666668</v>
      </c>
    </row>
    <row r="40">
      <c r="A40" s="89">
        <v>39.0</v>
      </c>
      <c r="B40" s="89">
        <v>1010.0</v>
      </c>
      <c r="C40" s="89">
        <v>1768.0</v>
      </c>
      <c r="D40" s="89">
        <v>1294.0</v>
      </c>
      <c r="E40" s="89">
        <v>4025.0</v>
      </c>
      <c r="F40" s="89">
        <v>250.0</v>
      </c>
      <c r="G40" s="89">
        <v>295.0</v>
      </c>
      <c r="H40" s="89">
        <v>316.0</v>
      </c>
      <c r="I40" s="89">
        <v>581.0</v>
      </c>
      <c r="J40" s="89">
        <v>110.0</v>
      </c>
      <c r="K40" s="90">
        <f t="shared" si="1"/>
        <v>9649</v>
      </c>
      <c r="L40" s="89">
        <v>807.0</v>
      </c>
      <c r="M40" s="9">
        <f t="shared" si="2"/>
        <v>288.625</v>
      </c>
      <c r="N40" s="9">
        <v>232.76666666666668</v>
      </c>
    </row>
    <row r="41">
      <c r="A41" s="89">
        <v>40.0</v>
      </c>
      <c r="B41" s="89">
        <v>1047.0</v>
      </c>
      <c r="C41" s="89">
        <v>1397.0</v>
      </c>
      <c r="D41" s="89">
        <v>1293.0</v>
      </c>
      <c r="E41" s="89">
        <v>2964.0</v>
      </c>
      <c r="F41" s="89">
        <v>427.0</v>
      </c>
      <c r="G41" s="89">
        <v>361.0</v>
      </c>
      <c r="H41" s="89">
        <v>264.0</v>
      </c>
      <c r="I41" s="89">
        <v>526.0</v>
      </c>
      <c r="J41" s="89">
        <v>139.0</v>
      </c>
      <c r="K41" s="90">
        <f t="shared" si="1"/>
        <v>8418</v>
      </c>
      <c r="L41" s="89">
        <v>-1231.0</v>
      </c>
      <c r="M41" s="9">
        <f t="shared" si="2"/>
        <v>44.25</v>
      </c>
      <c r="N41" s="9">
        <v>232.76666666666668</v>
      </c>
    </row>
    <row r="42">
      <c r="A42" s="89">
        <v>41.0</v>
      </c>
      <c r="B42" s="89">
        <v>992.0</v>
      </c>
      <c r="C42" s="89">
        <v>1823.0</v>
      </c>
      <c r="D42" s="89">
        <v>1410.0</v>
      </c>
      <c r="E42" s="89">
        <v>3222.0</v>
      </c>
      <c r="F42" s="89">
        <v>447.0</v>
      </c>
      <c r="G42" s="89">
        <v>324.0</v>
      </c>
      <c r="H42" s="89">
        <v>317.0</v>
      </c>
      <c r="I42" s="89">
        <v>595.0</v>
      </c>
      <c r="J42" s="89">
        <v>112.0</v>
      </c>
      <c r="K42" s="90">
        <f t="shared" si="1"/>
        <v>9242</v>
      </c>
      <c r="L42" s="89">
        <v>824.0</v>
      </c>
      <c r="M42" s="9">
        <f t="shared" si="2"/>
        <v>167.25</v>
      </c>
      <c r="N42" s="9">
        <v>232.76666666666668</v>
      </c>
    </row>
    <row r="43">
      <c r="A43" s="89">
        <v>42.0</v>
      </c>
      <c r="B43" s="89">
        <v>1500.0</v>
      </c>
      <c r="C43" s="89">
        <v>1287.0</v>
      </c>
      <c r="D43" s="89">
        <v>1243.0</v>
      </c>
      <c r="E43" s="89">
        <v>3586.0</v>
      </c>
      <c r="F43" s="89">
        <v>570.0</v>
      </c>
      <c r="G43" s="89">
        <v>326.0</v>
      </c>
      <c r="H43" s="89">
        <v>306.0</v>
      </c>
      <c r="I43" s="89">
        <v>836.0</v>
      </c>
      <c r="J43" s="89">
        <v>166.0</v>
      </c>
      <c r="K43" s="90">
        <f t="shared" si="1"/>
        <v>9820</v>
      </c>
      <c r="L43" s="89">
        <v>578.0</v>
      </c>
      <c r="M43" s="9">
        <f t="shared" si="2"/>
        <v>194.875</v>
      </c>
      <c r="N43" s="9">
        <v>232.76666666666668</v>
      </c>
    </row>
    <row r="44">
      <c r="A44" s="89">
        <v>43.0</v>
      </c>
      <c r="B44" s="89">
        <v>1017.0</v>
      </c>
      <c r="C44" s="89">
        <v>1507.0</v>
      </c>
      <c r="D44" s="89">
        <v>1293.0</v>
      </c>
      <c r="E44" s="89">
        <v>3007.0</v>
      </c>
      <c r="F44" s="89">
        <v>509.0</v>
      </c>
      <c r="G44" s="89">
        <v>373.0</v>
      </c>
      <c r="H44" s="89">
        <v>377.0</v>
      </c>
      <c r="I44" s="89">
        <v>923.0</v>
      </c>
      <c r="J44" s="89">
        <v>183.0</v>
      </c>
      <c r="K44" s="90">
        <f t="shared" si="1"/>
        <v>9189</v>
      </c>
      <c r="L44" s="89">
        <v>-631.0</v>
      </c>
      <c r="M44" s="9">
        <f t="shared" si="2"/>
        <v>95.875</v>
      </c>
      <c r="N44" s="9">
        <v>232.76666666666668</v>
      </c>
    </row>
    <row r="45">
      <c r="A45" s="89">
        <v>44.0</v>
      </c>
      <c r="B45" s="89">
        <v>1205.0</v>
      </c>
      <c r="C45" s="89">
        <v>1713.0</v>
      </c>
      <c r="D45" s="89">
        <v>1427.0</v>
      </c>
      <c r="E45" s="89">
        <v>3282.0</v>
      </c>
      <c r="F45" s="89">
        <v>720.0</v>
      </c>
      <c r="G45" s="89">
        <v>339.0</v>
      </c>
      <c r="H45" s="89">
        <v>293.0</v>
      </c>
      <c r="I45" s="89">
        <v>914.0</v>
      </c>
      <c r="J45" s="89">
        <v>185.0</v>
      </c>
      <c r="K45" s="90">
        <f t="shared" si="1"/>
        <v>10078</v>
      </c>
      <c r="L45" s="89">
        <v>889.0</v>
      </c>
      <c r="M45" s="9">
        <f t="shared" si="2"/>
        <v>256.875</v>
      </c>
      <c r="N45" s="9">
        <v>232.76666666666668</v>
      </c>
    </row>
    <row r="46">
      <c r="A46" s="89">
        <v>45.0</v>
      </c>
      <c r="B46" s="89">
        <v>1198.0</v>
      </c>
      <c r="C46" s="89">
        <v>1970.0</v>
      </c>
      <c r="D46" s="89">
        <v>1512.0</v>
      </c>
      <c r="E46" s="89">
        <v>3717.0</v>
      </c>
      <c r="F46" s="89">
        <v>682.0</v>
      </c>
      <c r="G46" s="89">
        <v>485.0</v>
      </c>
      <c r="H46" s="89">
        <v>331.0</v>
      </c>
      <c r="I46" s="89">
        <v>712.0</v>
      </c>
      <c r="J46" s="89">
        <v>200.0</v>
      </c>
      <c r="K46" s="90">
        <f t="shared" si="1"/>
        <v>10807</v>
      </c>
      <c r="L46" s="89">
        <v>729.0</v>
      </c>
      <c r="M46" s="9">
        <f t="shared" si="2"/>
        <v>288.5</v>
      </c>
      <c r="N46" s="9">
        <v>232.76666666666668</v>
      </c>
    </row>
    <row r="47">
      <c r="A47" s="89">
        <v>46.0</v>
      </c>
      <c r="B47" s="89">
        <v>1262.0</v>
      </c>
      <c r="C47" s="89">
        <v>1825.0</v>
      </c>
      <c r="D47" s="89">
        <v>1585.0</v>
      </c>
      <c r="E47" s="89">
        <v>3359.0</v>
      </c>
      <c r="F47" s="89">
        <v>615.0</v>
      </c>
      <c r="G47" s="89">
        <v>454.0</v>
      </c>
      <c r="H47" s="89">
        <v>283.0</v>
      </c>
      <c r="I47" s="89">
        <v>1124.0</v>
      </c>
      <c r="J47" s="89">
        <v>157.0</v>
      </c>
      <c r="K47" s="90">
        <f t="shared" si="1"/>
        <v>10664</v>
      </c>
      <c r="L47" s="89">
        <v>-143.0</v>
      </c>
      <c r="M47" s="9">
        <f t="shared" si="2"/>
        <v>227.75</v>
      </c>
      <c r="N47" s="9">
        <v>232.76666666666668</v>
      </c>
    </row>
    <row r="48">
      <c r="A48" s="89">
        <v>47.0</v>
      </c>
      <c r="B48" s="89">
        <v>1370.0</v>
      </c>
      <c r="C48" s="89">
        <v>1704.0</v>
      </c>
      <c r="D48" s="89">
        <v>1500.0</v>
      </c>
      <c r="E48" s="89">
        <v>3114.0</v>
      </c>
      <c r="F48" s="89">
        <v>578.0</v>
      </c>
      <c r="G48" s="89">
        <v>436.0</v>
      </c>
      <c r="H48" s="89">
        <v>324.0</v>
      </c>
      <c r="I48" s="89">
        <v>1108.0</v>
      </c>
      <c r="J48" s="89">
        <v>168.0</v>
      </c>
      <c r="K48" s="90">
        <f t="shared" si="1"/>
        <v>10302</v>
      </c>
      <c r="L48" s="89">
        <v>-362.0</v>
      </c>
      <c r="M48" s="9">
        <f t="shared" si="2"/>
        <v>81.625</v>
      </c>
      <c r="N48" s="9">
        <v>232.76666666666668</v>
      </c>
    </row>
    <row r="49">
      <c r="A49" s="89">
        <v>48.0</v>
      </c>
      <c r="B49" s="89">
        <v>1571.0</v>
      </c>
      <c r="C49" s="89">
        <v>2101.0</v>
      </c>
      <c r="D49" s="89">
        <v>1547.0</v>
      </c>
      <c r="E49" s="89">
        <v>3215.0</v>
      </c>
      <c r="F49" s="89">
        <v>601.0</v>
      </c>
      <c r="G49" s="89">
        <v>366.0</v>
      </c>
      <c r="H49" s="89">
        <v>343.0</v>
      </c>
      <c r="I49" s="89">
        <v>925.0</v>
      </c>
      <c r="J49" s="89">
        <v>285.0</v>
      </c>
      <c r="K49" s="90">
        <f t="shared" si="1"/>
        <v>10954</v>
      </c>
      <c r="L49" s="89">
        <v>652.0</v>
      </c>
      <c r="M49" s="9">
        <f t="shared" si="2"/>
        <v>317</v>
      </c>
      <c r="N49" s="9">
        <v>232.76666666666668</v>
      </c>
    </row>
    <row r="50">
      <c r="A50" s="89">
        <v>49.0</v>
      </c>
      <c r="B50" s="89">
        <v>1532.0</v>
      </c>
      <c r="C50" s="89">
        <v>2061.0</v>
      </c>
      <c r="D50" s="89">
        <v>1695.0</v>
      </c>
      <c r="E50" s="89">
        <v>3349.0</v>
      </c>
      <c r="F50" s="89">
        <v>662.0</v>
      </c>
      <c r="G50" s="89">
        <v>425.0</v>
      </c>
      <c r="H50" s="89">
        <v>268.0</v>
      </c>
      <c r="I50" s="89">
        <v>1328.0</v>
      </c>
      <c r="J50" s="89">
        <v>346.0</v>
      </c>
      <c r="K50" s="90">
        <f t="shared" si="1"/>
        <v>11666</v>
      </c>
      <c r="L50" s="89">
        <v>712.0</v>
      </c>
      <c r="M50" s="9">
        <f t="shared" si="2"/>
        <v>303</v>
      </c>
      <c r="N50" s="9">
        <v>232.76666666666668</v>
      </c>
    </row>
    <row r="51">
      <c r="A51" s="89">
        <v>50.0</v>
      </c>
      <c r="B51" s="89">
        <v>1337.0</v>
      </c>
      <c r="C51" s="89">
        <v>2198.0</v>
      </c>
      <c r="D51" s="89">
        <v>1816.0</v>
      </c>
      <c r="E51" s="89">
        <v>2672.0</v>
      </c>
      <c r="F51" s="89">
        <v>577.0</v>
      </c>
      <c r="G51" s="89">
        <v>371.0</v>
      </c>
      <c r="H51" s="89">
        <v>291.0</v>
      </c>
      <c r="I51" s="89">
        <v>1083.0</v>
      </c>
      <c r="J51" s="89">
        <v>453.0</v>
      </c>
      <c r="K51" s="90">
        <f t="shared" si="1"/>
        <v>10798</v>
      </c>
      <c r="L51" s="89">
        <v>-868.0</v>
      </c>
      <c r="M51" s="9">
        <f t="shared" si="2"/>
        <v>122.25</v>
      </c>
      <c r="N51" s="9">
        <v>232.76666666666668</v>
      </c>
    </row>
    <row r="52">
      <c r="A52" s="89">
        <v>51.0</v>
      </c>
      <c r="B52" s="89">
        <v>1659.0</v>
      </c>
      <c r="C52" s="89">
        <v>1707.0</v>
      </c>
      <c r="D52" s="89">
        <v>1568.0</v>
      </c>
      <c r="E52" s="89">
        <v>3633.0</v>
      </c>
      <c r="F52" s="89">
        <v>733.0</v>
      </c>
      <c r="G52" s="89">
        <v>373.0</v>
      </c>
      <c r="H52" s="89">
        <v>371.0</v>
      </c>
      <c r="I52" s="89">
        <v>1148.0</v>
      </c>
      <c r="J52" s="89">
        <v>615.0</v>
      </c>
      <c r="K52" s="90">
        <f t="shared" si="1"/>
        <v>11807</v>
      </c>
      <c r="L52" s="89">
        <v>1009.0</v>
      </c>
      <c r="M52" s="9">
        <f t="shared" si="2"/>
        <v>327.25</v>
      </c>
      <c r="N52" s="9">
        <v>232.76666666666668</v>
      </c>
    </row>
    <row r="53">
      <c r="A53" s="89">
        <v>52.0</v>
      </c>
      <c r="B53" s="89">
        <v>2123.0</v>
      </c>
      <c r="C53" s="89">
        <v>2135.0</v>
      </c>
      <c r="D53" s="89">
        <v>1584.0</v>
      </c>
      <c r="E53" s="89">
        <v>3305.0</v>
      </c>
      <c r="F53" s="89">
        <v>620.0</v>
      </c>
      <c r="G53" s="89">
        <v>398.0</v>
      </c>
      <c r="H53" s="89">
        <v>329.0</v>
      </c>
      <c r="I53" s="89">
        <v>1286.0</v>
      </c>
      <c r="J53" s="89">
        <v>636.0</v>
      </c>
      <c r="K53" s="90">
        <f t="shared" si="1"/>
        <v>12416</v>
      </c>
      <c r="L53" s="89">
        <v>609.0</v>
      </c>
      <c r="M53" s="9">
        <f t="shared" si="2"/>
        <v>292.25</v>
      </c>
      <c r="N53" s="9">
        <v>232.76666666666668</v>
      </c>
    </row>
    <row r="54">
      <c r="A54" s="89">
        <v>53.0</v>
      </c>
      <c r="B54" s="89">
        <v>1639.0</v>
      </c>
      <c r="C54" s="89">
        <v>2070.0</v>
      </c>
      <c r="D54" s="89">
        <v>1658.0</v>
      </c>
      <c r="E54" s="89">
        <v>3210.0</v>
      </c>
      <c r="F54" s="89">
        <v>684.0</v>
      </c>
      <c r="G54" s="89">
        <v>502.0</v>
      </c>
      <c r="H54" s="89">
        <v>325.0</v>
      </c>
      <c r="I54" s="89">
        <v>1400.0</v>
      </c>
      <c r="J54" s="89">
        <v>750.0</v>
      </c>
      <c r="K54" s="90">
        <f t="shared" si="1"/>
        <v>12238</v>
      </c>
      <c r="L54" s="89">
        <v>-178.0</v>
      </c>
      <c r="M54" s="9">
        <f t="shared" si="2"/>
        <v>178.875</v>
      </c>
      <c r="N54" s="9">
        <v>232.76666666666668</v>
      </c>
    </row>
    <row r="55">
      <c r="A55" s="89">
        <v>54.0</v>
      </c>
      <c r="B55" s="89">
        <v>2176.0</v>
      </c>
      <c r="C55" s="89">
        <v>1984.0</v>
      </c>
      <c r="D55" s="89">
        <v>1749.0</v>
      </c>
      <c r="E55" s="89">
        <v>3447.0</v>
      </c>
      <c r="F55" s="89">
        <v>838.0</v>
      </c>
      <c r="G55" s="89">
        <v>415.0</v>
      </c>
      <c r="H55" s="89">
        <v>324.0</v>
      </c>
      <c r="I55" s="89">
        <v>1375.0</v>
      </c>
      <c r="J55" s="89">
        <v>802.0</v>
      </c>
      <c r="K55" s="90">
        <f t="shared" si="1"/>
        <v>13110</v>
      </c>
      <c r="L55" s="89">
        <v>872.0</v>
      </c>
      <c r="M55" s="9">
        <f t="shared" si="2"/>
        <v>305.75</v>
      </c>
      <c r="N55" s="9">
        <v>232.76666666666668</v>
      </c>
    </row>
    <row r="56">
      <c r="A56" s="89">
        <v>55.0</v>
      </c>
      <c r="B56" s="89">
        <v>1773.0</v>
      </c>
      <c r="C56" s="89">
        <v>2125.0</v>
      </c>
      <c r="D56" s="89">
        <v>1865.0</v>
      </c>
      <c r="E56" s="89">
        <v>3688.0</v>
      </c>
      <c r="F56" s="89">
        <v>898.0</v>
      </c>
      <c r="G56" s="89">
        <v>390.0</v>
      </c>
      <c r="H56" s="89">
        <v>295.0</v>
      </c>
      <c r="I56" s="89">
        <v>1493.0</v>
      </c>
      <c r="J56" s="89">
        <v>917.0</v>
      </c>
      <c r="K56" s="90">
        <f t="shared" si="1"/>
        <v>13444</v>
      </c>
      <c r="L56" s="89">
        <v>334.0</v>
      </c>
      <c r="M56" s="9">
        <f t="shared" si="2"/>
        <v>392.75</v>
      </c>
      <c r="N56" s="9">
        <v>232.76666666666668</v>
      </c>
    </row>
    <row r="57">
      <c r="A57" s="89">
        <v>56.0</v>
      </c>
      <c r="B57" s="89">
        <v>2027.0</v>
      </c>
      <c r="C57" s="89">
        <v>2395.0</v>
      </c>
      <c r="D57" s="89">
        <v>1700.0</v>
      </c>
      <c r="E57" s="89">
        <v>3646.0</v>
      </c>
      <c r="F57" s="89">
        <v>773.0</v>
      </c>
      <c r="G57" s="89">
        <v>402.0</v>
      </c>
      <c r="H57" s="89">
        <v>293.0</v>
      </c>
      <c r="I57" s="89">
        <v>1200.0</v>
      </c>
      <c r="J57" s="89">
        <v>1083.0</v>
      </c>
      <c r="K57" s="90">
        <f t="shared" si="1"/>
        <v>13519</v>
      </c>
      <c r="L57" s="89">
        <v>75.0</v>
      </c>
      <c r="M57" s="9">
        <f t="shared" si="2"/>
        <v>320.625</v>
      </c>
      <c r="N57" s="9">
        <v>232.76666666666668</v>
      </c>
    </row>
    <row r="58">
      <c r="A58" s="89">
        <v>57.0</v>
      </c>
      <c r="B58" s="89">
        <v>1924.0</v>
      </c>
      <c r="C58" s="89">
        <v>1954.0</v>
      </c>
      <c r="D58" s="89">
        <v>1797.0</v>
      </c>
      <c r="E58" s="89">
        <v>3788.0</v>
      </c>
      <c r="F58" s="89">
        <v>949.0</v>
      </c>
      <c r="G58" s="89">
        <v>427.0</v>
      </c>
      <c r="H58" s="89">
        <v>355.0</v>
      </c>
      <c r="I58" s="89">
        <v>1330.0</v>
      </c>
      <c r="J58" s="89">
        <v>1021.0</v>
      </c>
      <c r="K58" s="90">
        <f t="shared" si="1"/>
        <v>13545</v>
      </c>
      <c r="L58" s="89">
        <v>26.0</v>
      </c>
      <c r="M58" s="9">
        <f t="shared" si="2"/>
        <v>234.875</v>
      </c>
      <c r="N58" s="9">
        <v>232.76666666666668</v>
      </c>
    </row>
    <row r="59">
      <c r="A59" s="89">
        <v>58.0</v>
      </c>
      <c r="B59" s="89">
        <v>2375.0</v>
      </c>
      <c r="C59" s="89">
        <v>2035.0</v>
      </c>
      <c r="D59" s="89">
        <v>1985.0</v>
      </c>
      <c r="E59" s="89">
        <v>3797.0</v>
      </c>
      <c r="F59" s="89">
        <v>948.0</v>
      </c>
      <c r="G59" s="89">
        <v>362.0</v>
      </c>
      <c r="H59" s="89">
        <v>338.0</v>
      </c>
      <c r="I59" s="89">
        <v>1276.0</v>
      </c>
      <c r="J59" s="89">
        <v>1135.0</v>
      </c>
      <c r="K59" s="90">
        <f t="shared" si="1"/>
        <v>14251</v>
      </c>
      <c r="L59" s="89">
        <v>706.0</v>
      </c>
      <c r="M59" s="9">
        <f t="shared" si="2"/>
        <v>431.625</v>
      </c>
      <c r="N59" s="9">
        <v>232.76666666666668</v>
      </c>
    </row>
    <row r="60">
      <c r="A60" s="89">
        <v>59.0</v>
      </c>
      <c r="B60" s="89">
        <v>1927.0</v>
      </c>
      <c r="C60" s="89">
        <v>2109.0</v>
      </c>
      <c r="D60" s="89">
        <v>1740.0</v>
      </c>
      <c r="E60" s="89">
        <v>3973.0</v>
      </c>
      <c r="F60" s="89">
        <v>983.0</v>
      </c>
      <c r="G60" s="89">
        <v>467.0</v>
      </c>
      <c r="H60" s="89">
        <v>284.0</v>
      </c>
      <c r="I60" s="89">
        <v>1154.0</v>
      </c>
      <c r="J60" s="89">
        <v>1464.0</v>
      </c>
      <c r="K60" s="90">
        <f t="shared" si="1"/>
        <v>14101</v>
      </c>
      <c r="L60" s="89">
        <v>-150.0</v>
      </c>
      <c r="M60" s="9">
        <f t="shared" si="2"/>
        <v>286.75</v>
      </c>
      <c r="N60" s="9">
        <v>232.76666666666668</v>
      </c>
    </row>
    <row r="61">
      <c r="A61" s="89">
        <v>60.0</v>
      </c>
      <c r="B61" s="89">
        <v>2321.0</v>
      </c>
      <c r="C61" s="89">
        <v>2053.0</v>
      </c>
      <c r="D61" s="89">
        <v>1892.0</v>
      </c>
      <c r="E61" s="89">
        <v>3222.0</v>
      </c>
      <c r="F61" s="89">
        <v>1120.0</v>
      </c>
      <c r="G61" s="89">
        <v>444.0</v>
      </c>
      <c r="H61" s="89">
        <v>302.0</v>
      </c>
      <c r="I61" s="89">
        <v>1181.0</v>
      </c>
      <c r="J61" s="89">
        <v>1431.0</v>
      </c>
      <c r="K61" s="90">
        <f t="shared" si="1"/>
        <v>13966</v>
      </c>
      <c r="L61" s="89">
        <v>-135.0</v>
      </c>
      <c r="M61" s="9">
        <f t="shared" si="2"/>
        <v>193.75</v>
      </c>
      <c r="N61" s="9">
        <v>232.76666666666668</v>
      </c>
    </row>
    <row r="62">
      <c r="A62" s="10" t="s">
        <v>55</v>
      </c>
      <c r="B62" s="9">
        <f t="shared" ref="B62:K62" si="3">AVERAGE(B2:B61)</f>
        <v>856.3</v>
      </c>
      <c r="C62" s="9">
        <f t="shared" si="3"/>
        <v>1363.616667</v>
      </c>
      <c r="D62" s="9">
        <f t="shared" si="3"/>
        <v>1137.6</v>
      </c>
      <c r="E62" s="9">
        <f t="shared" si="3"/>
        <v>2537.466667</v>
      </c>
      <c r="F62" s="9">
        <f t="shared" si="3"/>
        <v>479.1136364</v>
      </c>
      <c r="G62" s="9">
        <f t="shared" si="3"/>
        <v>286.4545455</v>
      </c>
      <c r="H62" s="9">
        <f t="shared" si="3"/>
        <v>273</v>
      </c>
      <c r="I62" s="9">
        <f t="shared" si="3"/>
        <v>864.2666667</v>
      </c>
      <c r="J62" s="9">
        <f t="shared" si="3"/>
        <v>463.9642857</v>
      </c>
      <c r="K62" s="9">
        <f t="shared" si="3"/>
        <v>7277.95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6.5"/>
    <col customWidth="1" min="20" max="20" width="15.5"/>
    <col customWidth="1" min="25" max="25" width="31.63"/>
  </cols>
  <sheetData>
    <row r="1">
      <c r="A1" s="13" t="s">
        <v>57</v>
      </c>
      <c r="B1" s="13" t="s">
        <v>76</v>
      </c>
      <c r="C1" s="13" t="s">
        <v>84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91</v>
      </c>
      <c r="J1" s="13" t="s">
        <v>46</v>
      </c>
      <c r="K1" s="13" t="s">
        <v>105</v>
      </c>
      <c r="L1" s="10" t="s">
        <v>4</v>
      </c>
      <c r="M1" s="10" t="s">
        <v>106</v>
      </c>
      <c r="S1" s="13"/>
      <c r="T1" s="13"/>
    </row>
    <row r="2">
      <c r="A2" s="12">
        <v>1.0</v>
      </c>
      <c r="B2" s="12">
        <v>2.0</v>
      </c>
      <c r="C2" s="12">
        <v>2.0</v>
      </c>
      <c r="D2" s="12">
        <v>3.0</v>
      </c>
      <c r="E2" s="11"/>
      <c r="F2" s="11"/>
      <c r="G2" s="11"/>
      <c r="H2" s="11"/>
      <c r="I2" s="11"/>
      <c r="J2" s="12">
        <v>10.0</v>
      </c>
      <c r="K2" s="11"/>
      <c r="L2" s="9">
        <f t="shared" ref="L2:L61" si="1">AVERAGE(B2:I2)</f>
        <v>2.333333333</v>
      </c>
      <c r="M2" s="9">
        <f>AVERAGE('Defects per package'!C8:K8)</f>
        <v>2.25</v>
      </c>
      <c r="S2" s="12"/>
      <c r="T2" s="11"/>
    </row>
    <row r="3">
      <c r="A3" s="12">
        <v>2.0</v>
      </c>
      <c r="B3" s="12">
        <v>4.0</v>
      </c>
      <c r="C3" s="12">
        <v>3.0</v>
      </c>
      <c r="D3" s="12">
        <v>3.0</v>
      </c>
      <c r="E3" s="11"/>
      <c r="F3" s="11"/>
      <c r="G3" s="11"/>
      <c r="H3" s="11"/>
      <c r="I3" s="11"/>
      <c r="J3" s="12">
        <v>16.0</v>
      </c>
      <c r="K3" s="11"/>
      <c r="L3" s="9">
        <f t="shared" si="1"/>
        <v>3.333333333</v>
      </c>
      <c r="M3" s="9">
        <f>AVERAGE('Defects per package'!C9:K9)</f>
        <v>2.5</v>
      </c>
      <c r="S3" s="12"/>
      <c r="T3" s="11"/>
    </row>
    <row r="4">
      <c r="A4" s="12">
        <v>3.0</v>
      </c>
      <c r="B4" s="12">
        <v>3.0</v>
      </c>
      <c r="C4" s="12">
        <v>2.0</v>
      </c>
      <c r="D4" s="12">
        <v>1.0</v>
      </c>
      <c r="E4" s="11"/>
      <c r="F4" s="11"/>
      <c r="G4" s="11"/>
      <c r="H4" s="11"/>
      <c r="I4" s="11"/>
      <c r="J4" s="12">
        <v>10.0</v>
      </c>
      <c r="K4" s="11"/>
      <c r="L4" s="9">
        <f t="shared" si="1"/>
        <v>2</v>
      </c>
      <c r="M4" s="9">
        <f>AVERAGE('Defects per package'!C10:K10)</f>
        <v>2.5</v>
      </c>
      <c r="S4" s="12"/>
      <c r="T4" s="11"/>
    </row>
    <row r="5">
      <c r="A5" s="12">
        <v>4.0</v>
      </c>
      <c r="B5" s="12">
        <v>3.0</v>
      </c>
      <c r="C5" s="12">
        <v>3.0</v>
      </c>
      <c r="D5" s="12">
        <v>2.0</v>
      </c>
      <c r="E5" s="11"/>
      <c r="F5" s="11"/>
      <c r="G5" s="11"/>
      <c r="H5" s="11"/>
      <c r="I5" s="11"/>
      <c r="J5" s="12">
        <v>10.0</v>
      </c>
      <c r="K5" s="11"/>
      <c r="L5" s="9">
        <f t="shared" si="1"/>
        <v>2.666666667</v>
      </c>
      <c r="M5" s="9">
        <f>AVERAGE('Defects per package'!C11:K11)</f>
        <v>2</v>
      </c>
      <c r="S5" s="12"/>
      <c r="T5" s="11"/>
    </row>
    <row r="6">
      <c r="A6" s="12">
        <v>5.0</v>
      </c>
      <c r="B6" s="12">
        <v>4.0</v>
      </c>
      <c r="C6" s="12">
        <v>3.0</v>
      </c>
      <c r="D6" s="12">
        <v>3.0</v>
      </c>
      <c r="E6" s="11"/>
      <c r="F6" s="11"/>
      <c r="G6" s="11"/>
      <c r="H6" s="11"/>
      <c r="I6" s="11"/>
      <c r="J6" s="12">
        <v>14.0</v>
      </c>
      <c r="K6" s="12">
        <v>12.0</v>
      </c>
      <c r="L6" s="9">
        <f t="shared" si="1"/>
        <v>3.333333333</v>
      </c>
      <c r="M6" s="9">
        <f>AVERAGE('Defects per package'!C12:K12)</f>
        <v>1.5</v>
      </c>
      <c r="S6" s="12"/>
      <c r="T6" s="12"/>
    </row>
    <row r="7">
      <c r="A7" s="12">
        <v>6.0</v>
      </c>
      <c r="B7" s="12">
        <v>4.0</v>
      </c>
      <c r="C7" s="12">
        <v>1.0</v>
      </c>
      <c r="D7" s="12">
        <v>2.0</v>
      </c>
      <c r="E7" s="11"/>
      <c r="F7" s="11"/>
      <c r="G7" s="11"/>
      <c r="H7" s="11"/>
      <c r="I7" s="11"/>
      <c r="J7" s="12">
        <v>13.0</v>
      </c>
      <c r="K7" s="12">
        <v>12.6</v>
      </c>
      <c r="L7" s="9">
        <f t="shared" si="1"/>
        <v>2.333333333</v>
      </c>
      <c r="M7" s="9">
        <f>AVERAGE('Defects per package'!C13:K13)</f>
        <v>2.25</v>
      </c>
      <c r="S7" s="12"/>
      <c r="T7" s="12"/>
    </row>
    <row r="8">
      <c r="A8" s="12">
        <v>7.0</v>
      </c>
      <c r="B8" s="12">
        <v>5.0</v>
      </c>
      <c r="C8" s="12">
        <v>3.0</v>
      </c>
      <c r="D8" s="12">
        <v>3.0</v>
      </c>
      <c r="E8" s="11"/>
      <c r="F8" s="11"/>
      <c r="G8" s="11"/>
      <c r="H8" s="11"/>
      <c r="I8" s="11"/>
      <c r="J8" s="12">
        <v>18.0</v>
      </c>
      <c r="K8" s="12">
        <v>13.0</v>
      </c>
      <c r="L8" s="9">
        <f t="shared" si="1"/>
        <v>3.666666667</v>
      </c>
      <c r="M8" s="9">
        <f>AVERAGE('Defects per package'!C14:K14)</f>
        <v>2.5</v>
      </c>
      <c r="S8" s="12"/>
      <c r="T8" s="12"/>
    </row>
    <row r="9">
      <c r="A9" s="12">
        <v>8.0</v>
      </c>
      <c r="B9" s="12">
        <v>4.0</v>
      </c>
      <c r="C9" s="12">
        <v>3.0</v>
      </c>
      <c r="D9" s="12">
        <v>2.0</v>
      </c>
      <c r="E9" s="11"/>
      <c r="F9" s="11"/>
      <c r="G9" s="11"/>
      <c r="H9" s="11"/>
      <c r="I9" s="11"/>
      <c r="J9" s="12">
        <v>12.0</v>
      </c>
      <c r="K9" s="12">
        <v>13.4</v>
      </c>
      <c r="L9" s="9">
        <f t="shared" si="1"/>
        <v>3</v>
      </c>
      <c r="M9" s="9">
        <f>AVERAGE('Defects per package'!C15:K15)</f>
        <v>1.5</v>
      </c>
      <c r="S9" s="12"/>
      <c r="T9" s="12"/>
    </row>
    <row r="10">
      <c r="A10" s="12">
        <v>9.0</v>
      </c>
      <c r="B10" s="12">
        <v>4.0</v>
      </c>
      <c r="C10" s="12">
        <v>3.0</v>
      </c>
      <c r="D10" s="12">
        <v>3.0</v>
      </c>
      <c r="E10" s="11"/>
      <c r="F10" s="11"/>
      <c r="G10" s="11"/>
      <c r="H10" s="11"/>
      <c r="I10" s="11"/>
      <c r="J10" s="12">
        <v>14.0</v>
      </c>
      <c r="K10" s="12">
        <v>14.2</v>
      </c>
      <c r="L10" s="9">
        <f t="shared" si="1"/>
        <v>3.333333333</v>
      </c>
      <c r="M10" s="9">
        <f>AVERAGE('Defects per package'!C16:K16)</f>
        <v>2.25</v>
      </c>
      <c r="S10" s="12"/>
      <c r="T10" s="12"/>
    </row>
    <row r="11">
      <c r="A11" s="12">
        <v>10.0</v>
      </c>
      <c r="B11" s="12">
        <v>6.0</v>
      </c>
      <c r="C11" s="12">
        <v>1.0</v>
      </c>
      <c r="D11" s="12">
        <v>2.0</v>
      </c>
      <c r="E11" s="11"/>
      <c r="F11" s="11"/>
      <c r="G11" s="11"/>
      <c r="H11" s="11"/>
      <c r="I11" s="11"/>
      <c r="J11" s="12">
        <v>18.0</v>
      </c>
      <c r="K11" s="12">
        <v>15.0</v>
      </c>
      <c r="L11" s="9">
        <f t="shared" si="1"/>
        <v>3</v>
      </c>
      <c r="M11" s="9">
        <f>AVERAGE('Defects per package'!C17:K17)</f>
        <v>2.25</v>
      </c>
      <c r="S11" s="12"/>
      <c r="T11" s="12"/>
    </row>
    <row r="12">
      <c r="A12" s="12">
        <v>11.0</v>
      </c>
      <c r="B12" s="12">
        <v>3.0</v>
      </c>
      <c r="C12" s="12">
        <v>2.0</v>
      </c>
      <c r="D12" s="12">
        <v>3.0</v>
      </c>
      <c r="E12" s="11"/>
      <c r="F12" s="11"/>
      <c r="G12" s="11"/>
      <c r="H12" s="11"/>
      <c r="I12" s="11"/>
      <c r="J12" s="12">
        <v>13.0</v>
      </c>
      <c r="K12" s="12">
        <v>15.0</v>
      </c>
      <c r="L12" s="9">
        <f t="shared" si="1"/>
        <v>2.666666667</v>
      </c>
      <c r="M12" s="9">
        <f>AVERAGE('Defects per package'!C18:K18)</f>
        <v>1.5</v>
      </c>
      <c r="S12" s="12"/>
      <c r="T12" s="12"/>
    </row>
    <row r="13">
      <c r="A13" s="12">
        <v>12.0</v>
      </c>
      <c r="B13" s="12">
        <v>4.0</v>
      </c>
      <c r="C13" s="12">
        <v>2.0</v>
      </c>
      <c r="D13" s="12">
        <v>1.0</v>
      </c>
      <c r="E13" s="11"/>
      <c r="F13" s="11"/>
      <c r="G13" s="11"/>
      <c r="H13" s="11"/>
      <c r="I13" s="11"/>
      <c r="J13" s="12">
        <v>10.0</v>
      </c>
      <c r="K13" s="12">
        <v>13.4</v>
      </c>
      <c r="L13" s="9">
        <f t="shared" si="1"/>
        <v>2.333333333</v>
      </c>
      <c r="M13" s="9">
        <f>AVERAGE('Defects per package'!C19:K19)</f>
        <v>2.25</v>
      </c>
      <c r="S13" s="12"/>
      <c r="T13" s="12"/>
    </row>
    <row r="14">
      <c r="A14" s="12">
        <v>13.0</v>
      </c>
      <c r="B14" s="12">
        <v>4.0</v>
      </c>
      <c r="C14" s="12">
        <v>4.0</v>
      </c>
      <c r="D14" s="12">
        <v>3.0</v>
      </c>
      <c r="E14" s="11"/>
      <c r="F14" s="11"/>
      <c r="G14" s="11"/>
      <c r="H14" s="11"/>
      <c r="I14" s="11"/>
      <c r="J14" s="12">
        <v>15.0</v>
      </c>
      <c r="K14" s="12">
        <v>14.0</v>
      </c>
      <c r="L14" s="9">
        <f t="shared" si="1"/>
        <v>3.666666667</v>
      </c>
      <c r="M14" s="9">
        <f>AVERAGE('Defects per package'!C20:K20)</f>
        <v>2</v>
      </c>
      <c r="S14" s="12"/>
      <c r="T14" s="12"/>
    </row>
    <row r="15">
      <c r="A15" s="12">
        <v>14.0</v>
      </c>
      <c r="B15" s="12">
        <v>5.0</v>
      </c>
      <c r="C15" s="12">
        <v>3.0</v>
      </c>
      <c r="D15" s="12">
        <v>3.0</v>
      </c>
      <c r="E15" s="11"/>
      <c r="F15" s="11"/>
      <c r="G15" s="11"/>
      <c r="H15" s="11"/>
      <c r="I15" s="11"/>
      <c r="J15" s="12">
        <v>17.0</v>
      </c>
      <c r="K15" s="12">
        <v>14.6</v>
      </c>
      <c r="L15" s="9">
        <f t="shared" si="1"/>
        <v>3.666666667</v>
      </c>
      <c r="M15" s="9">
        <f>AVERAGE('Defects per package'!C21:K21)</f>
        <v>2.5</v>
      </c>
      <c r="S15" s="12"/>
      <c r="T15" s="12"/>
    </row>
    <row r="16">
      <c r="A16" s="12">
        <v>15.0</v>
      </c>
      <c r="B16" s="12">
        <v>6.0</v>
      </c>
      <c r="C16" s="12">
        <v>1.0</v>
      </c>
      <c r="D16" s="12">
        <v>2.0</v>
      </c>
      <c r="E16" s="11"/>
      <c r="F16" s="11"/>
      <c r="G16" s="11"/>
      <c r="H16" s="11"/>
      <c r="I16" s="11"/>
      <c r="J16" s="12">
        <v>15.0</v>
      </c>
      <c r="K16" s="12">
        <v>14.0</v>
      </c>
      <c r="L16" s="9">
        <f t="shared" si="1"/>
        <v>3</v>
      </c>
      <c r="M16" s="9">
        <f>AVERAGE('Defects per package'!C22:K22)</f>
        <v>1.5</v>
      </c>
      <c r="S16" s="12"/>
      <c r="T16" s="12"/>
    </row>
    <row r="17">
      <c r="A17" s="12">
        <v>16.0</v>
      </c>
      <c r="B17" s="12">
        <v>4.0</v>
      </c>
      <c r="C17" s="12">
        <v>2.0</v>
      </c>
      <c r="D17" s="12">
        <v>2.0</v>
      </c>
      <c r="E17" s="11"/>
      <c r="F17" s="11"/>
      <c r="G17" s="11"/>
      <c r="H17" s="11"/>
      <c r="I17" s="11"/>
      <c r="J17" s="12">
        <v>12.0</v>
      </c>
      <c r="K17" s="12">
        <v>13.8</v>
      </c>
      <c r="L17" s="9">
        <f t="shared" si="1"/>
        <v>2.666666667</v>
      </c>
      <c r="M17" s="9">
        <f>AVERAGE('Defects per package'!C23:K23)</f>
        <v>1.5</v>
      </c>
      <c r="S17" s="12"/>
      <c r="T17" s="12"/>
    </row>
    <row r="18">
      <c r="A18" s="12">
        <v>17.0</v>
      </c>
      <c r="B18" s="12">
        <v>3.0</v>
      </c>
      <c r="C18" s="12">
        <v>1.0</v>
      </c>
      <c r="D18" s="12">
        <v>1.0</v>
      </c>
      <c r="E18" s="12">
        <v>8.0</v>
      </c>
      <c r="F18" s="12">
        <v>4.0</v>
      </c>
      <c r="G18" s="11"/>
      <c r="H18" s="11"/>
      <c r="I18" s="11"/>
      <c r="J18" s="12">
        <v>22.0</v>
      </c>
      <c r="K18" s="12">
        <v>16.2</v>
      </c>
      <c r="L18" s="9">
        <f t="shared" si="1"/>
        <v>3.4</v>
      </c>
      <c r="M18" s="9">
        <f>AVERAGE('Defects per package'!C24:K24)</f>
        <v>2</v>
      </c>
      <c r="S18" s="12"/>
      <c r="T18" s="12"/>
    </row>
    <row r="19">
      <c r="A19" s="12">
        <v>18.0</v>
      </c>
      <c r="B19" s="12">
        <v>4.0</v>
      </c>
      <c r="C19" s="12">
        <v>3.0</v>
      </c>
      <c r="D19" s="12">
        <v>2.0</v>
      </c>
      <c r="E19" s="12">
        <v>7.0</v>
      </c>
      <c r="F19" s="12">
        <v>4.0</v>
      </c>
      <c r="G19" s="11"/>
      <c r="H19" s="11"/>
      <c r="I19" s="11"/>
      <c r="J19" s="12">
        <v>27.0</v>
      </c>
      <c r="K19" s="12">
        <v>18.6</v>
      </c>
      <c r="L19" s="9">
        <f t="shared" si="1"/>
        <v>4</v>
      </c>
      <c r="M19" s="9">
        <f>AVERAGE('Defects per package'!C25:K25)</f>
        <v>2.333333333</v>
      </c>
      <c r="S19" s="12"/>
      <c r="T19" s="12"/>
    </row>
    <row r="20">
      <c r="A20" s="12">
        <v>19.0</v>
      </c>
      <c r="B20" s="12">
        <v>2.0</v>
      </c>
      <c r="C20" s="12">
        <v>2.0</v>
      </c>
      <c r="D20" s="12">
        <v>2.0</v>
      </c>
      <c r="E20" s="12">
        <v>4.0</v>
      </c>
      <c r="F20" s="12">
        <v>5.0</v>
      </c>
      <c r="G20" s="11"/>
      <c r="H20" s="11"/>
      <c r="I20" s="11"/>
      <c r="J20" s="12">
        <v>17.0</v>
      </c>
      <c r="K20" s="12">
        <v>18.6</v>
      </c>
      <c r="L20" s="9">
        <f t="shared" si="1"/>
        <v>3</v>
      </c>
      <c r="M20" s="9">
        <f>AVERAGE('Defects per package'!C26:K26)</f>
        <v>2.5</v>
      </c>
      <c r="S20" s="12"/>
      <c r="T20" s="12"/>
    </row>
    <row r="21">
      <c r="A21" s="12">
        <v>20.0</v>
      </c>
      <c r="B21" s="12">
        <v>1.0</v>
      </c>
      <c r="C21" s="12">
        <v>3.0</v>
      </c>
      <c r="D21" s="12">
        <v>4.0</v>
      </c>
      <c r="E21" s="12">
        <v>5.0</v>
      </c>
      <c r="F21" s="12">
        <v>5.0</v>
      </c>
      <c r="G21" s="11"/>
      <c r="H21" s="11"/>
      <c r="I21" s="11"/>
      <c r="J21" s="12">
        <v>20.0</v>
      </c>
      <c r="K21" s="12">
        <v>19.6</v>
      </c>
      <c r="L21" s="9">
        <f t="shared" si="1"/>
        <v>3.6</v>
      </c>
      <c r="M21" s="9">
        <f>AVERAGE('Defects per package'!C27:K27)</f>
        <v>1.666666667</v>
      </c>
      <c r="S21" s="12"/>
      <c r="T21" s="12"/>
    </row>
    <row r="22">
      <c r="A22" s="12">
        <v>21.0</v>
      </c>
      <c r="B22" s="12">
        <v>2.0</v>
      </c>
      <c r="C22" s="12">
        <v>3.0</v>
      </c>
      <c r="D22" s="12">
        <v>3.0</v>
      </c>
      <c r="E22" s="12">
        <v>2.0</v>
      </c>
      <c r="F22" s="12">
        <v>5.0</v>
      </c>
      <c r="G22" s="11"/>
      <c r="H22" s="11"/>
      <c r="I22" s="11"/>
      <c r="J22" s="12">
        <v>22.0</v>
      </c>
      <c r="K22" s="12">
        <v>21.6</v>
      </c>
      <c r="L22" s="9">
        <f t="shared" si="1"/>
        <v>3</v>
      </c>
      <c r="M22" s="9">
        <f>AVERAGE('Defects per package'!C28:K28)</f>
        <v>1.833333333</v>
      </c>
      <c r="S22" s="12"/>
      <c r="T22" s="12"/>
    </row>
    <row r="23">
      <c r="A23" s="12">
        <v>22.0</v>
      </c>
      <c r="B23" s="12">
        <v>3.0</v>
      </c>
      <c r="C23" s="12">
        <v>3.0</v>
      </c>
      <c r="D23" s="12">
        <v>2.0</v>
      </c>
      <c r="E23" s="12">
        <v>4.0</v>
      </c>
      <c r="F23" s="12">
        <v>5.0</v>
      </c>
      <c r="G23" s="11"/>
      <c r="H23" s="11"/>
      <c r="I23" s="11"/>
      <c r="J23" s="12">
        <v>22.0</v>
      </c>
      <c r="K23" s="12">
        <v>21.6</v>
      </c>
      <c r="L23" s="9">
        <f t="shared" si="1"/>
        <v>3.4</v>
      </c>
      <c r="M23" s="9">
        <f>AVERAGE('Defects per package'!C29:K29)</f>
        <v>2</v>
      </c>
      <c r="S23" s="12"/>
      <c r="T23" s="12"/>
    </row>
    <row r="24">
      <c r="A24" s="12">
        <v>23.0</v>
      </c>
      <c r="B24" s="12">
        <v>3.0</v>
      </c>
      <c r="C24" s="12">
        <v>1.0</v>
      </c>
      <c r="D24" s="12">
        <v>2.0</v>
      </c>
      <c r="E24" s="12">
        <v>2.0</v>
      </c>
      <c r="F24" s="12">
        <v>5.0</v>
      </c>
      <c r="G24" s="12">
        <v>8.0</v>
      </c>
      <c r="H24" s="11"/>
      <c r="I24" s="11"/>
      <c r="J24" s="12">
        <v>24.0</v>
      </c>
      <c r="K24" s="12">
        <v>21.0</v>
      </c>
      <c r="L24" s="9">
        <f t="shared" si="1"/>
        <v>3.5</v>
      </c>
      <c r="M24" s="9">
        <f>AVERAGE('Defects per package'!C30:K30)</f>
        <v>2.142857143</v>
      </c>
      <c r="S24" s="12"/>
      <c r="T24" s="12"/>
    </row>
    <row r="25">
      <c r="A25" s="12">
        <v>24.0</v>
      </c>
      <c r="B25" s="12">
        <v>1.0</v>
      </c>
      <c r="C25" s="12">
        <v>3.0</v>
      </c>
      <c r="D25" s="12">
        <v>2.0</v>
      </c>
      <c r="E25" s="12">
        <v>1.0</v>
      </c>
      <c r="F25" s="12">
        <v>4.0</v>
      </c>
      <c r="G25" s="12">
        <v>7.0</v>
      </c>
      <c r="H25" s="11"/>
      <c r="I25" s="11"/>
      <c r="J25" s="12">
        <v>22.0</v>
      </c>
      <c r="K25" s="12">
        <v>22.0</v>
      </c>
      <c r="L25" s="9">
        <f t="shared" si="1"/>
        <v>3</v>
      </c>
      <c r="M25" s="9">
        <f>AVERAGE('Defects per package'!C31:K31)</f>
        <v>2</v>
      </c>
      <c r="S25" s="12"/>
      <c r="T25" s="12"/>
    </row>
    <row r="26">
      <c r="A26" s="12">
        <v>25.0</v>
      </c>
      <c r="B26" s="12">
        <v>2.0</v>
      </c>
      <c r="C26" s="12">
        <v>3.0</v>
      </c>
      <c r="D26" s="12">
        <v>7.0</v>
      </c>
      <c r="E26" s="12">
        <v>1.0</v>
      </c>
      <c r="F26" s="12">
        <v>6.0</v>
      </c>
      <c r="G26" s="12">
        <v>7.0</v>
      </c>
      <c r="H26" s="11"/>
      <c r="I26" s="11"/>
      <c r="J26" s="12">
        <v>31.0</v>
      </c>
      <c r="K26" s="12">
        <v>24.2</v>
      </c>
      <c r="L26" s="9">
        <f t="shared" si="1"/>
        <v>4.333333333</v>
      </c>
      <c r="M26" s="9">
        <f>AVERAGE('Defects per package'!C32:K32)</f>
        <v>2.714285714</v>
      </c>
      <c r="S26" s="12"/>
      <c r="T26" s="12"/>
    </row>
    <row r="27">
      <c r="A27" s="12">
        <v>26.0</v>
      </c>
      <c r="B27" s="12">
        <v>2.0</v>
      </c>
      <c r="C27" s="12">
        <v>2.0</v>
      </c>
      <c r="D27" s="12">
        <v>5.0</v>
      </c>
      <c r="E27" s="12">
        <v>3.0</v>
      </c>
      <c r="F27" s="12">
        <v>4.0</v>
      </c>
      <c r="G27" s="12">
        <v>7.0</v>
      </c>
      <c r="H27" s="11"/>
      <c r="I27" s="11"/>
      <c r="J27" s="12">
        <v>30.0</v>
      </c>
      <c r="K27" s="12">
        <v>25.8</v>
      </c>
      <c r="L27" s="9">
        <f t="shared" si="1"/>
        <v>3.833333333</v>
      </c>
      <c r="M27" s="9">
        <f>AVERAGE('Defects per package'!C33:K33)</f>
        <v>2.714285714</v>
      </c>
      <c r="S27" s="12"/>
      <c r="T27" s="12"/>
    </row>
    <row r="28">
      <c r="A28" s="12">
        <v>27.0</v>
      </c>
      <c r="B28" s="12">
        <v>1.0</v>
      </c>
      <c r="C28" s="12">
        <v>4.0</v>
      </c>
      <c r="D28" s="12">
        <v>5.0</v>
      </c>
      <c r="E28" s="12">
        <v>1.0</v>
      </c>
      <c r="F28" s="12">
        <v>5.0</v>
      </c>
      <c r="G28" s="12">
        <v>9.0</v>
      </c>
      <c r="H28" s="11"/>
      <c r="I28" s="11"/>
      <c r="J28" s="12">
        <v>30.0</v>
      </c>
      <c r="K28" s="12">
        <v>27.4</v>
      </c>
      <c r="L28" s="9">
        <f t="shared" si="1"/>
        <v>4.166666667</v>
      </c>
      <c r="M28" s="9">
        <f>AVERAGE('Defects per package'!C34:K34)</f>
        <v>2.857142857</v>
      </c>
      <c r="S28" s="12"/>
      <c r="T28" s="12"/>
    </row>
    <row r="29">
      <c r="A29" s="12">
        <v>28.0</v>
      </c>
      <c r="B29" s="12">
        <v>4.0</v>
      </c>
      <c r="C29" s="12">
        <v>3.0</v>
      </c>
      <c r="D29" s="12">
        <v>5.0</v>
      </c>
      <c r="E29" s="12">
        <v>1.0</v>
      </c>
      <c r="F29" s="12">
        <v>7.0</v>
      </c>
      <c r="G29" s="12">
        <v>7.0</v>
      </c>
      <c r="H29" s="11"/>
      <c r="I29" s="11"/>
      <c r="J29" s="12">
        <v>31.0</v>
      </c>
      <c r="K29" s="12">
        <v>28.8</v>
      </c>
      <c r="L29" s="9">
        <f t="shared" si="1"/>
        <v>4.5</v>
      </c>
      <c r="M29" s="9">
        <f>AVERAGE('Defects per package'!C35:K35)</f>
        <v>2</v>
      </c>
      <c r="S29" s="12"/>
      <c r="T29" s="12"/>
    </row>
    <row r="30">
      <c r="A30" s="12">
        <v>29.0</v>
      </c>
      <c r="B30" s="12">
        <v>1.0</v>
      </c>
      <c r="C30" s="12">
        <v>4.0</v>
      </c>
      <c r="D30" s="12">
        <v>5.0</v>
      </c>
      <c r="E30" s="12">
        <v>7.0</v>
      </c>
      <c r="F30" s="12">
        <v>6.0</v>
      </c>
      <c r="G30" s="12">
        <v>7.0</v>
      </c>
      <c r="H30" s="11"/>
      <c r="I30" s="11"/>
      <c r="J30" s="12">
        <v>35.0</v>
      </c>
      <c r="K30" s="12">
        <v>31.4</v>
      </c>
      <c r="L30" s="9">
        <f t="shared" si="1"/>
        <v>5</v>
      </c>
      <c r="M30" s="9">
        <f>AVERAGE('Defects per package'!C36:K36)</f>
        <v>2.714285714</v>
      </c>
      <c r="S30" s="12"/>
      <c r="T30" s="12"/>
    </row>
    <row r="31">
      <c r="A31" s="12">
        <v>30.0</v>
      </c>
      <c r="B31" s="12">
        <v>4.0</v>
      </c>
      <c r="C31" s="12">
        <v>3.0</v>
      </c>
      <c r="D31" s="12">
        <v>6.0</v>
      </c>
      <c r="E31" s="12">
        <v>8.0</v>
      </c>
      <c r="F31" s="12">
        <v>7.0</v>
      </c>
      <c r="G31" s="12">
        <v>6.0</v>
      </c>
      <c r="H31" s="11"/>
      <c r="I31" s="11"/>
      <c r="J31" s="12">
        <v>43.0</v>
      </c>
      <c r="K31" s="12">
        <v>33.8</v>
      </c>
      <c r="L31" s="9">
        <f t="shared" si="1"/>
        <v>5.666666667</v>
      </c>
      <c r="M31" s="9">
        <f>AVERAGE('Defects per package'!C37:K37)</f>
        <v>3.285714286</v>
      </c>
      <c r="S31" s="12"/>
      <c r="T31" s="12"/>
    </row>
    <row r="32">
      <c r="A32" s="12">
        <v>31.0</v>
      </c>
      <c r="B32" s="12">
        <v>2.0</v>
      </c>
      <c r="C32" s="12">
        <v>3.0</v>
      </c>
      <c r="D32" s="12">
        <v>6.0</v>
      </c>
      <c r="E32" s="12">
        <v>2.0</v>
      </c>
      <c r="F32" s="12">
        <v>6.0</v>
      </c>
      <c r="G32" s="12">
        <v>7.0</v>
      </c>
      <c r="H32" s="12">
        <v>4.0</v>
      </c>
      <c r="I32" s="11"/>
      <c r="J32" s="12">
        <v>35.0</v>
      </c>
      <c r="K32" s="12">
        <v>34.8</v>
      </c>
      <c r="L32" s="9">
        <f t="shared" si="1"/>
        <v>4.285714286</v>
      </c>
      <c r="M32" s="9">
        <f>AVERAGE('Defects per package'!C38:K38)</f>
        <v>3</v>
      </c>
      <c r="S32" s="12"/>
      <c r="T32" s="12"/>
    </row>
    <row r="33">
      <c r="A33" s="12">
        <v>32.0</v>
      </c>
      <c r="B33" s="12">
        <v>3.0</v>
      </c>
      <c r="C33" s="12">
        <v>3.0</v>
      </c>
      <c r="D33" s="12">
        <v>7.0</v>
      </c>
      <c r="E33" s="12">
        <v>4.0</v>
      </c>
      <c r="F33" s="12">
        <v>3.0</v>
      </c>
      <c r="G33" s="12">
        <v>7.0</v>
      </c>
      <c r="H33" s="12">
        <v>5.0</v>
      </c>
      <c r="I33" s="11"/>
      <c r="J33" s="12">
        <v>38.0</v>
      </c>
      <c r="K33" s="12">
        <v>36.4</v>
      </c>
      <c r="L33" s="9">
        <f t="shared" si="1"/>
        <v>4.571428571</v>
      </c>
      <c r="M33" s="9">
        <f>AVERAGE('Defects per package'!C39:K39)</f>
        <v>2.5</v>
      </c>
      <c r="S33" s="12"/>
      <c r="T33" s="12"/>
    </row>
    <row r="34">
      <c r="A34" s="12">
        <v>33.0</v>
      </c>
      <c r="B34" s="12">
        <v>5.0</v>
      </c>
      <c r="C34" s="12">
        <v>4.0</v>
      </c>
      <c r="D34" s="12">
        <v>5.0</v>
      </c>
      <c r="E34" s="12">
        <v>2.0</v>
      </c>
      <c r="F34" s="12">
        <v>4.0</v>
      </c>
      <c r="G34" s="12">
        <v>5.0</v>
      </c>
      <c r="H34" s="12">
        <v>6.0</v>
      </c>
      <c r="I34" s="12">
        <v>1.0</v>
      </c>
      <c r="J34" s="12">
        <v>37.0</v>
      </c>
      <c r="K34" s="12">
        <v>37.6</v>
      </c>
      <c r="L34" s="9">
        <f t="shared" si="1"/>
        <v>4</v>
      </c>
      <c r="M34" s="9">
        <f>AVERAGE('Defects per package'!C40:K40)</f>
        <v>2.111111111</v>
      </c>
      <c r="S34" s="12"/>
      <c r="T34" s="12"/>
    </row>
    <row r="35">
      <c r="A35" s="12">
        <v>34.0</v>
      </c>
      <c r="B35" s="12">
        <v>1.0</v>
      </c>
      <c r="C35" s="12">
        <v>5.0</v>
      </c>
      <c r="D35" s="12">
        <v>4.0</v>
      </c>
      <c r="E35" s="12">
        <v>2.0</v>
      </c>
      <c r="F35" s="12">
        <v>6.0</v>
      </c>
      <c r="G35" s="12">
        <v>5.0</v>
      </c>
      <c r="H35" s="12">
        <v>4.0</v>
      </c>
      <c r="I35" s="12">
        <v>1.0</v>
      </c>
      <c r="J35" s="12">
        <v>33.0</v>
      </c>
      <c r="K35" s="12">
        <v>37.2</v>
      </c>
      <c r="L35" s="9">
        <f t="shared" si="1"/>
        <v>3.5</v>
      </c>
      <c r="M35" s="9">
        <f>AVERAGE('Defects per package'!C41:K41)</f>
        <v>1.777777778</v>
      </c>
      <c r="S35" s="12"/>
      <c r="T35" s="12"/>
    </row>
    <row r="36">
      <c r="A36" s="12">
        <v>35.0</v>
      </c>
      <c r="B36" s="12">
        <v>3.0</v>
      </c>
      <c r="C36" s="12">
        <v>2.0</v>
      </c>
      <c r="D36" s="12">
        <v>6.0</v>
      </c>
      <c r="E36" s="12">
        <v>3.0</v>
      </c>
      <c r="F36" s="12">
        <v>4.0</v>
      </c>
      <c r="G36" s="12">
        <v>3.0</v>
      </c>
      <c r="H36" s="12">
        <v>4.0</v>
      </c>
      <c r="I36" s="12">
        <v>1.0</v>
      </c>
      <c r="J36" s="12">
        <v>31.0</v>
      </c>
      <c r="K36" s="12">
        <v>34.8</v>
      </c>
      <c r="L36" s="9">
        <f t="shared" si="1"/>
        <v>3.25</v>
      </c>
      <c r="M36" s="9">
        <f>AVERAGE('Defects per package'!C42:K42)</f>
        <v>1.888888889</v>
      </c>
      <c r="S36" s="12"/>
      <c r="T36" s="12"/>
    </row>
    <row r="37">
      <c r="A37" s="12">
        <v>36.0</v>
      </c>
      <c r="B37" s="12">
        <v>3.0</v>
      </c>
      <c r="C37" s="12">
        <v>3.0</v>
      </c>
      <c r="D37" s="12">
        <v>7.0</v>
      </c>
      <c r="E37" s="12">
        <v>3.0</v>
      </c>
      <c r="F37" s="12">
        <v>4.0</v>
      </c>
      <c r="G37" s="12">
        <v>3.0</v>
      </c>
      <c r="H37" s="12">
        <v>5.0</v>
      </c>
      <c r="I37" s="12">
        <v>1.0</v>
      </c>
      <c r="J37" s="12">
        <v>31.0</v>
      </c>
      <c r="K37" s="12">
        <v>34.0</v>
      </c>
      <c r="L37" s="9">
        <f t="shared" si="1"/>
        <v>3.625</v>
      </c>
      <c r="M37" s="9">
        <f>AVERAGE('Defects per package'!C43:K43)</f>
        <v>2.222222222</v>
      </c>
      <c r="S37" s="12"/>
      <c r="T37" s="12"/>
    </row>
    <row r="38">
      <c r="A38" s="12">
        <v>37.0</v>
      </c>
      <c r="B38" s="12">
        <v>3.0</v>
      </c>
      <c r="C38" s="12">
        <v>4.0</v>
      </c>
      <c r="D38" s="12">
        <v>7.0</v>
      </c>
      <c r="E38" s="12">
        <v>3.0</v>
      </c>
      <c r="F38" s="12">
        <v>5.0</v>
      </c>
      <c r="G38" s="12">
        <v>3.0</v>
      </c>
      <c r="H38" s="12">
        <v>3.0</v>
      </c>
      <c r="I38" s="12">
        <v>2.0</v>
      </c>
      <c r="J38" s="12">
        <v>36.0</v>
      </c>
      <c r="K38" s="12">
        <v>33.6</v>
      </c>
      <c r="L38" s="9">
        <f t="shared" si="1"/>
        <v>3.75</v>
      </c>
      <c r="M38" s="9">
        <f>AVERAGE('Defects per package'!C44:K44)</f>
        <v>2.333333333</v>
      </c>
      <c r="S38" s="12"/>
      <c r="T38" s="12"/>
    </row>
    <row r="39">
      <c r="A39" s="12">
        <v>38.0</v>
      </c>
      <c r="B39" s="12">
        <v>3.0</v>
      </c>
      <c r="C39" s="12">
        <v>3.0</v>
      </c>
      <c r="D39" s="12">
        <v>5.0</v>
      </c>
      <c r="E39" s="12">
        <v>3.0</v>
      </c>
      <c r="F39" s="12">
        <v>5.0</v>
      </c>
      <c r="G39" s="12">
        <v>2.0</v>
      </c>
      <c r="H39" s="12">
        <v>3.0</v>
      </c>
      <c r="I39" s="12">
        <v>2.0</v>
      </c>
      <c r="J39" s="12">
        <v>32.0</v>
      </c>
      <c r="K39" s="12">
        <v>32.6</v>
      </c>
      <c r="L39" s="9">
        <f t="shared" si="1"/>
        <v>3.25</v>
      </c>
      <c r="M39" s="9">
        <f>AVERAGE('Defects per package'!C45:K45)</f>
        <v>2.888888889</v>
      </c>
      <c r="S39" s="12"/>
      <c r="T39" s="12"/>
    </row>
    <row r="40">
      <c r="A40" s="12">
        <v>39.0</v>
      </c>
      <c r="B40" s="12">
        <v>4.0</v>
      </c>
      <c r="C40" s="12">
        <v>4.0</v>
      </c>
      <c r="D40" s="12">
        <v>6.0</v>
      </c>
      <c r="E40" s="12">
        <v>2.0</v>
      </c>
      <c r="F40" s="12">
        <v>5.0</v>
      </c>
      <c r="G40" s="12">
        <v>2.0</v>
      </c>
      <c r="H40" s="12">
        <v>4.0</v>
      </c>
      <c r="I40" s="12">
        <v>1.0</v>
      </c>
      <c r="J40" s="12">
        <v>34.0</v>
      </c>
      <c r="K40" s="12">
        <v>32.8</v>
      </c>
      <c r="L40" s="9">
        <f t="shared" si="1"/>
        <v>3.5</v>
      </c>
      <c r="M40" s="9">
        <f>AVERAGE('Defects per package'!C46:K46)</f>
        <v>1.888888889</v>
      </c>
      <c r="S40" s="12"/>
      <c r="T40" s="12"/>
    </row>
    <row r="41">
      <c r="A41" s="12">
        <v>40.0</v>
      </c>
      <c r="B41" s="12">
        <v>1.0</v>
      </c>
      <c r="C41" s="12">
        <v>4.0</v>
      </c>
      <c r="D41" s="12">
        <v>7.0</v>
      </c>
      <c r="E41" s="12">
        <v>3.0</v>
      </c>
      <c r="F41" s="12">
        <v>4.0</v>
      </c>
      <c r="G41" s="12">
        <v>2.0</v>
      </c>
      <c r="H41" s="12">
        <v>4.0</v>
      </c>
      <c r="I41" s="12">
        <v>1.0</v>
      </c>
      <c r="J41" s="12">
        <v>29.0</v>
      </c>
      <c r="K41" s="12">
        <v>32.4</v>
      </c>
      <c r="L41" s="9">
        <f t="shared" si="1"/>
        <v>3.25</v>
      </c>
      <c r="M41" s="9">
        <f>AVERAGE('Defects per package'!C47:K47)</f>
        <v>1.666666667</v>
      </c>
      <c r="S41" s="12"/>
      <c r="T41" s="12"/>
    </row>
    <row r="42">
      <c r="A42" s="12">
        <v>41.0</v>
      </c>
      <c r="B42" s="12">
        <v>3.0</v>
      </c>
      <c r="C42" s="12">
        <v>4.0</v>
      </c>
      <c r="D42" s="12">
        <v>7.0</v>
      </c>
      <c r="E42" s="12">
        <v>9.0</v>
      </c>
      <c r="F42" s="12">
        <v>3.0</v>
      </c>
      <c r="G42" s="12">
        <v>4.0</v>
      </c>
      <c r="H42" s="12">
        <v>4.0</v>
      </c>
      <c r="I42" s="12">
        <v>1.0</v>
      </c>
      <c r="J42" s="12">
        <v>42.0</v>
      </c>
      <c r="K42" s="12">
        <v>34.6</v>
      </c>
      <c r="L42" s="9">
        <f t="shared" si="1"/>
        <v>4.375</v>
      </c>
      <c r="M42" s="9">
        <f>AVERAGE('Defects per package'!C48:K48)</f>
        <v>2.777777778</v>
      </c>
      <c r="S42" s="12"/>
      <c r="T42" s="12"/>
    </row>
    <row r="43">
      <c r="A43" s="12">
        <v>42.0</v>
      </c>
      <c r="B43" s="12">
        <v>4.0</v>
      </c>
      <c r="C43" s="12">
        <v>4.0</v>
      </c>
      <c r="D43" s="12">
        <v>7.0</v>
      </c>
      <c r="E43" s="12">
        <v>5.0</v>
      </c>
      <c r="F43" s="12">
        <v>5.0</v>
      </c>
      <c r="G43" s="12">
        <v>3.0</v>
      </c>
      <c r="H43" s="12">
        <v>1.0</v>
      </c>
      <c r="I43" s="12">
        <v>1.0</v>
      </c>
      <c r="J43" s="12">
        <v>35.0</v>
      </c>
      <c r="K43" s="12">
        <v>34.4</v>
      </c>
      <c r="L43" s="9">
        <f t="shared" si="1"/>
        <v>3.75</v>
      </c>
      <c r="M43" s="9">
        <f>AVERAGE('Defects per package'!C49:K49)</f>
        <v>2.222222222</v>
      </c>
      <c r="S43" s="12"/>
      <c r="T43" s="12"/>
    </row>
    <row r="44">
      <c r="A44" s="12">
        <v>43.0</v>
      </c>
      <c r="B44" s="12">
        <v>2.0</v>
      </c>
      <c r="C44" s="12">
        <v>4.0</v>
      </c>
      <c r="D44" s="12">
        <v>7.0</v>
      </c>
      <c r="E44" s="12">
        <v>4.0</v>
      </c>
      <c r="F44" s="12">
        <v>6.0</v>
      </c>
      <c r="G44" s="12">
        <v>1.0</v>
      </c>
      <c r="H44" s="12">
        <v>4.0</v>
      </c>
      <c r="I44" s="12">
        <v>1.0</v>
      </c>
      <c r="J44" s="12">
        <v>31.0</v>
      </c>
      <c r="K44" s="12">
        <v>34.2</v>
      </c>
      <c r="L44" s="9">
        <f t="shared" si="1"/>
        <v>3.625</v>
      </c>
      <c r="M44" s="9">
        <f>AVERAGE('Defects per package'!C50:K50)</f>
        <v>2.111111111</v>
      </c>
      <c r="S44" s="12"/>
      <c r="T44" s="12"/>
    </row>
    <row r="45">
      <c r="A45" s="12">
        <v>44.0</v>
      </c>
      <c r="B45" s="12">
        <v>4.0</v>
      </c>
      <c r="C45" s="12">
        <v>4.0</v>
      </c>
      <c r="D45" s="12">
        <v>6.0</v>
      </c>
      <c r="E45" s="12">
        <v>4.0</v>
      </c>
      <c r="F45" s="12">
        <v>5.0</v>
      </c>
      <c r="G45" s="12">
        <v>3.0</v>
      </c>
      <c r="H45" s="12">
        <v>2.0</v>
      </c>
      <c r="I45" s="12">
        <v>1.0</v>
      </c>
      <c r="J45" s="12">
        <v>32.0</v>
      </c>
      <c r="K45" s="12">
        <v>33.8</v>
      </c>
      <c r="L45" s="9">
        <f t="shared" si="1"/>
        <v>3.625</v>
      </c>
      <c r="M45" s="9">
        <f>AVERAGE('Defects per package'!C51:K51)</f>
        <v>2.111111111</v>
      </c>
      <c r="S45" s="12"/>
      <c r="T45" s="12"/>
    </row>
    <row r="46">
      <c r="A46" s="12">
        <v>45.0</v>
      </c>
      <c r="B46" s="12">
        <v>4.0</v>
      </c>
      <c r="C46" s="12">
        <v>3.0</v>
      </c>
      <c r="D46" s="12">
        <v>3.0</v>
      </c>
      <c r="E46" s="12">
        <v>3.0</v>
      </c>
      <c r="F46" s="12">
        <v>4.0</v>
      </c>
      <c r="G46" s="12">
        <v>2.0</v>
      </c>
      <c r="H46" s="12">
        <v>4.0</v>
      </c>
      <c r="I46" s="12">
        <v>1.0</v>
      </c>
      <c r="J46" s="12">
        <v>31.0</v>
      </c>
      <c r="K46" s="12">
        <v>34.2</v>
      </c>
      <c r="L46" s="9">
        <f t="shared" si="1"/>
        <v>3</v>
      </c>
      <c r="M46" s="9">
        <f>AVERAGE('Defects per package'!C52:K52)</f>
        <v>2.111111111</v>
      </c>
      <c r="S46" s="12"/>
      <c r="T46" s="12"/>
    </row>
    <row r="47">
      <c r="A47" s="12">
        <v>46.0</v>
      </c>
      <c r="B47" s="12">
        <v>6.0</v>
      </c>
      <c r="C47" s="12">
        <v>1.0</v>
      </c>
      <c r="D47" s="12">
        <v>6.0</v>
      </c>
      <c r="E47" s="12">
        <v>2.0</v>
      </c>
      <c r="F47" s="12">
        <v>3.0</v>
      </c>
      <c r="G47" s="12">
        <v>5.0</v>
      </c>
      <c r="H47" s="12">
        <v>4.0</v>
      </c>
      <c r="I47" s="12">
        <v>1.0</v>
      </c>
      <c r="J47" s="12">
        <v>34.0</v>
      </c>
      <c r="K47" s="12">
        <v>32.6</v>
      </c>
      <c r="L47" s="9">
        <f t="shared" si="1"/>
        <v>3.5</v>
      </c>
      <c r="M47" s="9">
        <f>AVERAGE('Defects per package'!C53:K53)</f>
        <v>2.666666667</v>
      </c>
      <c r="S47" s="12"/>
      <c r="T47" s="12"/>
    </row>
    <row r="48">
      <c r="A48" s="12">
        <v>47.0</v>
      </c>
      <c r="B48" s="12">
        <v>4.0</v>
      </c>
      <c r="C48" s="12">
        <v>1.0</v>
      </c>
      <c r="D48" s="12">
        <v>6.0</v>
      </c>
      <c r="E48" s="12">
        <v>3.0</v>
      </c>
      <c r="F48" s="12">
        <v>5.0</v>
      </c>
      <c r="G48" s="12">
        <v>2.0</v>
      </c>
      <c r="H48" s="12">
        <v>3.0</v>
      </c>
      <c r="I48" s="12">
        <v>1.0</v>
      </c>
      <c r="J48" s="12">
        <v>31.0</v>
      </c>
      <c r="K48" s="12">
        <v>31.8</v>
      </c>
      <c r="L48" s="9">
        <f t="shared" si="1"/>
        <v>3.125</v>
      </c>
      <c r="M48" s="9">
        <f>AVERAGE('Defects per package'!C54:K54)</f>
        <v>2.222222222</v>
      </c>
      <c r="S48" s="12"/>
      <c r="T48" s="12"/>
    </row>
    <row r="49">
      <c r="A49" s="12">
        <v>48.0</v>
      </c>
      <c r="B49" s="12">
        <v>4.0</v>
      </c>
      <c r="C49" s="12">
        <v>1.0</v>
      </c>
      <c r="D49" s="12">
        <v>6.0</v>
      </c>
      <c r="E49" s="12">
        <v>1.0</v>
      </c>
      <c r="F49" s="12">
        <v>6.0</v>
      </c>
      <c r="G49" s="12">
        <v>5.0</v>
      </c>
      <c r="H49" s="12">
        <v>2.0</v>
      </c>
      <c r="I49" s="12">
        <v>3.0</v>
      </c>
      <c r="J49" s="12">
        <v>34.0</v>
      </c>
      <c r="K49" s="12">
        <v>32.4</v>
      </c>
      <c r="L49" s="9">
        <f t="shared" si="1"/>
        <v>3.5</v>
      </c>
      <c r="M49" s="9">
        <f>AVERAGE('Defects per package'!C55:K55)</f>
        <v>1.888888889</v>
      </c>
      <c r="S49" s="12"/>
      <c r="T49" s="12"/>
    </row>
    <row r="50">
      <c r="A50" s="12">
        <v>49.0</v>
      </c>
      <c r="B50" s="12">
        <v>5.0</v>
      </c>
      <c r="C50" s="12">
        <v>1.0</v>
      </c>
      <c r="D50" s="12">
        <v>6.0</v>
      </c>
      <c r="E50" s="12">
        <v>2.0</v>
      </c>
      <c r="F50" s="12">
        <v>5.0</v>
      </c>
      <c r="G50" s="12">
        <v>3.0</v>
      </c>
      <c r="H50" s="12">
        <v>4.0</v>
      </c>
      <c r="I50" s="12">
        <v>1.0</v>
      </c>
      <c r="J50" s="12">
        <v>32.0</v>
      </c>
      <c r="K50" s="12">
        <v>32.4</v>
      </c>
      <c r="L50" s="9">
        <f t="shared" si="1"/>
        <v>3.375</v>
      </c>
      <c r="M50" s="9">
        <f>AVERAGE('Defects per package'!C56:K56)</f>
        <v>1.666666667</v>
      </c>
      <c r="S50" s="12"/>
      <c r="T50" s="12"/>
    </row>
    <row r="51">
      <c r="A51" s="12">
        <v>50.0</v>
      </c>
      <c r="B51" s="12">
        <v>3.0</v>
      </c>
      <c r="C51" s="12">
        <v>2.0</v>
      </c>
      <c r="D51" s="12">
        <v>5.0</v>
      </c>
      <c r="E51" s="12">
        <v>2.0</v>
      </c>
      <c r="F51" s="12">
        <v>5.0</v>
      </c>
      <c r="G51" s="12">
        <v>3.0</v>
      </c>
      <c r="H51" s="12">
        <v>2.0</v>
      </c>
      <c r="I51" s="12">
        <v>1.0</v>
      </c>
      <c r="J51" s="12">
        <v>30.0</v>
      </c>
      <c r="K51" s="12">
        <v>32.2</v>
      </c>
      <c r="L51" s="9">
        <f t="shared" si="1"/>
        <v>2.875</v>
      </c>
      <c r="M51" s="9">
        <f>AVERAGE('Defects per package'!C57:K57)</f>
        <v>2.222222222</v>
      </c>
      <c r="S51" s="12"/>
      <c r="T51" s="12"/>
    </row>
    <row r="52">
      <c r="A52" s="12">
        <v>51.0</v>
      </c>
      <c r="B52" s="12">
        <v>3.0</v>
      </c>
      <c r="C52" s="12">
        <v>2.0</v>
      </c>
      <c r="D52" s="12">
        <v>5.0</v>
      </c>
      <c r="E52" s="12">
        <v>2.0</v>
      </c>
      <c r="F52" s="12">
        <v>2.0</v>
      </c>
      <c r="G52" s="12">
        <v>2.0</v>
      </c>
      <c r="H52" s="12">
        <v>3.0</v>
      </c>
      <c r="I52" s="12">
        <v>1.0</v>
      </c>
      <c r="J52" s="12">
        <v>25.0</v>
      </c>
      <c r="K52" s="12">
        <v>30.4</v>
      </c>
      <c r="L52" s="9">
        <f t="shared" si="1"/>
        <v>2.5</v>
      </c>
      <c r="M52" s="9">
        <f>AVERAGE('Defects per package'!C58:K58)</f>
        <v>2.111111111</v>
      </c>
      <c r="S52" s="12"/>
      <c r="T52" s="12"/>
    </row>
    <row r="53">
      <c r="A53" s="12">
        <v>52.0</v>
      </c>
      <c r="B53" s="12">
        <v>3.0</v>
      </c>
      <c r="C53" s="12">
        <v>2.0</v>
      </c>
      <c r="D53" s="12">
        <v>4.0</v>
      </c>
      <c r="E53" s="12">
        <v>3.0</v>
      </c>
      <c r="F53" s="12">
        <v>7.0</v>
      </c>
      <c r="G53" s="12">
        <v>3.0</v>
      </c>
      <c r="H53" s="12">
        <v>3.0</v>
      </c>
      <c r="I53" s="12">
        <v>1.0</v>
      </c>
      <c r="J53" s="12">
        <v>30.0</v>
      </c>
      <c r="K53" s="12">
        <v>30.2</v>
      </c>
      <c r="L53" s="9">
        <f t="shared" si="1"/>
        <v>3.25</v>
      </c>
      <c r="M53" s="9">
        <f>AVERAGE('Defects per package'!C59:K59)</f>
        <v>1.777777778</v>
      </c>
      <c r="S53" s="12"/>
      <c r="T53" s="12"/>
    </row>
    <row r="54">
      <c r="A54" s="12">
        <v>53.0</v>
      </c>
      <c r="B54" s="12">
        <v>5.0</v>
      </c>
      <c r="C54" s="12">
        <v>2.0</v>
      </c>
      <c r="D54" s="12">
        <v>4.0</v>
      </c>
      <c r="E54" s="12">
        <v>7.0</v>
      </c>
      <c r="F54" s="12">
        <v>5.0</v>
      </c>
      <c r="G54" s="12">
        <v>2.0</v>
      </c>
      <c r="H54" s="12">
        <v>5.0</v>
      </c>
      <c r="I54" s="12">
        <v>1.0</v>
      </c>
      <c r="J54" s="12">
        <v>37.0</v>
      </c>
      <c r="K54" s="12">
        <v>30.8</v>
      </c>
      <c r="L54" s="9">
        <f t="shared" si="1"/>
        <v>3.875</v>
      </c>
      <c r="M54" s="9">
        <f>AVERAGE('Defects per package'!C60:K60)</f>
        <v>1.888888889</v>
      </c>
      <c r="S54" s="12"/>
      <c r="T54" s="12"/>
    </row>
    <row r="55">
      <c r="A55" s="12">
        <v>54.0</v>
      </c>
      <c r="B55" s="12">
        <v>3.0</v>
      </c>
      <c r="C55" s="12">
        <v>1.0</v>
      </c>
      <c r="D55" s="12">
        <v>5.0</v>
      </c>
      <c r="E55" s="12">
        <v>6.0</v>
      </c>
      <c r="F55" s="12">
        <v>6.0</v>
      </c>
      <c r="G55" s="12">
        <v>1.0</v>
      </c>
      <c r="H55" s="12">
        <v>4.0</v>
      </c>
      <c r="I55" s="12">
        <v>1.0</v>
      </c>
      <c r="J55" s="12">
        <v>34.0</v>
      </c>
      <c r="K55" s="12">
        <v>31.2</v>
      </c>
      <c r="L55" s="9">
        <f t="shared" si="1"/>
        <v>3.375</v>
      </c>
      <c r="M55" s="9">
        <f>AVERAGE('Defects per package'!C61:K61)</f>
        <v>1.888888889</v>
      </c>
      <c r="S55" s="12"/>
      <c r="T55" s="12"/>
    </row>
    <row r="56">
      <c r="A56" s="12">
        <v>55.0</v>
      </c>
      <c r="B56" s="12">
        <v>3.0</v>
      </c>
      <c r="C56" s="12">
        <v>1.0</v>
      </c>
      <c r="D56" s="12">
        <v>5.0</v>
      </c>
      <c r="E56" s="12">
        <v>4.0</v>
      </c>
      <c r="F56" s="12">
        <v>5.0</v>
      </c>
      <c r="G56" s="12">
        <v>3.0</v>
      </c>
      <c r="H56" s="12">
        <v>4.0</v>
      </c>
      <c r="I56" s="12">
        <v>1.0</v>
      </c>
      <c r="J56" s="12">
        <v>31.0</v>
      </c>
      <c r="K56" s="12">
        <v>31.4</v>
      </c>
      <c r="L56" s="9">
        <f t="shared" si="1"/>
        <v>3.25</v>
      </c>
      <c r="M56" s="9">
        <f>AVERAGE('Defects per package'!C62:K62)</f>
        <v>2.444444444</v>
      </c>
      <c r="S56" s="12"/>
      <c r="T56" s="12"/>
    </row>
    <row r="57">
      <c r="A57" s="12">
        <v>56.0</v>
      </c>
      <c r="B57" s="12">
        <v>2.0</v>
      </c>
      <c r="C57" s="12">
        <v>4.0</v>
      </c>
      <c r="D57" s="12">
        <v>3.0</v>
      </c>
      <c r="E57" s="12">
        <v>4.0</v>
      </c>
      <c r="F57" s="12">
        <v>5.0</v>
      </c>
      <c r="G57" s="12">
        <v>2.0</v>
      </c>
      <c r="H57" s="12">
        <v>4.0</v>
      </c>
      <c r="I57" s="12">
        <v>1.0</v>
      </c>
      <c r="J57" s="12">
        <v>30.0</v>
      </c>
      <c r="K57" s="12">
        <v>32.4</v>
      </c>
      <c r="L57" s="9">
        <f t="shared" si="1"/>
        <v>3.125</v>
      </c>
      <c r="M57" s="9">
        <f>AVERAGE('Defects per package'!C63:K63)</f>
        <v>1.666666667</v>
      </c>
      <c r="S57" s="12"/>
      <c r="T57" s="12"/>
    </row>
    <row r="58">
      <c r="A58" s="12">
        <v>57.0</v>
      </c>
      <c r="B58" s="12">
        <v>3.0</v>
      </c>
      <c r="C58" s="12">
        <v>2.0</v>
      </c>
      <c r="D58" s="12">
        <v>5.0</v>
      </c>
      <c r="E58" s="12">
        <v>4.0</v>
      </c>
      <c r="F58" s="12">
        <v>4.0</v>
      </c>
      <c r="G58" s="12">
        <v>2.0</v>
      </c>
      <c r="H58" s="12">
        <v>4.0</v>
      </c>
      <c r="I58" s="12">
        <v>1.0</v>
      </c>
      <c r="J58" s="12">
        <v>28.0</v>
      </c>
      <c r="K58" s="12">
        <v>32.0</v>
      </c>
      <c r="L58" s="9">
        <f t="shared" si="1"/>
        <v>3.125</v>
      </c>
      <c r="M58" s="9">
        <f>AVERAGE('Defects per package'!C64:K64)</f>
        <v>1.333333333</v>
      </c>
      <c r="S58" s="12"/>
      <c r="T58" s="12"/>
    </row>
    <row r="59">
      <c r="A59" s="12">
        <v>58.0</v>
      </c>
      <c r="B59" s="12">
        <v>4.0</v>
      </c>
      <c r="C59" s="12">
        <v>3.0</v>
      </c>
      <c r="D59" s="12">
        <v>3.0</v>
      </c>
      <c r="E59" s="12">
        <v>3.0</v>
      </c>
      <c r="F59" s="12">
        <v>6.0</v>
      </c>
      <c r="G59" s="12">
        <v>3.0</v>
      </c>
      <c r="H59" s="12">
        <v>3.0</v>
      </c>
      <c r="I59" s="12">
        <v>2.0</v>
      </c>
      <c r="J59" s="12">
        <v>34.0</v>
      </c>
      <c r="K59" s="12">
        <v>31.4</v>
      </c>
      <c r="L59" s="9">
        <f t="shared" si="1"/>
        <v>3.375</v>
      </c>
      <c r="M59" s="9">
        <f>AVERAGE('Defects per package'!C65:K65)</f>
        <v>1.777777778</v>
      </c>
      <c r="S59" s="12"/>
      <c r="T59" s="12"/>
    </row>
    <row r="60">
      <c r="A60" s="12">
        <v>59.0</v>
      </c>
      <c r="B60" s="12">
        <v>4.0</v>
      </c>
      <c r="C60" s="12">
        <v>3.0</v>
      </c>
      <c r="D60" s="12">
        <v>4.0</v>
      </c>
      <c r="E60" s="12">
        <v>3.0</v>
      </c>
      <c r="F60" s="12">
        <v>4.0</v>
      </c>
      <c r="G60" s="12">
        <v>2.0</v>
      </c>
      <c r="H60" s="12">
        <v>3.0</v>
      </c>
      <c r="I60" s="12">
        <v>1.0</v>
      </c>
      <c r="J60" s="12">
        <v>30.0</v>
      </c>
      <c r="K60" s="12">
        <v>30.6</v>
      </c>
      <c r="L60" s="9">
        <f t="shared" si="1"/>
        <v>3</v>
      </c>
      <c r="M60" s="9">
        <f>AVERAGE('Defects per package'!C66:K66)</f>
        <v>1.666666667</v>
      </c>
      <c r="S60" s="12"/>
      <c r="T60" s="12"/>
    </row>
    <row r="61">
      <c r="A61" s="12">
        <v>60.0</v>
      </c>
      <c r="B61" s="12">
        <v>6.0</v>
      </c>
      <c r="C61" s="12">
        <v>2.0</v>
      </c>
      <c r="D61" s="12">
        <v>3.0</v>
      </c>
      <c r="E61" s="12">
        <v>2.0</v>
      </c>
      <c r="F61" s="12">
        <v>5.0</v>
      </c>
      <c r="G61" s="12">
        <v>3.0</v>
      </c>
      <c r="H61" s="12">
        <v>3.0</v>
      </c>
      <c r="I61" s="12">
        <v>1.0</v>
      </c>
      <c r="J61" s="12">
        <v>28.0</v>
      </c>
      <c r="K61" s="12">
        <v>30.0</v>
      </c>
      <c r="L61" s="9">
        <f t="shared" si="1"/>
        <v>3.125</v>
      </c>
      <c r="M61" s="9">
        <f>AVERAGE('Defects per package'!C67:K67)</f>
        <v>1.666666667</v>
      </c>
      <c r="S61" s="12"/>
      <c r="T61" s="12"/>
    </row>
    <row r="62">
      <c r="A62" s="10" t="s">
        <v>55</v>
      </c>
      <c r="B62" s="9">
        <f t="shared" ref="B62:J62" si="2">AVERAGE(B2:B61)</f>
        <v>3.35</v>
      </c>
      <c r="C62" s="9">
        <f t="shared" si="2"/>
        <v>2.633333333</v>
      </c>
      <c r="D62" s="9">
        <f t="shared" si="2"/>
        <v>4.15</v>
      </c>
      <c r="E62" s="9">
        <f t="shared" si="2"/>
        <v>3.5</v>
      </c>
      <c r="F62" s="9">
        <f t="shared" si="2"/>
        <v>4.863636364</v>
      </c>
      <c r="G62" s="9">
        <f t="shared" si="2"/>
        <v>3.973684211</v>
      </c>
      <c r="H62" s="9">
        <f t="shared" si="2"/>
        <v>3.6</v>
      </c>
      <c r="I62" s="9">
        <f t="shared" si="2"/>
        <v>1.178571429</v>
      </c>
      <c r="J62" s="9">
        <f t="shared" si="2"/>
        <v>26.13333333</v>
      </c>
    </row>
  </sheetData>
  <drawing r:id="rId1"/>
</worksheet>
</file>