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9.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RyanPalazzetti\Downloads\"/>
    </mc:Choice>
  </mc:AlternateContent>
  <xr:revisionPtr revIDLastSave="0" documentId="8_{03832E7E-08DD-42F4-BCE6-29F72A47C198}" xr6:coauthVersionLast="47" xr6:coauthVersionMax="47" xr10:uidLastSave="{00000000-0000-0000-0000-000000000000}"/>
  <bookViews>
    <workbookView xWindow="-28920" yWindow="-90" windowWidth="29040" windowHeight="15720" tabRatio="795" xr2:uid="{8E9B6261-2DD7-494A-9A9C-1A896FACE05D}"/>
  </bookViews>
  <sheets>
    <sheet name="Contents" sheetId="71" r:id="rId1"/>
    <sheet name="Private Capital Indexes" sheetId="72" r:id="rId2"/>
    <sheet name="Quarterly Returns" sheetId="113" r:id="rId3"/>
    <sheet name="Quarterly Returns by Source" sheetId="118" r:id="rId4"/>
    <sheet name="Quartile Indexes" sheetId="112" r:id="rId5"/>
    <sheet name="Regional Indexes" sheetId="114" r:id="rId6"/>
    <sheet name="Adjusted Returns" sheetId="117" r:id="rId7"/>
    <sheet name="Correlations" sheetId="115" r:id="rId8"/>
    <sheet name="Volatility and Drawdowns" sheetId="116" r:id="rId9"/>
    <sheet name="Index Weightings" sheetId="119" r:id="rId10"/>
  </sheets>
  <externalReferences>
    <externalReference r:id="rId11"/>
    <externalReference r:id="rId12"/>
  </externalReferences>
  <definedNames>
    <definedName name="Copyright">#REF!</definedName>
    <definedName name="CopyrightAnalytics">#REF!</definedName>
    <definedName name="Currency_Table">OFFSET(#REF!,0,0,COUNTA(#REF!)-1,5)</definedName>
    <definedName name="Deal_Flow_New">OFFSET([1]Deal_Flow!#REF!,0,0,COUNTA([1]Deal_Flow!$A:$A)-1,COUNTA([1]Deal_Flow!#REF!))</definedName>
    <definedName name="Extrap_Lookup">OFFSET([1]Deal_Flow!#REF!,0,0,COUNTA([1]Deal_Flow!$A:$A)-1,COUNTA([1]Deal_Flow!#REF!)-2)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42233.8803240741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ok">OFFSET([1]Deal_Flow!#REF!,0,0,COUNTA([1]Deal_Flow!$A:$A)-1,COUNTA([1]Deal_Flow!#REF!)-2)</definedName>
    <definedName name="_xlnm.Print_Area" localSheetId="1">'Private Capital Indexes'!#REF!</definedName>
    <definedName name="_xlnm.Print_Area" localSheetId="2">'Quarterly Returns'!#REF!</definedName>
    <definedName name="_xlnm.Print_Area" localSheetId="3">'Quarterly Returns by Source'!#REF!</definedName>
    <definedName name="_xlnm.Print_Area" localSheetId="4">'Quartile Indexes'!#REF!</definedName>
    <definedName name="_xlnm.Print_Area" localSheetId="5">'Regional Indexes'!#REF!</definedName>
    <definedName name="test">#REF!</definedName>
    <definedName name="xdg">OFFSET([2]Deal_Flow!#REF!,0,0,COUNTA([2]Deal_Flow!$A:$A)-1,COUNTA([2]Deal_Flow!#REF!)-2)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42" i="119" l="1"/>
  <c r="CB42" i="119"/>
  <c r="BO42" i="119"/>
  <c r="BB42" i="119"/>
  <c r="AO42" i="119"/>
  <c r="AB42" i="119"/>
  <c r="O42" i="119"/>
  <c r="B42" i="119"/>
  <c r="P37" i="119"/>
  <c r="AC37" i="119" s="1"/>
  <c r="AP37" i="119" s="1"/>
  <c r="BC37" i="119" s="1"/>
  <c r="BP37" i="119" s="1"/>
  <c r="CC37" i="119" s="1"/>
  <c r="CP37" i="119" s="1"/>
  <c r="C37" i="119"/>
  <c r="BO12" i="119"/>
  <c r="CB11" i="119"/>
  <c r="AO11" i="119"/>
  <c r="O11" i="119"/>
  <c r="BB10" i="119"/>
  <c r="AB10" i="119"/>
  <c r="BM9" i="119"/>
  <c r="BL9" i="119"/>
  <c r="BK9" i="119"/>
  <c r="BJ9" i="119"/>
  <c r="BI9" i="119"/>
  <c r="BH9" i="119"/>
  <c r="BG9" i="119"/>
  <c r="BF9" i="119"/>
  <c r="BE9" i="119"/>
  <c r="BD9" i="119"/>
  <c r="BC9" i="119"/>
  <c r="AM9" i="119"/>
  <c r="AL9" i="119"/>
  <c r="AK9" i="119"/>
  <c r="AJ9" i="119"/>
  <c r="AI9" i="119"/>
  <c r="AH9" i="119"/>
  <c r="AG9" i="119"/>
  <c r="AF9" i="119"/>
  <c r="AE9" i="119"/>
  <c r="AD9" i="119"/>
  <c r="AC9" i="119"/>
  <c r="AC6" i="119"/>
  <c r="AP6" i="119" s="1"/>
  <c r="BC6" i="119" s="1"/>
  <c r="BP6" i="119" s="1"/>
  <c r="CC6" i="119" s="1"/>
  <c r="Q6" i="119"/>
  <c r="AD6" i="119" s="1"/>
  <c r="AQ6" i="119" s="1"/>
  <c r="BD6" i="119" s="1"/>
  <c r="BQ6" i="119" s="1"/>
  <c r="CD6" i="119" s="1"/>
  <c r="P6" i="119"/>
  <c r="D6" i="119"/>
  <c r="Q37" i="119" s="1"/>
  <c r="AD37" i="119" s="1"/>
  <c r="AQ37" i="119" s="1"/>
  <c r="BD37" i="119" s="1"/>
  <c r="BQ37" i="119" s="1"/>
  <c r="CD37" i="119" s="1"/>
  <c r="CQ37" i="119" s="1"/>
  <c r="B37" i="116"/>
  <c r="AP102" i="115"/>
  <c r="AO102" i="115"/>
  <c r="AN102" i="115"/>
  <c r="AM102" i="115"/>
  <c r="AL102" i="115"/>
  <c r="AK102" i="115"/>
  <c r="AJ102" i="115"/>
  <c r="AI102" i="115"/>
  <c r="AP101" i="115"/>
  <c r="AO101" i="115"/>
  <c r="AN101" i="115"/>
  <c r="AM101" i="115"/>
  <c r="AL101" i="115"/>
  <c r="AK101" i="115"/>
  <c r="AJ101" i="115"/>
  <c r="AI101" i="115"/>
  <c r="AP100" i="115"/>
  <c r="AO100" i="115"/>
  <c r="AN100" i="115"/>
  <c r="AM100" i="115"/>
  <c r="AL100" i="115"/>
  <c r="AK100" i="115"/>
  <c r="AJ100" i="115"/>
  <c r="AI100" i="115"/>
  <c r="AP99" i="115"/>
  <c r="AO99" i="115"/>
  <c r="AN99" i="115"/>
  <c r="AM99" i="115"/>
  <c r="AL99" i="115"/>
  <c r="AK99" i="115"/>
  <c r="AJ99" i="115"/>
  <c r="AI99" i="115"/>
  <c r="AP98" i="115"/>
  <c r="AO98" i="115"/>
  <c r="AN98" i="115"/>
  <c r="AM98" i="115"/>
  <c r="AL98" i="115"/>
  <c r="AK98" i="115"/>
  <c r="AJ98" i="115"/>
  <c r="AI98" i="115"/>
  <c r="AP97" i="115"/>
  <c r="AO97" i="115"/>
  <c r="AN97" i="115"/>
  <c r="AM97" i="115"/>
  <c r="AL97" i="115"/>
  <c r="AK97" i="115"/>
  <c r="AJ97" i="115"/>
  <c r="AI97" i="115"/>
  <c r="AP96" i="115"/>
  <c r="AO96" i="115"/>
  <c r="AN96" i="115"/>
  <c r="AM96" i="115"/>
  <c r="AL96" i="115"/>
  <c r="AK96" i="115"/>
  <c r="AJ96" i="115"/>
  <c r="AI96" i="115"/>
  <c r="AP95" i="115"/>
  <c r="AO95" i="115"/>
  <c r="AN95" i="115"/>
  <c r="AM95" i="115"/>
  <c r="AL95" i="115"/>
  <c r="AK95" i="115"/>
  <c r="AJ95" i="115"/>
  <c r="AI95" i="115"/>
  <c r="AP94" i="115"/>
  <c r="AO94" i="115"/>
  <c r="AN94" i="115"/>
  <c r="AM94" i="115"/>
  <c r="AL94" i="115"/>
  <c r="AK94" i="115"/>
  <c r="AJ94" i="115"/>
  <c r="AI94" i="115"/>
  <c r="AP93" i="115"/>
  <c r="AO93" i="115"/>
  <c r="AN93" i="115"/>
  <c r="AM93" i="115"/>
  <c r="AL93" i="115"/>
  <c r="AK93" i="115"/>
  <c r="AJ93" i="115"/>
  <c r="AI93" i="115"/>
  <c r="AP92" i="115"/>
  <c r="AO92" i="115"/>
  <c r="AN92" i="115"/>
  <c r="AM92" i="115"/>
  <c r="AL92" i="115"/>
  <c r="AK92" i="115"/>
  <c r="AJ92" i="115"/>
  <c r="AI92" i="115"/>
  <c r="AP91" i="115"/>
  <c r="AO91" i="115"/>
  <c r="AN91" i="115"/>
  <c r="AM91" i="115"/>
  <c r="AL91" i="115"/>
  <c r="AK91" i="115"/>
  <c r="AJ91" i="115"/>
  <c r="AI91" i="115"/>
  <c r="AP90" i="115"/>
  <c r="AO90" i="115"/>
  <c r="AN90" i="115"/>
  <c r="AM90" i="115"/>
  <c r="AL90" i="115"/>
  <c r="AK90" i="115"/>
  <c r="AJ90" i="115"/>
  <c r="AI90" i="115"/>
  <c r="AP89" i="115"/>
  <c r="AO89" i="115"/>
  <c r="AN89" i="115"/>
  <c r="AM89" i="115"/>
  <c r="AL89" i="115"/>
  <c r="AK89" i="115"/>
  <c r="AJ89" i="115"/>
  <c r="AI89" i="115"/>
  <c r="AP88" i="115"/>
  <c r="AO88" i="115"/>
  <c r="AN88" i="115"/>
  <c r="AM88" i="115"/>
  <c r="AL88" i="115"/>
  <c r="AK88" i="115"/>
  <c r="AJ88" i="115"/>
  <c r="AI88" i="115"/>
  <c r="AP87" i="115"/>
  <c r="AO87" i="115"/>
  <c r="AN87" i="115"/>
  <c r="AM87" i="115"/>
  <c r="AL87" i="115"/>
  <c r="AK87" i="115"/>
  <c r="AJ87" i="115"/>
  <c r="AI87" i="115"/>
  <c r="AP86" i="115"/>
  <c r="AO86" i="115"/>
  <c r="AN86" i="115"/>
  <c r="AM86" i="115"/>
  <c r="AL86" i="115"/>
  <c r="AK86" i="115"/>
  <c r="AJ86" i="115"/>
  <c r="AI86" i="115"/>
  <c r="AP85" i="115"/>
  <c r="AO85" i="115"/>
  <c r="AN85" i="115"/>
  <c r="AM85" i="115"/>
  <c r="AL85" i="115"/>
  <c r="AK85" i="115"/>
  <c r="AJ85" i="115"/>
  <c r="AI85" i="115"/>
  <c r="AP84" i="115"/>
  <c r="AO84" i="115"/>
  <c r="AN84" i="115"/>
  <c r="AM84" i="115"/>
  <c r="AL84" i="115"/>
  <c r="AK84" i="115"/>
  <c r="AJ84" i="115"/>
  <c r="AI84" i="115"/>
  <c r="AP83" i="115"/>
  <c r="AO83" i="115"/>
  <c r="AN83" i="115"/>
  <c r="AM83" i="115"/>
  <c r="AL83" i="115"/>
  <c r="AK83" i="115"/>
  <c r="AJ83" i="115"/>
  <c r="AI83" i="115"/>
  <c r="AP82" i="115"/>
  <c r="AO82" i="115"/>
  <c r="AN82" i="115"/>
  <c r="AM82" i="115"/>
  <c r="AL82" i="115"/>
  <c r="AK82" i="115"/>
  <c r="AJ82" i="115"/>
  <c r="AI82" i="115"/>
  <c r="AP81" i="115"/>
  <c r="AO81" i="115"/>
  <c r="AN81" i="115"/>
  <c r="AM81" i="115"/>
  <c r="AL81" i="115"/>
  <c r="AK81" i="115"/>
  <c r="AJ81" i="115"/>
  <c r="AI81" i="115"/>
  <c r="AP80" i="115"/>
  <c r="AO80" i="115"/>
  <c r="AN80" i="115"/>
  <c r="AM80" i="115"/>
  <c r="AL80" i="115"/>
  <c r="AK80" i="115"/>
  <c r="AJ80" i="115"/>
  <c r="AI80" i="115"/>
  <c r="AP79" i="115"/>
  <c r="AO79" i="115"/>
  <c r="AN79" i="115"/>
  <c r="AM79" i="115"/>
  <c r="AL79" i="115"/>
  <c r="AK79" i="115"/>
  <c r="AJ79" i="115"/>
  <c r="AI79" i="115"/>
  <c r="AP78" i="115"/>
  <c r="AO78" i="115"/>
  <c r="AN78" i="115"/>
  <c r="AM78" i="115"/>
  <c r="AL78" i="115"/>
  <c r="AK78" i="115"/>
  <c r="AJ78" i="115"/>
  <c r="AI78" i="115"/>
  <c r="AP77" i="115"/>
  <c r="AO77" i="115"/>
  <c r="AN77" i="115"/>
  <c r="AM77" i="115"/>
  <c r="AL77" i="115"/>
  <c r="AK77" i="115"/>
  <c r="AJ77" i="115"/>
  <c r="AI77" i="115"/>
  <c r="AP76" i="115"/>
  <c r="AO76" i="115"/>
  <c r="AN76" i="115"/>
  <c r="AM76" i="115"/>
  <c r="AL76" i="115"/>
  <c r="AK76" i="115"/>
  <c r="AJ76" i="115"/>
  <c r="AI76" i="115"/>
  <c r="AP75" i="115"/>
  <c r="AO75" i="115"/>
  <c r="AN75" i="115"/>
  <c r="AM75" i="115"/>
  <c r="AL75" i="115"/>
  <c r="AK75" i="115"/>
  <c r="AJ75" i="115"/>
  <c r="AI75" i="115"/>
  <c r="AP74" i="115"/>
  <c r="AO74" i="115"/>
  <c r="AN74" i="115"/>
  <c r="AM74" i="115"/>
  <c r="AL74" i="115"/>
  <c r="AK74" i="115"/>
  <c r="AJ74" i="115"/>
  <c r="AI74" i="115"/>
  <c r="AP73" i="115"/>
  <c r="AO73" i="115"/>
  <c r="AN73" i="115"/>
  <c r="AM73" i="115"/>
  <c r="AL73" i="115"/>
  <c r="AK73" i="115"/>
  <c r="AJ73" i="115"/>
  <c r="AI73" i="115"/>
  <c r="AP72" i="115"/>
  <c r="AO72" i="115"/>
  <c r="AN72" i="115"/>
  <c r="AM72" i="115"/>
  <c r="AL72" i="115"/>
  <c r="AK72" i="115"/>
  <c r="AJ72" i="115"/>
  <c r="AI72" i="115"/>
  <c r="AP71" i="115"/>
  <c r="AO71" i="115"/>
  <c r="AN71" i="115"/>
  <c r="AM71" i="115"/>
  <c r="AL71" i="115"/>
  <c r="AK71" i="115"/>
  <c r="AJ71" i="115"/>
  <c r="AI71" i="115"/>
  <c r="AP70" i="115"/>
  <c r="AO70" i="115"/>
  <c r="AN70" i="115"/>
  <c r="AM70" i="115"/>
  <c r="AL70" i="115"/>
  <c r="AK70" i="115"/>
  <c r="AJ70" i="115"/>
  <c r="AI70" i="115"/>
  <c r="AP69" i="115"/>
  <c r="AO69" i="115"/>
  <c r="AN69" i="115"/>
  <c r="AM69" i="115"/>
  <c r="AL69" i="115"/>
  <c r="AK69" i="115"/>
  <c r="AJ69" i="115"/>
  <c r="AI69" i="115"/>
  <c r="AP68" i="115"/>
  <c r="AO68" i="115"/>
  <c r="AN68" i="115"/>
  <c r="AM68" i="115"/>
  <c r="AL68" i="115"/>
  <c r="AK68" i="115"/>
  <c r="AJ68" i="115"/>
  <c r="AI68" i="115"/>
  <c r="AP67" i="115"/>
  <c r="AO67" i="115"/>
  <c r="AN67" i="115"/>
  <c r="AM67" i="115"/>
  <c r="AL67" i="115"/>
  <c r="AK67" i="115"/>
  <c r="AJ67" i="115"/>
  <c r="AI67" i="115"/>
  <c r="AP66" i="115"/>
  <c r="AO66" i="115"/>
  <c r="AN66" i="115"/>
  <c r="AM66" i="115"/>
  <c r="AL66" i="115"/>
  <c r="AK66" i="115"/>
  <c r="AJ66" i="115"/>
  <c r="AI66" i="115"/>
  <c r="AP65" i="115"/>
  <c r="AO65" i="115"/>
  <c r="AN65" i="115"/>
  <c r="AM65" i="115"/>
  <c r="AL65" i="115"/>
  <c r="AK65" i="115"/>
  <c r="AJ65" i="115"/>
  <c r="AI65" i="115"/>
  <c r="AP64" i="115"/>
  <c r="AO64" i="115"/>
  <c r="AN64" i="115"/>
  <c r="AM64" i="115"/>
  <c r="AL64" i="115"/>
  <c r="AK64" i="115"/>
  <c r="AJ64" i="115"/>
  <c r="AI64" i="115"/>
  <c r="AP63" i="115"/>
  <c r="AO63" i="115"/>
  <c r="AN63" i="115"/>
  <c r="AM63" i="115"/>
  <c r="AL63" i="115"/>
  <c r="AK63" i="115"/>
  <c r="AJ63" i="115"/>
  <c r="AI63" i="115"/>
  <c r="AP62" i="115"/>
  <c r="AO62" i="115"/>
  <c r="AN62" i="115"/>
  <c r="AM62" i="115"/>
  <c r="AL62" i="115"/>
  <c r="AK62" i="115"/>
  <c r="AJ62" i="115"/>
  <c r="AI62" i="115"/>
  <c r="AP61" i="115"/>
  <c r="AO61" i="115"/>
  <c r="AN61" i="115"/>
  <c r="AM61" i="115"/>
  <c r="AL61" i="115"/>
  <c r="AK61" i="115"/>
  <c r="AJ61" i="115"/>
  <c r="AI61" i="115"/>
  <c r="AP60" i="115"/>
  <c r="AO60" i="115"/>
  <c r="AN60" i="115"/>
  <c r="AM60" i="115"/>
  <c r="AL60" i="115"/>
  <c r="AK60" i="115"/>
  <c r="AJ60" i="115"/>
  <c r="AI60" i="115"/>
  <c r="AP59" i="115"/>
  <c r="AO59" i="115"/>
  <c r="AN59" i="115"/>
  <c r="AM59" i="115"/>
  <c r="AL59" i="115"/>
  <c r="AK59" i="115"/>
  <c r="AJ59" i="115"/>
  <c r="AI59" i="115"/>
  <c r="AP58" i="115"/>
  <c r="AO58" i="115"/>
  <c r="AN58" i="115"/>
  <c r="AM58" i="115"/>
  <c r="AL58" i="115"/>
  <c r="AK58" i="115"/>
  <c r="AJ58" i="115"/>
  <c r="AI58" i="115"/>
  <c r="AP57" i="115"/>
  <c r="AO57" i="115"/>
  <c r="AN57" i="115"/>
  <c r="AM57" i="115"/>
  <c r="AL57" i="115"/>
  <c r="AK57" i="115"/>
  <c r="AJ57" i="115"/>
  <c r="AI57" i="115"/>
  <c r="AP56" i="115"/>
  <c r="AO56" i="115"/>
  <c r="AN56" i="115"/>
  <c r="AM56" i="115"/>
  <c r="AL56" i="115"/>
  <c r="AK56" i="115"/>
  <c r="AJ56" i="115"/>
  <c r="AI56" i="115"/>
  <c r="AP55" i="115"/>
  <c r="AO55" i="115"/>
  <c r="AN55" i="115"/>
  <c r="AM55" i="115"/>
  <c r="AL55" i="115"/>
  <c r="AK55" i="115"/>
  <c r="AJ55" i="115"/>
  <c r="AI55" i="115"/>
  <c r="AP54" i="115"/>
  <c r="AO54" i="115"/>
  <c r="AN54" i="115"/>
  <c r="AM54" i="115"/>
  <c r="AL54" i="115"/>
  <c r="AK54" i="115"/>
  <c r="AJ54" i="115"/>
  <c r="AI54" i="115"/>
  <c r="AP53" i="115"/>
  <c r="AO53" i="115"/>
  <c r="AN53" i="115"/>
  <c r="AM53" i="115"/>
  <c r="AL53" i="115"/>
  <c r="AK53" i="115"/>
  <c r="AJ53" i="115"/>
  <c r="AI53" i="115"/>
  <c r="AP52" i="115"/>
  <c r="AO52" i="115"/>
  <c r="AN52" i="115"/>
  <c r="AM52" i="115"/>
  <c r="AL52" i="115"/>
  <c r="AK52" i="115"/>
  <c r="AJ52" i="115"/>
  <c r="AI52" i="115"/>
  <c r="AP51" i="115"/>
  <c r="AO51" i="115"/>
  <c r="AN51" i="115"/>
  <c r="AM51" i="115"/>
  <c r="AL51" i="115"/>
  <c r="AK51" i="115"/>
  <c r="AJ51" i="115"/>
  <c r="AI51" i="115"/>
  <c r="AP50" i="115"/>
  <c r="AO50" i="115"/>
  <c r="AN50" i="115"/>
  <c r="AM50" i="115"/>
  <c r="AL50" i="115"/>
  <c r="AK50" i="115"/>
  <c r="AJ50" i="115"/>
  <c r="AI50" i="115"/>
  <c r="AP49" i="115"/>
  <c r="AO49" i="115"/>
  <c r="AN49" i="115"/>
  <c r="AM49" i="115"/>
  <c r="AL49" i="115"/>
  <c r="AK49" i="115"/>
  <c r="AJ49" i="115"/>
  <c r="AI49" i="115"/>
  <c r="AP48" i="115"/>
  <c r="AO48" i="115"/>
  <c r="AN48" i="115"/>
  <c r="AM48" i="115"/>
  <c r="AL48" i="115"/>
  <c r="AK48" i="115"/>
  <c r="AJ48" i="115"/>
  <c r="AI48" i="115"/>
  <c r="AP47" i="115"/>
  <c r="AO47" i="115"/>
  <c r="AN47" i="115"/>
  <c r="AM47" i="115"/>
  <c r="AL47" i="115"/>
  <c r="AK47" i="115"/>
  <c r="AJ47" i="115"/>
  <c r="AI47" i="115"/>
  <c r="AP46" i="115"/>
  <c r="AO46" i="115"/>
  <c r="AN46" i="115"/>
  <c r="AM46" i="115"/>
  <c r="AL46" i="115"/>
  <c r="AK46" i="115"/>
  <c r="AJ46" i="115"/>
  <c r="AI46" i="115"/>
  <c r="AP45" i="115"/>
  <c r="AO45" i="115"/>
  <c r="AN45" i="115"/>
  <c r="AM45" i="115"/>
  <c r="AL45" i="115"/>
  <c r="AK45" i="115"/>
  <c r="AJ45" i="115"/>
  <c r="AI45" i="115"/>
  <c r="AP44" i="115"/>
  <c r="AO44" i="115"/>
  <c r="AN44" i="115"/>
  <c r="AM44" i="115"/>
  <c r="AL44" i="115"/>
  <c r="AK44" i="115"/>
  <c r="AJ44" i="115"/>
  <c r="AI44" i="115"/>
  <c r="AP43" i="115"/>
  <c r="AO43" i="115"/>
  <c r="AN43" i="115"/>
  <c r="AM43" i="115"/>
  <c r="AL43" i="115"/>
  <c r="AK43" i="115"/>
  <c r="AJ43" i="115"/>
  <c r="AI43" i="115"/>
  <c r="AP42" i="115"/>
  <c r="AO42" i="115"/>
  <c r="AN42" i="115"/>
  <c r="AM42" i="115"/>
  <c r="AL42" i="115"/>
  <c r="AK42" i="115"/>
  <c r="AJ42" i="115"/>
  <c r="AI42" i="115"/>
  <c r="AP41" i="115"/>
  <c r="AO41" i="115"/>
  <c r="AN41" i="115"/>
  <c r="AM41" i="115"/>
  <c r="AL41" i="115"/>
  <c r="AK41" i="115"/>
  <c r="AJ41" i="115"/>
  <c r="AI41" i="115"/>
  <c r="AP40" i="115"/>
  <c r="AO40" i="115"/>
  <c r="AN40" i="115"/>
  <c r="AM40" i="115"/>
  <c r="AL40" i="115"/>
  <c r="AK40" i="115"/>
  <c r="AJ40" i="115"/>
  <c r="AI40" i="115"/>
  <c r="AP39" i="115"/>
  <c r="AO39" i="115"/>
  <c r="AN39" i="115"/>
  <c r="AM39" i="115"/>
  <c r="AL39" i="115"/>
  <c r="AK39" i="115"/>
  <c r="AJ39" i="115"/>
  <c r="AI39" i="115"/>
  <c r="AP38" i="115"/>
  <c r="AO38" i="115"/>
  <c r="AN38" i="115"/>
  <c r="AM38" i="115"/>
  <c r="AL38" i="115"/>
  <c r="AK38" i="115"/>
  <c r="AJ38" i="115"/>
  <c r="AI38" i="115"/>
  <c r="AP37" i="115"/>
  <c r="AO37" i="115"/>
  <c r="AN37" i="115"/>
  <c r="AM37" i="115"/>
  <c r="AL37" i="115"/>
  <c r="AK37" i="115"/>
  <c r="AJ37" i="115"/>
  <c r="AI37" i="115"/>
  <c r="AP36" i="115"/>
  <c r="AO36" i="115"/>
  <c r="AN36" i="115"/>
  <c r="AM36" i="115"/>
  <c r="AL36" i="115"/>
  <c r="AK36" i="115"/>
  <c r="AJ36" i="115"/>
  <c r="AI36" i="115"/>
  <c r="AP35" i="115"/>
  <c r="AO35" i="115"/>
  <c r="AN35" i="115"/>
  <c r="AM35" i="115"/>
  <c r="AL35" i="115"/>
  <c r="AK35" i="115"/>
  <c r="AJ35" i="115"/>
  <c r="AI35" i="115"/>
  <c r="AP34" i="115"/>
  <c r="AO34" i="115"/>
  <c r="AN34" i="115"/>
  <c r="AM34" i="115"/>
  <c r="AL34" i="115"/>
  <c r="AK34" i="115"/>
  <c r="AJ34" i="115"/>
  <c r="AI34" i="115"/>
  <c r="AP33" i="115"/>
  <c r="AO33" i="115"/>
  <c r="AN33" i="115"/>
  <c r="AM33" i="115"/>
  <c r="AL33" i="115"/>
  <c r="AK33" i="115"/>
  <c r="AJ33" i="115"/>
  <c r="AI33" i="115"/>
  <c r="AP32" i="115"/>
  <c r="AO32" i="115"/>
  <c r="AN32" i="115"/>
  <c r="AM32" i="115"/>
  <c r="AL32" i="115"/>
  <c r="AK32" i="115"/>
  <c r="AJ32" i="115"/>
  <c r="AI32" i="115"/>
  <c r="AP31" i="115"/>
  <c r="AO31" i="115"/>
  <c r="AN31" i="115"/>
  <c r="AM31" i="115"/>
  <c r="AL31" i="115"/>
  <c r="AK31" i="115"/>
  <c r="AJ31" i="115"/>
  <c r="AI31" i="115"/>
  <c r="AP30" i="115"/>
  <c r="AO30" i="115"/>
  <c r="AN30" i="115"/>
  <c r="AM30" i="115"/>
  <c r="AL30" i="115"/>
  <c r="AK30" i="115"/>
  <c r="AJ30" i="115"/>
  <c r="AI30" i="115"/>
  <c r="AP29" i="115"/>
  <c r="AO29" i="115"/>
  <c r="AN29" i="115"/>
  <c r="AM29" i="115"/>
  <c r="AL29" i="115"/>
  <c r="AK29" i="115"/>
  <c r="AJ29" i="115"/>
  <c r="AI29" i="115"/>
  <c r="AP28" i="115"/>
  <c r="AO28" i="115"/>
  <c r="AN28" i="115"/>
  <c r="AM28" i="115"/>
  <c r="AL28" i="115"/>
  <c r="AK28" i="115"/>
  <c r="AJ28" i="115"/>
  <c r="AI28" i="115"/>
  <c r="AP27" i="115"/>
  <c r="AO27" i="115"/>
  <c r="AN27" i="115"/>
  <c r="AM27" i="115"/>
  <c r="AL27" i="115"/>
  <c r="AK27" i="115"/>
  <c r="AJ27" i="115"/>
  <c r="AI27" i="115"/>
  <c r="O20" i="115"/>
  <c r="O19" i="115"/>
  <c r="N19" i="115"/>
  <c r="O18" i="115"/>
  <c r="N18" i="115"/>
  <c r="M18" i="115"/>
  <c r="O17" i="115"/>
  <c r="N17" i="115"/>
  <c r="M17" i="115"/>
  <c r="L17" i="115"/>
  <c r="O16" i="115"/>
  <c r="N16" i="115"/>
  <c r="M16" i="115"/>
  <c r="L16" i="115"/>
  <c r="K16" i="115"/>
  <c r="O15" i="115"/>
  <c r="N15" i="115"/>
  <c r="M15" i="115"/>
  <c r="L15" i="115"/>
  <c r="K15" i="115"/>
  <c r="J15" i="115"/>
  <c r="O14" i="115"/>
  <c r="N14" i="115"/>
  <c r="M14" i="115"/>
  <c r="L14" i="115"/>
  <c r="K14" i="115"/>
  <c r="J14" i="115"/>
  <c r="I14" i="115"/>
  <c r="O13" i="115"/>
  <c r="N13" i="115"/>
  <c r="M13" i="115"/>
  <c r="L13" i="115"/>
  <c r="K13" i="115"/>
  <c r="J13" i="115"/>
  <c r="I13" i="115"/>
  <c r="H13" i="115"/>
  <c r="O12" i="115"/>
  <c r="N12" i="115"/>
  <c r="M12" i="115"/>
  <c r="L12" i="115"/>
  <c r="K12" i="115"/>
  <c r="J12" i="115"/>
  <c r="I12" i="115"/>
  <c r="H12" i="115"/>
  <c r="G12" i="115"/>
  <c r="O11" i="115"/>
  <c r="N11" i="115"/>
  <c r="M11" i="115"/>
  <c r="L11" i="115"/>
  <c r="K11" i="115"/>
  <c r="J11" i="115"/>
  <c r="I11" i="115"/>
  <c r="H11" i="115"/>
  <c r="G11" i="115"/>
  <c r="F11" i="115"/>
  <c r="O10" i="115"/>
  <c r="N10" i="115"/>
  <c r="M10" i="115"/>
  <c r="L10" i="115"/>
  <c r="K10" i="115"/>
  <c r="J10" i="115"/>
  <c r="I10" i="115"/>
  <c r="H10" i="115"/>
  <c r="G10" i="115"/>
  <c r="F10" i="115"/>
  <c r="E10" i="115"/>
  <c r="O9" i="115"/>
  <c r="N9" i="115"/>
  <c r="M9" i="115"/>
  <c r="L9" i="115"/>
  <c r="K9" i="115"/>
  <c r="J9" i="115"/>
  <c r="I9" i="115"/>
  <c r="H9" i="115"/>
  <c r="G9" i="115"/>
  <c r="F9" i="115"/>
  <c r="E9" i="115"/>
  <c r="D9" i="115"/>
  <c r="R8" i="115"/>
  <c r="AH8" i="115" s="1"/>
  <c r="O8" i="115"/>
  <c r="N8" i="115"/>
  <c r="M8" i="115"/>
  <c r="L8" i="115"/>
  <c r="K8" i="115"/>
  <c r="J8" i="115"/>
  <c r="I8" i="115"/>
  <c r="H8" i="115"/>
  <c r="G8" i="115"/>
  <c r="F8" i="115"/>
  <c r="E8" i="115"/>
  <c r="D8" i="115"/>
  <c r="C8" i="115"/>
  <c r="AH7" i="115"/>
  <c r="O7" i="115"/>
  <c r="N7" i="115"/>
  <c r="M7" i="115"/>
  <c r="L7" i="115"/>
  <c r="K7" i="115"/>
  <c r="J7" i="115"/>
  <c r="I7" i="115"/>
  <c r="H7" i="115"/>
  <c r="G7" i="115"/>
  <c r="F7" i="115"/>
  <c r="E7" i="115"/>
  <c r="D7" i="115"/>
  <c r="C7" i="115"/>
  <c r="B7" i="115"/>
  <c r="O6" i="115"/>
  <c r="X102" i="117"/>
  <c r="W102" i="117"/>
  <c r="V102" i="117"/>
  <c r="U102" i="117"/>
  <c r="T102" i="117"/>
  <c r="S102" i="117"/>
  <c r="R102" i="117"/>
  <c r="Q102" i="117"/>
  <c r="D102" i="117" s="1"/>
  <c r="C102" i="117"/>
  <c r="X101" i="117"/>
  <c r="W101" i="117"/>
  <c r="V101" i="117"/>
  <c r="U101" i="117"/>
  <c r="T101" i="117"/>
  <c r="S101" i="117"/>
  <c r="R101" i="117"/>
  <c r="Q101" i="117"/>
  <c r="D101" i="117" s="1"/>
  <c r="C101" i="117"/>
  <c r="X100" i="117"/>
  <c r="W100" i="117"/>
  <c r="V100" i="117"/>
  <c r="U100" i="117"/>
  <c r="T100" i="117"/>
  <c r="S100" i="117"/>
  <c r="R100" i="117"/>
  <c r="Q100" i="117"/>
  <c r="D100" i="117" s="1"/>
  <c r="C100" i="117"/>
  <c r="X99" i="117"/>
  <c r="W99" i="117"/>
  <c r="V99" i="117"/>
  <c r="U99" i="117"/>
  <c r="T99" i="117"/>
  <c r="S99" i="117"/>
  <c r="R99" i="117"/>
  <c r="Q99" i="117"/>
  <c r="D99" i="117" s="1"/>
  <c r="C99" i="117"/>
  <c r="X98" i="117"/>
  <c r="W98" i="117"/>
  <c r="V98" i="117"/>
  <c r="U98" i="117"/>
  <c r="T98" i="117"/>
  <c r="S98" i="117"/>
  <c r="R98" i="117"/>
  <c r="Q98" i="117"/>
  <c r="D98" i="117" s="1"/>
  <c r="C98" i="117"/>
  <c r="X97" i="117"/>
  <c r="W97" i="117"/>
  <c r="V97" i="117"/>
  <c r="U97" i="117"/>
  <c r="T97" i="117"/>
  <c r="S97" i="117"/>
  <c r="R97" i="117"/>
  <c r="Q97" i="117"/>
  <c r="D97" i="117" s="1"/>
  <c r="C97" i="117"/>
  <c r="X96" i="117"/>
  <c r="W96" i="117"/>
  <c r="V96" i="117"/>
  <c r="U96" i="117"/>
  <c r="T96" i="117"/>
  <c r="S96" i="117"/>
  <c r="R96" i="117"/>
  <c r="Q96" i="117"/>
  <c r="D96" i="117" s="1"/>
  <c r="C96" i="117"/>
  <c r="X95" i="117"/>
  <c r="W95" i="117"/>
  <c r="V95" i="117"/>
  <c r="U95" i="117"/>
  <c r="T95" i="117"/>
  <c r="S95" i="117"/>
  <c r="R95" i="117"/>
  <c r="Q95" i="117"/>
  <c r="D95" i="117" s="1"/>
  <c r="C95" i="117"/>
  <c r="X94" i="117"/>
  <c r="W94" i="117"/>
  <c r="V94" i="117"/>
  <c r="U94" i="117"/>
  <c r="T94" i="117"/>
  <c r="S94" i="117"/>
  <c r="R94" i="117"/>
  <c r="Q94" i="117"/>
  <c r="D94" i="117" s="1"/>
  <c r="C94" i="117"/>
  <c r="X93" i="117"/>
  <c r="W93" i="117"/>
  <c r="V93" i="117"/>
  <c r="U93" i="117"/>
  <c r="T93" i="117"/>
  <c r="S93" i="117"/>
  <c r="R93" i="117"/>
  <c r="Q93" i="117"/>
  <c r="D93" i="117" s="1"/>
  <c r="C93" i="117"/>
  <c r="X92" i="117"/>
  <c r="W92" i="117"/>
  <c r="V92" i="117"/>
  <c r="U92" i="117"/>
  <c r="T92" i="117"/>
  <c r="S92" i="117"/>
  <c r="R92" i="117"/>
  <c r="Q92" i="117"/>
  <c r="D92" i="117" s="1"/>
  <c r="C92" i="117"/>
  <c r="X91" i="117"/>
  <c r="W91" i="117"/>
  <c r="V91" i="117"/>
  <c r="U91" i="117"/>
  <c r="T91" i="117"/>
  <c r="S91" i="117"/>
  <c r="R91" i="117"/>
  <c r="Q91" i="117"/>
  <c r="D91" i="117" s="1"/>
  <c r="C91" i="117"/>
  <c r="X90" i="117"/>
  <c r="W90" i="117"/>
  <c r="V90" i="117"/>
  <c r="U90" i="117"/>
  <c r="T90" i="117"/>
  <c r="S90" i="117"/>
  <c r="R90" i="117"/>
  <c r="Q90" i="117"/>
  <c r="D90" i="117" s="1"/>
  <c r="C90" i="117"/>
  <c r="X89" i="117"/>
  <c r="W89" i="117"/>
  <c r="V89" i="117"/>
  <c r="U89" i="117"/>
  <c r="T89" i="117"/>
  <c r="S89" i="117"/>
  <c r="R89" i="117"/>
  <c r="Q89" i="117"/>
  <c r="D89" i="117" s="1"/>
  <c r="C89" i="117"/>
  <c r="X88" i="117"/>
  <c r="W88" i="117"/>
  <c r="V88" i="117"/>
  <c r="U88" i="117"/>
  <c r="T88" i="117"/>
  <c r="S88" i="117"/>
  <c r="R88" i="117"/>
  <c r="Q88" i="117"/>
  <c r="D88" i="117" s="1"/>
  <c r="C88" i="117"/>
  <c r="X87" i="117"/>
  <c r="W87" i="117"/>
  <c r="V87" i="117"/>
  <c r="U87" i="117"/>
  <c r="T87" i="117"/>
  <c r="S87" i="117"/>
  <c r="R87" i="117"/>
  <c r="Q87" i="117"/>
  <c r="D87" i="117" s="1"/>
  <c r="C87" i="117"/>
  <c r="X86" i="117"/>
  <c r="W86" i="117"/>
  <c r="V86" i="117"/>
  <c r="U86" i="117"/>
  <c r="T86" i="117"/>
  <c r="S86" i="117"/>
  <c r="R86" i="117"/>
  <c r="Q86" i="117"/>
  <c r="D86" i="117" s="1"/>
  <c r="C86" i="117"/>
  <c r="X85" i="117"/>
  <c r="W85" i="117"/>
  <c r="V85" i="117"/>
  <c r="U85" i="117"/>
  <c r="T85" i="117"/>
  <c r="S85" i="117"/>
  <c r="R85" i="117"/>
  <c r="Q85" i="117"/>
  <c r="D85" i="117" s="1"/>
  <c r="C85" i="117"/>
  <c r="X84" i="117"/>
  <c r="W84" i="117"/>
  <c r="V84" i="117"/>
  <c r="U84" i="117"/>
  <c r="T84" i="117"/>
  <c r="S84" i="117"/>
  <c r="R84" i="117"/>
  <c r="Q84" i="117"/>
  <c r="D84" i="117" s="1"/>
  <c r="C84" i="117"/>
  <c r="X83" i="117"/>
  <c r="W83" i="117"/>
  <c r="V83" i="117"/>
  <c r="U83" i="117"/>
  <c r="T83" i="117"/>
  <c r="S83" i="117"/>
  <c r="R83" i="117"/>
  <c r="Q83" i="117"/>
  <c r="D83" i="117" s="1"/>
  <c r="C83" i="117"/>
  <c r="X82" i="117"/>
  <c r="W82" i="117"/>
  <c r="V82" i="117"/>
  <c r="U82" i="117"/>
  <c r="T82" i="117"/>
  <c r="S82" i="117"/>
  <c r="R82" i="117"/>
  <c r="Q82" i="117"/>
  <c r="D82" i="117" s="1"/>
  <c r="C82" i="117"/>
  <c r="X81" i="117"/>
  <c r="W81" i="117"/>
  <c r="V81" i="117"/>
  <c r="U81" i="117"/>
  <c r="T81" i="117"/>
  <c r="S81" i="117"/>
  <c r="R81" i="117"/>
  <c r="Q81" i="117"/>
  <c r="D81" i="117" s="1"/>
  <c r="C81" i="117"/>
  <c r="X80" i="117"/>
  <c r="W80" i="117"/>
  <c r="V80" i="117"/>
  <c r="U80" i="117"/>
  <c r="T80" i="117"/>
  <c r="S80" i="117"/>
  <c r="R80" i="117"/>
  <c r="Q80" i="117"/>
  <c r="D80" i="117" s="1"/>
  <c r="C80" i="117"/>
  <c r="X79" i="117"/>
  <c r="W79" i="117"/>
  <c r="V79" i="117"/>
  <c r="U79" i="117"/>
  <c r="T79" i="117"/>
  <c r="S79" i="117"/>
  <c r="R79" i="117"/>
  <c r="Q79" i="117"/>
  <c r="D79" i="117" s="1"/>
  <c r="C79" i="117"/>
  <c r="X78" i="117"/>
  <c r="W78" i="117"/>
  <c r="V78" i="117"/>
  <c r="U78" i="117"/>
  <c r="T78" i="117"/>
  <c r="S78" i="117"/>
  <c r="R78" i="117"/>
  <c r="Q78" i="117"/>
  <c r="D78" i="117" s="1"/>
  <c r="C78" i="117"/>
  <c r="X77" i="117"/>
  <c r="W77" i="117"/>
  <c r="V77" i="117"/>
  <c r="U77" i="117"/>
  <c r="T77" i="117"/>
  <c r="S77" i="117"/>
  <c r="R77" i="117"/>
  <c r="Q77" i="117"/>
  <c r="D77" i="117" s="1"/>
  <c r="C77" i="117"/>
  <c r="X76" i="117"/>
  <c r="W76" i="117"/>
  <c r="V76" i="117"/>
  <c r="U76" i="117"/>
  <c r="T76" i="117"/>
  <c r="S76" i="117"/>
  <c r="R76" i="117"/>
  <c r="Q76" i="117"/>
  <c r="D76" i="117" s="1"/>
  <c r="C76" i="117"/>
  <c r="X75" i="117"/>
  <c r="W75" i="117"/>
  <c r="V75" i="117"/>
  <c r="U75" i="117"/>
  <c r="T75" i="117"/>
  <c r="S75" i="117"/>
  <c r="R75" i="117"/>
  <c r="Q75" i="117"/>
  <c r="D75" i="117" s="1"/>
  <c r="C75" i="117"/>
  <c r="X74" i="117"/>
  <c r="W74" i="117"/>
  <c r="V74" i="117"/>
  <c r="U74" i="117"/>
  <c r="T74" i="117"/>
  <c r="S74" i="117"/>
  <c r="R74" i="117"/>
  <c r="Q74" i="117"/>
  <c r="D74" i="117" s="1"/>
  <c r="C74" i="117"/>
  <c r="X73" i="117"/>
  <c r="W73" i="117"/>
  <c r="V73" i="117"/>
  <c r="U73" i="117"/>
  <c r="T73" i="117"/>
  <c r="S73" i="117"/>
  <c r="R73" i="117"/>
  <c r="Q73" i="117"/>
  <c r="D73" i="117" s="1"/>
  <c r="C73" i="117"/>
  <c r="X72" i="117"/>
  <c r="W72" i="117"/>
  <c r="V72" i="117"/>
  <c r="U72" i="117"/>
  <c r="T72" i="117"/>
  <c r="S72" i="117"/>
  <c r="R72" i="117"/>
  <c r="Q72" i="117"/>
  <c r="D72" i="117" s="1"/>
  <c r="C72" i="117"/>
  <c r="X71" i="117"/>
  <c r="W71" i="117"/>
  <c r="V71" i="117"/>
  <c r="U71" i="117"/>
  <c r="T71" i="117"/>
  <c r="S71" i="117"/>
  <c r="R71" i="117"/>
  <c r="Q71" i="117"/>
  <c r="D71" i="117" s="1"/>
  <c r="C71" i="117"/>
  <c r="X70" i="117"/>
  <c r="W70" i="117"/>
  <c r="V70" i="117"/>
  <c r="U70" i="117"/>
  <c r="T70" i="117"/>
  <c r="S70" i="117"/>
  <c r="R70" i="117"/>
  <c r="Q70" i="117"/>
  <c r="D70" i="117" s="1"/>
  <c r="C70" i="117"/>
  <c r="X69" i="117"/>
  <c r="W69" i="117"/>
  <c r="V69" i="117"/>
  <c r="U69" i="117"/>
  <c r="T69" i="117"/>
  <c r="S69" i="117"/>
  <c r="R69" i="117"/>
  <c r="Q69" i="117"/>
  <c r="D69" i="117" s="1"/>
  <c r="C69" i="117"/>
  <c r="X68" i="117"/>
  <c r="W68" i="117"/>
  <c r="V68" i="117"/>
  <c r="U68" i="117"/>
  <c r="T68" i="117"/>
  <c r="S68" i="117"/>
  <c r="R68" i="117"/>
  <c r="Q68" i="117"/>
  <c r="D68" i="117" s="1"/>
  <c r="C68" i="117"/>
  <c r="X67" i="117"/>
  <c r="W67" i="117"/>
  <c r="V67" i="117"/>
  <c r="U67" i="117"/>
  <c r="T67" i="117"/>
  <c r="S67" i="117"/>
  <c r="R67" i="117"/>
  <c r="Q67" i="117"/>
  <c r="D67" i="117" s="1"/>
  <c r="C67" i="117"/>
  <c r="X66" i="117"/>
  <c r="W66" i="117"/>
  <c r="V66" i="117"/>
  <c r="U66" i="117"/>
  <c r="T66" i="117"/>
  <c r="S66" i="117"/>
  <c r="R66" i="117"/>
  <c r="Q66" i="117"/>
  <c r="D66" i="117" s="1"/>
  <c r="C66" i="117"/>
  <c r="X65" i="117"/>
  <c r="W65" i="117"/>
  <c r="V65" i="117"/>
  <c r="U65" i="117"/>
  <c r="T65" i="117"/>
  <c r="S65" i="117"/>
  <c r="R65" i="117"/>
  <c r="Q65" i="117"/>
  <c r="D65" i="117" s="1"/>
  <c r="C65" i="117"/>
  <c r="X64" i="117"/>
  <c r="W64" i="117"/>
  <c r="V64" i="117"/>
  <c r="U64" i="117"/>
  <c r="T64" i="117"/>
  <c r="S64" i="117"/>
  <c r="R64" i="117"/>
  <c r="Q64" i="117"/>
  <c r="D64" i="117" s="1"/>
  <c r="C64" i="117"/>
  <c r="X63" i="117"/>
  <c r="W63" i="117"/>
  <c r="V63" i="117"/>
  <c r="U63" i="117"/>
  <c r="T63" i="117"/>
  <c r="S63" i="117"/>
  <c r="R63" i="117"/>
  <c r="Q63" i="117"/>
  <c r="D63" i="117" s="1"/>
  <c r="C63" i="117"/>
  <c r="X62" i="117"/>
  <c r="W62" i="117"/>
  <c r="V62" i="117"/>
  <c r="U62" i="117"/>
  <c r="T62" i="117"/>
  <c r="S62" i="117"/>
  <c r="R62" i="117"/>
  <c r="Q62" i="117"/>
  <c r="D62" i="117" s="1"/>
  <c r="C62" i="117"/>
  <c r="X61" i="117"/>
  <c r="W61" i="117"/>
  <c r="V61" i="117"/>
  <c r="U61" i="117"/>
  <c r="T61" i="117"/>
  <c r="S61" i="117"/>
  <c r="R61" i="117"/>
  <c r="Q61" i="117"/>
  <c r="D61" i="117" s="1"/>
  <c r="C61" i="117"/>
  <c r="X60" i="117"/>
  <c r="W60" i="117"/>
  <c r="V60" i="117"/>
  <c r="U60" i="117"/>
  <c r="T60" i="117"/>
  <c r="S60" i="117"/>
  <c r="R60" i="117"/>
  <c r="Q60" i="117"/>
  <c r="D60" i="117" s="1"/>
  <c r="C60" i="117"/>
  <c r="X59" i="117"/>
  <c r="W59" i="117"/>
  <c r="V59" i="117"/>
  <c r="U59" i="117"/>
  <c r="T59" i="117"/>
  <c r="S59" i="117"/>
  <c r="R59" i="117"/>
  <c r="Q59" i="117"/>
  <c r="D59" i="117" s="1"/>
  <c r="C59" i="117"/>
  <c r="X58" i="117"/>
  <c r="W58" i="117"/>
  <c r="V58" i="117"/>
  <c r="U58" i="117"/>
  <c r="T58" i="117"/>
  <c r="S58" i="117"/>
  <c r="R58" i="117"/>
  <c r="Q58" i="117"/>
  <c r="D58" i="117" s="1"/>
  <c r="C58" i="117"/>
  <c r="X57" i="117"/>
  <c r="W57" i="117"/>
  <c r="V57" i="117"/>
  <c r="U57" i="117"/>
  <c r="T57" i="117"/>
  <c r="S57" i="117"/>
  <c r="R57" i="117"/>
  <c r="Q57" i="117"/>
  <c r="D57" i="117" s="1"/>
  <c r="C57" i="117"/>
  <c r="X56" i="117"/>
  <c r="W56" i="117"/>
  <c r="V56" i="117"/>
  <c r="U56" i="117"/>
  <c r="T56" i="117"/>
  <c r="S56" i="117"/>
  <c r="R56" i="117"/>
  <c r="Q56" i="117"/>
  <c r="D56" i="117" s="1"/>
  <c r="C56" i="117"/>
  <c r="X55" i="117"/>
  <c r="W55" i="117"/>
  <c r="V55" i="117"/>
  <c r="U55" i="117"/>
  <c r="T55" i="117"/>
  <c r="S55" i="117"/>
  <c r="R55" i="117"/>
  <c r="Q55" i="117"/>
  <c r="D55" i="117" s="1"/>
  <c r="C55" i="117"/>
  <c r="X54" i="117"/>
  <c r="W54" i="117"/>
  <c r="V54" i="117"/>
  <c r="U54" i="117"/>
  <c r="T54" i="117"/>
  <c r="S54" i="117"/>
  <c r="R54" i="117"/>
  <c r="Q54" i="117"/>
  <c r="D54" i="117" s="1"/>
  <c r="C54" i="117"/>
  <c r="X53" i="117"/>
  <c r="W53" i="117"/>
  <c r="V53" i="117"/>
  <c r="U53" i="117"/>
  <c r="T53" i="117"/>
  <c r="S53" i="117"/>
  <c r="R53" i="117"/>
  <c r="Q53" i="117"/>
  <c r="D53" i="117" s="1"/>
  <c r="C53" i="117"/>
  <c r="X52" i="117"/>
  <c r="W52" i="117"/>
  <c r="V52" i="117"/>
  <c r="U52" i="117"/>
  <c r="T52" i="117"/>
  <c r="S52" i="117"/>
  <c r="R52" i="117"/>
  <c r="Q52" i="117"/>
  <c r="D52" i="117" s="1"/>
  <c r="C52" i="117"/>
  <c r="X51" i="117"/>
  <c r="W51" i="117"/>
  <c r="V51" i="117"/>
  <c r="U51" i="117"/>
  <c r="T51" i="117"/>
  <c r="S51" i="117"/>
  <c r="R51" i="117"/>
  <c r="Q51" i="117"/>
  <c r="D51" i="117" s="1"/>
  <c r="C51" i="117"/>
  <c r="X50" i="117"/>
  <c r="W50" i="117"/>
  <c r="V50" i="117"/>
  <c r="U50" i="117"/>
  <c r="T50" i="117"/>
  <c r="S50" i="117"/>
  <c r="R50" i="117"/>
  <c r="Q50" i="117"/>
  <c r="D50" i="117" s="1"/>
  <c r="C50" i="117"/>
  <c r="X49" i="117"/>
  <c r="W49" i="117"/>
  <c r="V49" i="117"/>
  <c r="U49" i="117"/>
  <c r="T49" i="117"/>
  <c r="S49" i="117"/>
  <c r="R49" i="117"/>
  <c r="Q49" i="117"/>
  <c r="D49" i="117" s="1"/>
  <c r="C49" i="117"/>
  <c r="X48" i="117"/>
  <c r="W48" i="117"/>
  <c r="V48" i="117"/>
  <c r="U48" i="117"/>
  <c r="T48" i="117"/>
  <c r="S48" i="117"/>
  <c r="R48" i="117"/>
  <c r="Q48" i="117"/>
  <c r="D48" i="117" s="1"/>
  <c r="C48" i="117"/>
  <c r="X47" i="117"/>
  <c r="W47" i="117"/>
  <c r="V47" i="117"/>
  <c r="U47" i="117"/>
  <c r="T47" i="117"/>
  <c r="S47" i="117"/>
  <c r="R47" i="117"/>
  <c r="Q47" i="117"/>
  <c r="D47" i="117" s="1"/>
  <c r="C47" i="117"/>
  <c r="B47" i="117"/>
  <c r="B48" i="117" s="1"/>
  <c r="B49" i="117" s="1"/>
  <c r="B50" i="117" s="1"/>
  <c r="B51" i="117" s="1"/>
  <c r="B52" i="117" s="1"/>
  <c r="B53" i="117" s="1"/>
  <c r="B54" i="117" s="1"/>
  <c r="B55" i="117" s="1"/>
  <c r="B56" i="117" s="1"/>
  <c r="B57" i="117" s="1"/>
  <c r="B58" i="117" s="1"/>
  <c r="B59" i="117" s="1"/>
  <c r="B60" i="117" s="1"/>
  <c r="B61" i="117" s="1"/>
  <c r="B62" i="117" s="1"/>
  <c r="B63" i="117" s="1"/>
  <c r="B64" i="117" s="1"/>
  <c r="B65" i="117" s="1"/>
  <c r="B66" i="117" s="1"/>
  <c r="B67" i="117" s="1"/>
  <c r="B68" i="117" s="1"/>
  <c r="B69" i="117" s="1"/>
  <c r="B70" i="117" s="1"/>
  <c r="B71" i="117" s="1"/>
  <c r="B72" i="117" s="1"/>
  <c r="B73" i="117" s="1"/>
  <c r="B74" i="117" s="1"/>
  <c r="B75" i="117" s="1"/>
  <c r="B76" i="117" s="1"/>
  <c r="B77" i="117" s="1"/>
  <c r="B78" i="117" s="1"/>
  <c r="B79" i="117" s="1"/>
  <c r="B80" i="117" s="1"/>
  <c r="B81" i="117" s="1"/>
  <c r="B82" i="117" s="1"/>
  <c r="B83" i="117" s="1"/>
  <c r="B84" i="117" s="1"/>
  <c r="B85" i="117" s="1"/>
  <c r="B86" i="117" s="1"/>
  <c r="B87" i="117" s="1"/>
  <c r="B88" i="117" s="1"/>
  <c r="B89" i="117" s="1"/>
  <c r="B90" i="117" s="1"/>
  <c r="B91" i="117" s="1"/>
  <c r="B92" i="117" s="1"/>
  <c r="B93" i="117" s="1"/>
  <c r="B94" i="117" s="1"/>
  <c r="B95" i="117" s="1"/>
  <c r="B96" i="117" s="1"/>
  <c r="B97" i="117" s="1"/>
  <c r="B98" i="117" s="1"/>
  <c r="B99" i="117" s="1"/>
  <c r="B100" i="117" s="1"/>
  <c r="B101" i="117" s="1"/>
  <c r="B102" i="117" s="1"/>
  <c r="X46" i="117"/>
  <c r="W46" i="117"/>
  <c r="V46" i="117"/>
  <c r="U46" i="117"/>
  <c r="T46" i="117"/>
  <c r="S46" i="117"/>
  <c r="R46" i="117"/>
  <c r="Q46" i="117"/>
  <c r="D46" i="117" s="1"/>
  <c r="C46" i="117"/>
  <c r="X45" i="117"/>
  <c r="W45" i="117"/>
  <c r="V45" i="117"/>
  <c r="U45" i="117"/>
  <c r="T45" i="117"/>
  <c r="S45" i="117"/>
  <c r="R45" i="117"/>
  <c r="Q45" i="117"/>
  <c r="D45" i="117" s="1"/>
  <c r="C45" i="117"/>
  <c r="X44" i="117"/>
  <c r="W44" i="117"/>
  <c r="V44" i="117"/>
  <c r="U44" i="117"/>
  <c r="T44" i="117"/>
  <c r="S44" i="117"/>
  <c r="R44" i="117"/>
  <c r="Q44" i="117"/>
  <c r="D44" i="117" s="1"/>
  <c r="C44" i="117"/>
  <c r="X43" i="117"/>
  <c r="W43" i="117"/>
  <c r="V43" i="117"/>
  <c r="U43" i="117"/>
  <c r="T43" i="117"/>
  <c r="S43" i="117"/>
  <c r="R43" i="117"/>
  <c r="Q43" i="117"/>
  <c r="D43" i="117" s="1"/>
  <c r="C43" i="117"/>
  <c r="X42" i="117"/>
  <c r="W42" i="117"/>
  <c r="V42" i="117"/>
  <c r="U42" i="117"/>
  <c r="T42" i="117"/>
  <c r="S42" i="117"/>
  <c r="R42" i="117"/>
  <c r="Q42" i="117"/>
  <c r="D42" i="117" s="1"/>
  <c r="C42" i="117"/>
  <c r="X41" i="117"/>
  <c r="W41" i="117"/>
  <c r="V41" i="117"/>
  <c r="U41" i="117"/>
  <c r="T41" i="117"/>
  <c r="S41" i="117"/>
  <c r="R41" i="117"/>
  <c r="Q41" i="117"/>
  <c r="D41" i="117" s="1"/>
  <c r="C41" i="117"/>
  <c r="X40" i="117"/>
  <c r="W40" i="117"/>
  <c r="V40" i="117"/>
  <c r="U40" i="117"/>
  <c r="T40" i="117"/>
  <c r="S40" i="117"/>
  <c r="R40" i="117"/>
  <c r="Q40" i="117"/>
  <c r="D40" i="117" s="1"/>
  <c r="C40" i="117"/>
  <c r="X39" i="117"/>
  <c r="W39" i="117"/>
  <c r="V39" i="117"/>
  <c r="U39" i="117"/>
  <c r="T39" i="117"/>
  <c r="S39" i="117"/>
  <c r="R39" i="117"/>
  <c r="Q39" i="117"/>
  <c r="D39" i="117" s="1"/>
  <c r="C39" i="117"/>
  <c r="X38" i="117"/>
  <c r="W38" i="117"/>
  <c r="V38" i="117"/>
  <c r="U38" i="117"/>
  <c r="T38" i="117"/>
  <c r="S38" i="117"/>
  <c r="R38" i="117"/>
  <c r="Q38" i="117"/>
  <c r="D38" i="117" s="1"/>
  <c r="C38" i="117"/>
  <c r="X37" i="117"/>
  <c r="W37" i="117"/>
  <c r="V37" i="117"/>
  <c r="U37" i="117"/>
  <c r="T37" i="117"/>
  <c r="S37" i="117"/>
  <c r="R37" i="117"/>
  <c r="Q37" i="117"/>
  <c r="D37" i="117" s="1"/>
  <c r="C37" i="117"/>
  <c r="X36" i="117"/>
  <c r="W36" i="117"/>
  <c r="V36" i="117"/>
  <c r="U36" i="117"/>
  <c r="T36" i="117"/>
  <c r="S36" i="117"/>
  <c r="R36" i="117"/>
  <c r="Q36" i="117"/>
  <c r="D36" i="117" s="1"/>
  <c r="C36" i="117"/>
  <c r="X35" i="117"/>
  <c r="W35" i="117"/>
  <c r="V35" i="117"/>
  <c r="U35" i="117"/>
  <c r="T35" i="117"/>
  <c r="S35" i="117"/>
  <c r="R35" i="117"/>
  <c r="Q35" i="117"/>
  <c r="D35" i="117" s="1"/>
  <c r="C35" i="117"/>
  <c r="X34" i="117"/>
  <c r="W34" i="117"/>
  <c r="V34" i="117"/>
  <c r="U34" i="117"/>
  <c r="T34" i="117"/>
  <c r="S34" i="117"/>
  <c r="R34" i="117"/>
  <c r="Q34" i="117"/>
  <c r="D34" i="117" s="1"/>
  <c r="C34" i="117"/>
  <c r="X33" i="117"/>
  <c r="W33" i="117"/>
  <c r="V33" i="117"/>
  <c r="U33" i="117"/>
  <c r="T33" i="117"/>
  <c r="S33" i="117"/>
  <c r="R33" i="117"/>
  <c r="Q33" i="117"/>
  <c r="D33" i="117" s="1"/>
  <c r="C33" i="117"/>
  <c r="X32" i="117"/>
  <c r="W32" i="117"/>
  <c r="V32" i="117"/>
  <c r="U32" i="117"/>
  <c r="T32" i="117"/>
  <c r="S32" i="117"/>
  <c r="R32" i="117"/>
  <c r="Q32" i="117"/>
  <c r="D32" i="117" s="1"/>
  <c r="C32" i="117"/>
  <c r="X31" i="117"/>
  <c r="W31" i="117"/>
  <c r="V31" i="117"/>
  <c r="U31" i="117"/>
  <c r="T31" i="117"/>
  <c r="S31" i="117"/>
  <c r="R31" i="117"/>
  <c r="Q31" i="117"/>
  <c r="D31" i="117" s="1"/>
  <c r="C31" i="117"/>
  <c r="X30" i="117"/>
  <c r="W30" i="117"/>
  <c r="V30" i="117"/>
  <c r="U30" i="117"/>
  <c r="T30" i="117"/>
  <c r="S30" i="117"/>
  <c r="R30" i="117"/>
  <c r="Q30" i="117"/>
  <c r="D30" i="117" s="1"/>
  <c r="C30" i="117"/>
  <c r="X29" i="117"/>
  <c r="W29" i="117"/>
  <c r="V29" i="117"/>
  <c r="U29" i="117"/>
  <c r="T29" i="117"/>
  <c r="S29" i="117"/>
  <c r="R29" i="117"/>
  <c r="Q29" i="117"/>
  <c r="D29" i="117" s="1"/>
  <c r="C29" i="117"/>
  <c r="X28" i="117"/>
  <c r="W28" i="117"/>
  <c r="V28" i="117"/>
  <c r="U28" i="117"/>
  <c r="T28" i="117"/>
  <c r="S28" i="117"/>
  <c r="R28" i="117"/>
  <c r="Q28" i="117"/>
  <c r="D28" i="117" s="1"/>
  <c r="C28" i="117"/>
  <c r="X27" i="117"/>
  <c r="W27" i="117"/>
  <c r="V27" i="117"/>
  <c r="U27" i="117"/>
  <c r="T27" i="117"/>
  <c r="S27" i="117"/>
  <c r="R27" i="117"/>
  <c r="Q27" i="117"/>
  <c r="D27" i="117"/>
  <c r="C27" i="117"/>
  <c r="X26" i="117"/>
  <c r="W26" i="117"/>
  <c r="V26" i="117"/>
  <c r="U26" i="117"/>
  <c r="T26" i="117"/>
  <c r="S26" i="117"/>
  <c r="R26" i="117"/>
  <c r="Q26" i="117"/>
  <c r="D26" i="117"/>
  <c r="C26" i="117"/>
  <c r="X25" i="117"/>
  <c r="W25" i="117"/>
  <c r="V25" i="117"/>
  <c r="U25" i="117"/>
  <c r="T25" i="117"/>
  <c r="S25" i="117"/>
  <c r="R25" i="117"/>
  <c r="Q25" i="117"/>
  <c r="D25" i="117"/>
  <c r="C25" i="117"/>
  <c r="X24" i="117"/>
  <c r="W24" i="117"/>
  <c r="V24" i="117"/>
  <c r="U24" i="117"/>
  <c r="T24" i="117"/>
  <c r="S24" i="117"/>
  <c r="R24" i="117"/>
  <c r="Q24" i="117"/>
  <c r="D24" i="117" s="1"/>
  <c r="C24" i="117"/>
  <c r="X23" i="117"/>
  <c r="W23" i="117"/>
  <c r="V23" i="117"/>
  <c r="U23" i="117"/>
  <c r="T23" i="117"/>
  <c r="S23" i="117"/>
  <c r="R23" i="117"/>
  <c r="Q23" i="117"/>
  <c r="D23" i="117" s="1"/>
  <c r="C23" i="117"/>
  <c r="X22" i="117"/>
  <c r="W22" i="117"/>
  <c r="V22" i="117"/>
  <c r="U22" i="117"/>
  <c r="T22" i="117"/>
  <c r="S22" i="117"/>
  <c r="R22" i="117"/>
  <c r="Q22" i="117"/>
  <c r="D22" i="117" s="1"/>
  <c r="C22" i="117"/>
  <c r="X21" i="117"/>
  <c r="W21" i="117"/>
  <c r="V21" i="117"/>
  <c r="U21" i="117"/>
  <c r="T21" i="117"/>
  <c r="S21" i="117"/>
  <c r="R21" i="117"/>
  <c r="Q21" i="117"/>
  <c r="D21" i="117"/>
  <c r="C21" i="117"/>
  <c r="X20" i="117"/>
  <c r="W20" i="117"/>
  <c r="V20" i="117"/>
  <c r="U20" i="117"/>
  <c r="T20" i="117"/>
  <c r="S20" i="117"/>
  <c r="R20" i="117"/>
  <c r="Q20" i="117"/>
  <c r="D20" i="117"/>
  <c r="C20" i="117"/>
  <c r="X19" i="117"/>
  <c r="W19" i="117"/>
  <c r="V19" i="117"/>
  <c r="U19" i="117"/>
  <c r="T19" i="117"/>
  <c r="S19" i="117"/>
  <c r="R19" i="117"/>
  <c r="Q19" i="117"/>
  <c r="D19" i="117"/>
  <c r="C19" i="117"/>
  <c r="X18" i="117"/>
  <c r="W18" i="117"/>
  <c r="V18" i="117"/>
  <c r="U18" i="117"/>
  <c r="T18" i="117"/>
  <c r="S18" i="117"/>
  <c r="R18" i="117"/>
  <c r="Q18" i="117"/>
  <c r="D18" i="117"/>
  <c r="C18" i="117"/>
  <c r="X17" i="117"/>
  <c r="W17" i="117"/>
  <c r="V17" i="117"/>
  <c r="U17" i="117"/>
  <c r="T17" i="117"/>
  <c r="S17" i="117"/>
  <c r="R17" i="117"/>
  <c r="Q17" i="117"/>
  <c r="D17" i="117"/>
  <c r="C17" i="117"/>
  <c r="X16" i="117"/>
  <c r="W16" i="117"/>
  <c r="V16" i="117"/>
  <c r="U16" i="117"/>
  <c r="T16" i="117"/>
  <c r="S16" i="117"/>
  <c r="R16" i="117"/>
  <c r="Q16" i="117"/>
  <c r="D16" i="117"/>
  <c r="C16" i="117"/>
  <c r="X15" i="117"/>
  <c r="W15" i="117"/>
  <c r="V15" i="117"/>
  <c r="U15" i="117"/>
  <c r="T15" i="117"/>
  <c r="S15" i="117"/>
  <c r="R15" i="117"/>
  <c r="Q15" i="117"/>
  <c r="D15" i="117" s="1"/>
  <c r="C15" i="117"/>
  <c r="X14" i="117"/>
  <c r="W14" i="117"/>
  <c r="V14" i="117"/>
  <c r="U14" i="117"/>
  <c r="T14" i="117"/>
  <c r="S14" i="117"/>
  <c r="R14" i="117"/>
  <c r="Q14" i="117"/>
  <c r="D14" i="117" s="1"/>
  <c r="C14" i="117"/>
  <c r="X13" i="117"/>
  <c r="W13" i="117"/>
  <c r="V13" i="117"/>
  <c r="U13" i="117"/>
  <c r="T13" i="117"/>
  <c r="S13" i="117"/>
  <c r="R13" i="117"/>
  <c r="Q13" i="117"/>
  <c r="D13" i="117"/>
  <c r="C13" i="117"/>
  <c r="X12" i="117"/>
  <c r="W12" i="117"/>
  <c r="V12" i="117"/>
  <c r="U12" i="117"/>
  <c r="T12" i="117"/>
  <c r="S12" i="117"/>
  <c r="R12" i="117"/>
  <c r="Q12" i="117"/>
  <c r="D12" i="117"/>
  <c r="C12" i="117"/>
  <c r="X11" i="117"/>
  <c r="W11" i="117"/>
  <c r="V11" i="117"/>
  <c r="U11" i="117"/>
  <c r="T11" i="117"/>
  <c r="S11" i="117"/>
  <c r="R11" i="117"/>
  <c r="Q11" i="117"/>
  <c r="D11" i="117" s="1"/>
  <c r="C11" i="117"/>
  <c r="X10" i="117"/>
  <c r="W10" i="117"/>
  <c r="V10" i="117"/>
  <c r="U10" i="117"/>
  <c r="T10" i="117"/>
  <c r="S10" i="117"/>
  <c r="R10" i="117"/>
  <c r="Q10" i="117"/>
  <c r="D10" i="117"/>
  <c r="C10" i="117"/>
  <c r="B10" i="117"/>
  <c r="B11" i="117" s="1"/>
  <c r="B12" i="117" s="1"/>
  <c r="B13" i="117" s="1"/>
  <c r="B14" i="117" s="1"/>
  <c r="B15" i="117" s="1"/>
  <c r="B16" i="117" s="1"/>
  <c r="B17" i="117" s="1"/>
  <c r="B18" i="117" s="1"/>
  <c r="B19" i="117" s="1"/>
  <c r="B20" i="117" s="1"/>
  <c r="B21" i="117" s="1"/>
  <c r="B22" i="117" s="1"/>
  <c r="B23" i="117" s="1"/>
  <c r="B24" i="117" s="1"/>
  <c r="B25" i="117" s="1"/>
  <c r="B26" i="117" s="1"/>
  <c r="B27" i="117" s="1"/>
  <c r="B28" i="117" s="1"/>
  <c r="B29" i="117" s="1"/>
  <c r="B30" i="117" s="1"/>
  <c r="B31" i="117" s="1"/>
  <c r="B32" i="117" s="1"/>
  <c r="B33" i="117" s="1"/>
  <c r="B34" i="117" s="1"/>
  <c r="B35" i="117" s="1"/>
  <c r="B36" i="117" s="1"/>
  <c r="B37" i="117" s="1"/>
  <c r="B38" i="117" s="1"/>
  <c r="B39" i="117" s="1"/>
  <c r="B40" i="117" s="1"/>
  <c r="B41" i="117" s="1"/>
  <c r="B42" i="117" s="1"/>
  <c r="B43" i="117" s="1"/>
  <c r="B44" i="117" s="1"/>
  <c r="B45" i="117" s="1"/>
  <c r="B46" i="117" s="1"/>
  <c r="X9" i="117"/>
  <c r="W9" i="117"/>
  <c r="V9" i="117"/>
  <c r="U9" i="117"/>
  <c r="T9" i="117"/>
  <c r="S9" i="117"/>
  <c r="R9" i="117"/>
  <c r="Q9" i="117"/>
  <c r="P9" i="117"/>
  <c r="P10" i="117" s="1"/>
  <c r="P11" i="117" s="1"/>
  <c r="P12" i="117" s="1"/>
  <c r="P13" i="117" s="1"/>
  <c r="P14" i="117" s="1"/>
  <c r="P15" i="117" s="1"/>
  <c r="P16" i="117" s="1"/>
  <c r="P17" i="117" s="1"/>
  <c r="P18" i="117" s="1"/>
  <c r="P19" i="117" s="1"/>
  <c r="P20" i="117" s="1"/>
  <c r="P21" i="117" s="1"/>
  <c r="P22" i="117" s="1"/>
  <c r="P23" i="117" s="1"/>
  <c r="P24" i="117" s="1"/>
  <c r="P25" i="117" s="1"/>
  <c r="P26" i="117" s="1"/>
  <c r="P27" i="117" s="1"/>
  <c r="P28" i="117" s="1"/>
  <c r="P29" i="117" s="1"/>
  <c r="P30" i="117" s="1"/>
  <c r="P31" i="117" s="1"/>
  <c r="P32" i="117" s="1"/>
  <c r="P33" i="117" s="1"/>
  <c r="P34" i="117" s="1"/>
  <c r="P35" i="117" s="1"/>
  <c r="P36" i="117" s="1"/>
  <c r="P37" i="117" s="1"/>
  <c r="P38" i="117" s="1"/>
  <c r="P39" i="117" s="1"/>
  <c r="P40" i="117" s="1"/>
  <c r="P41" i="117" s="1"/>
  <c r="P42" i="117" s="1"/>
  <c r="P43" i="117" s="1"/>
  <c r="P44" i="117" s="1"/>
  <c r="P45" i="117" s="1"/>
  <c r="P46" i="117" s="1"/>
  <c r="P47" i="117" s="1"/>
  <c r="P48" i="117" s="1"/>
  <c r="P49" i="117" s="1"/>
  <c r="P50" i="117" s="1"/>
  <c r="P51" i="117" s="1"/>
  <c r="P52" i="117" s="1"/>
  <c r="P53" i="117" s="1"/>
  <c r="P54" i="117" s="1"/>
  <c r="P55" i="117" s="1"/>
  <c r="P56" i="117" s="1"/>
  <c r="P57" i="117" s="1"/>
  <c r="P58" i="117" s="1"/>
  <c r="P59" i="117" s="1"/>
  <c r="P60" i="117" s="1"/>
  <c r="P61" i="117" s="1"/>
  <c r="P62" i="117" s="1"/>
  <c r="P63" i="117" s="1"/>
  <c r="P64" i="117" s="1"/>
  <c r="P65" i="117" s="1"/>
  <c r="P66" i="117" s="1"/>
  <c r="P67" i="117" s="1"/>
  <c r="P68" i="117" s="1"/>
  <c r="P69" i="117" s="1"/>
  <c r="P70" i="117" s="1"/>
  <c r="P71" i="117" s="1"/>
  <c r="P72" i="117" s="1"/>
  <c r="P73" i="117" s="1"/>
  <c r="P74" i="117" s="1"/>
  <c r="P75" i="117" s="1"/>
  <c r="P76" i="117" s="1"/>
  <c r="P77" i="117" s="1"/>
  <c r="P78" i="117" s="1"/>
  <c r="P79" i="117" s="1"/>
  <c r="P80" i="117" s="1"/>
  <c r="P81" i="117" s="1"/>
  <c r="P82" i="117" s="1"/>
  <c r="P83" i="117" s="1"/>
  <c r="P84" i="117" s="1"/>
  <c r="P85" i="117" s="1"/>
  <c r="P86" i="117" s="1"/>
  <c r="P87" i="117" s="1"/>
  <c r="P88" i="117" s="1"/>
  <c r="P89" i="117" s="1"/>
  <c r="P90" i="117" s="1"/>
  <c r="P91" i="117" s="1"/>
  <c r="P92" i="117" s="1"/>
  <c r="P93" i="117" s="1"/>
  <c r="P94" i="117" s="1"/>
  <c r="P95" i="117" s="1"/>
  <c r="P96" i="117" s="1"/>
  <c r="P97" i="117" s="1"/>
  <c r="P98" i="117" s="1"/>
  <c r="P99" i="117" s="1"/>
  <c r="P100" i="117" s="1"/>
  <c r="P101" i="117" s="1"/>
  <c r="P102" i="117" s="1"/>
  <c r="D9" i="117"/>
  <c r="C9" i="117"/>
  <c r="X8" i="117"/>
  <c r="W8" i="117"/>
  <c r="V8" i="117"/>
  <c r="U8" i="117"/>
  <c r="T8" i="117"/>
  <c r="S8" i="117"/>
  <c r="R8" i="117"/>
  <c r="Q8" i="117"/>
  <c r="D8" i="117" s="1"/>
  <c r="P8" i="117"/>
  <c r="C8" i="117"/>
  <c r="B8" i="117"/>
  <c r="B9" i="117" s="1"/>
  <c r="Z7" i="117"/>
  <c r="Z8" i="117" s="1"/>
  <c r="C7" i="117"/>
  <c r="B10" i="114"/>
  <c r="B11" i="114" s="1"/>
  <c r="B12" i="114" s="1"/>
  <c r="B13" i="114" s="1"/>
  <c r="B14" i="114" s="1"/>
  <c r="B15" i="114" s="1"/>
  <c r="B16" i="114" s="1"/>
  <c r="B17" i="114" s="1"/>
  <c r="B18" i="114" s="1"/>
  <c r="B19" i="114" s="1"/>
  <c r="B20" i="114" s="1"/>
  <c r="B21" i="114" s="1"/>
  <c r="B22" i="114" s="1"/>
  <c r="B23" i="114" s="1"/>
  <c r="B24" i="114" s="1"/>
  <c r="B25" i="114" s="1"/>
  <c r="B26" i="114" s="1"/>
  <c r="B27" i="114" s="1"/>
  <c r="B8" i="114"/>
  <c r="B9" i="114" s="1"/>
  <c r="B7" i="114"/>
  <c r="N10" i="112"/>
  <c r="N11" i="112" s="1"/>
  <c r="N12" i="112" s="1"/>
  <c r="N13" i="112" s="1"/>
  <c r="N14" i="112" s="1"/>
  <c r="N15" i="112" s="1"/>
  <c r="N16" i="112" s="1"/>
  <c r="N17" i="112" s="1"/>
  <c r="N18" i="112" s="1"/>
  <c r="N19" i="112" s="1"/>
  <c r="N20" i="112" s="1"/>
  <c r="N21" i="112" s="1"/>
  <c r="N22" i="112" s="1"/>
  <c r="N23" i="112" s="1"/>
  <c r="N24" i="112" s="1"/>
  <c r="N25" i="112" s="1"/>
  <c r="N26" i="112" s="1"/>
  <c r="N27" i="112" s="1"/>
  <c r="AF9" i="112"/>
  <c r="AF10" i="112" s="1"/>
  <c r="AF11" i="112" s="1"/>
  <c r="AF12" i="112" s="1"/>
  <c r="AF13" i="112" s="1"/>
  <c r="AF14" i="112" s="1"/>
  <c r="AF15" i="112" s="1"/>
  <c r="AF16" i="112" s="1"/>
  <c r="AF17" i="112" s="1"/>
  <c r="AF18" i="112" s="1"/>
  <c r="AF19" i="112" s="1"/>
  <c r="AF20" i="112" s="1"/>
  <c r="AF21" i="112" s="1"/>
  <c r="AF22" i="112" s="1"/>
  <c r="AF23" i="112" s="1"/>
  <c r="AF24" i="112" s="1"/>
  <c r="AF25" i="112" s="1"/>
  <c r="AF26" i="112" s="1"/>
  <c r="AF27" i="112" s="1"/>
  <c r="N9" i="112"/>
  <c r="AR8" i="112"/>
  <c r="AR9" i="112" s="1"/>
  <c r="AR10" i="112" s="1"/>
  <c r="AR11" i="112" s="1"/>
  <c r="AR12" i="112" s="1"/>
  <c r="AR13" i="112" s="1"/>
  <c r="AR14" i="112" s="1"/>
  <c r="AR15" i="112" s="1"/>
  <c r="AR16" i="112" s="1"/>
  <c r="AR17" i="112" s="1"/>
  <c r="AR18" i="112" s="1"/>
  <c r="AR19" i="112" s="1"/>
  <c r="AR20" i="112" s="1"/>
  <c r="AR21" i="112" s="1"/>
  <c r="AR22" i="112" s="1"/>
  <c r="AR23" i="112" s="1"/>
  <c r="AR24" i="112" s="1"/>
  <c r="AR25" i="112" s="1"/>
  <c r="AR26" i="112" s="1"/>
  <c r="AR27" i="112" s="1"/>
  <c r="AF8" i="112"/>
  <c r="AR7" i="112"/>
  <c r="AL7" i="112"/>
  <c r="AL8" i="112" s="1"/>
  <c r="AL9" i="112" s="1"/>
  <c r="AL10" i="112" s="1"/>
  <c r="AL11" i="112" s="1"/>
  <c r="AL12" i="112" s="1"/>
  <c r="AL13" i="112" s="1"/>
  <c r="AL14" i="112" s="1"/>
  <c r="AL15" i="112" s="1"/>
  <c r="AL16" i="112" s="1"/>
  <c r="AL17" i="112" s="1"/>
  <c r="AL18" i="112" s="1"/>
  <c r="AL19" i="112" s="1"/>
  <c r="AL20" i="112" s="1"/>
  <c r="AL21" i="112" s="1"/>
  <c r="AL22" i="112" s="1"/>
  <c r="AL23" i="112" s="1"/>
  <c r="AL24" i="112" s="1"/>
  <c r="AL25" i="112" s="1"/>
  <c r="AL26" i="112" s="1"/>
  <c r="AL27" i="112" s="1"/>
  <c r="AF7" i="112"/>
  <c r="Z7" i="112"/>
  <c r="Z8" i="112" s="1"/>
  <c r="Z9" i="112" s="1"/>
  <c r="Z10" i="112" s="1"/>
  <c r="Z11" i="112" s="1"/>
  <c r="Z12" i="112" s="1"/>
  <c r="Z13" i="112" s="1"/>
  <c r="Z14" i="112" s="1"/>
  <c r="Z15" i="112" s="1"/>
  <c r="Z16" i="112" s="1"/>
  <c r="Z17" i="112" s="1"/>
  <c r="Z18" i="112" s="1"/>
  <c r="Z19" i="112" s="1"/>
  <c r="Z20" i="112" s="1"/>
  <c r="Z21" i="112" s="1"/>
  <c r="Z22" i="112" s="1"/>
  <c r="Z23" i="112" s="1"/>
  <c r="Z24" i="112" s="1"/>
  <c r="Z25" i="112" s="1"/>
  <c r="Z26" i="112" s="1"/>
  <c r="Z27" i="112" s="1"/>
  <c r="T7" i="112"/>
  <c r="T8" i="112" s="1"/>
  <c r="T9" i="112" s="1"/>
  <c r="T10" i="112" s="1"/>
  <c r="T11" i="112" s="1"/>
  <c r="T12" i="112" s="1"/>
  <c r="T13" i="112" s="1"/>
  <c r="T14" i="112" s="1"/>
  <c r="T15" i="112" s="1"/>
  <c r="T16" i="112" s="1"/>
  <c r="T17" i="112" s="1"/>
  <c r="T18" i="112" s="1"/>
  <c r="T19" i="112" s="1"/>
  <c r="T20" i="112" s="1"/>
  <c r="T21" i="112" s="1"/>
  <c r="T22" i="112" s="1"/>
  <c r="T23" i="112" s="1"/>
  <c r="T24" i="112" s="1"/>
  <c r="T25" i="112" s="1"/>
  <c r="T26" i="112" s="1"/>
  <c r="T27" i="112" s="1"/>
  <c r="N7" i="112"/>
  <c r="N8" i="112" s="1"/>
  <c r="H7" i="112"/>
  <c r="H8" i="112" s="1"/>
  <c r="H9" i="112" s="1"/>
  <c r="H10" i="112" s="1"/>
  <c r="H11" i="112" s="1"/>
  <c r="H12" i="112" s="1"/>
  <c r="H13" i="112" s="1"/>
  <c r="H14" i="112" s="1"/>
  <c r="H15" i="112" s="1"/>
  <c r="H16" i="112" s="1"/>
  <c r="H17" i="112" s="1"/>
  <c r="H18" i="112" s="1"/>
  <c r="H19" i="112" s="1"/>
  <c r="H20" i="112" s="1"/>
  <c r="H21" i="112" s="1"/>
  <c r="H22" i="112" s="1"/>
  <c r="H23" i="112" s="1"/>
  <c r="H24" i="112" s="1"/>
  <c r="H25" i="112" s="1"/>
  <c r="H26" i="112" s="1"/>
  <c r="H27" i="112" s="1"/>
  <c r="B7" i="112"/>
  <c r="B8" i="112" s="1"/>
  <c r="B9" i="112" s="1"/>
  <c r="B10" i="112" s="1"/>
  <c r="B11" i="112" s="1"/>
  <c r="B12" i="112" s="1"/>
  <c r="B13" i="112" s="1"/>
  <c r="B14" i="112" s="1"/>
  <c r="B15" i="112" s="1"/>
  <c r="B16" i="112" s="1"/>
  <c r="B17" i="112" s="1"/>
  <c r="B18" i="112" s="1"/>
  <c r="B19" i="112" s="1"/>
  <c r="B20" i="112" s="1"/>
  <c r="B21" i="112" s="1"/>
  <c r="B22" i="112" s="1"/>
  <c r="B23" i="112" s="1"/>
  <c r="B24" i="112" s="1"/>
  <c r="B25" i="112" s="1"/>
  <c r="B26" i="112" s="1"/>
  <c r="B27" i="112" s="1"/>
  <c r="I9" i="118"/>
  <c r="I10" i="118" s="1"/>
  <c r="I11" i="118" s="1"/>
  <c r="I12" i="118" s="1"/>
  <c r="I13" i="118" s="1"/>
  <c r="I14" i="118" s="1"/>
  <c r="I15" i="118" s="1"/>
  <c r="I16" i="118" s="1"/>
  <c r="I17" i="118" s="1"/>
  <c r="I18" i="118" s="1"/>
  <c r="I19" i="118" s="1"/>
  <c r="I20" i="118" s="1"/>
  <c r="I21" i="118" s="1"/>
  <c r="I22" i="118" s="1"/>
  <c r="I23" i="118" s="1"/>
  <c r="I24" i="118" s="1"/>
  <c r="I25" i="118" s="1"/>
  <c r="I26" i="118" s="1"/>
  <c r="I27" i="118" s="1"/>
  <c r="AY8" i="118"/>
  <c r="AY9" i="118" s="1"/>
  <c r="AY10" i="118" s="1"/>
  <c r="AY11" i="118" s="1"/>
  <c r="AY12" i="118" s="1"/>
  <c r="AY13" i="118" s="1"/>
  <c r="AY14" i="118" s="1"/>
  <c r="AY15" i="118" s="1"/>
  <c r="AY16" i="118" s="1"/>
  <c r="AY17" i="118" s="1"/>
  <c r="AY18" i="118" s="1"/>
  <c r="AY19" i="118" s="1"/>
  <c r="AY20" i="118" s="1"/>
  <c r="AY21" i="118" s="1"/>
  <c r="AY22" i="118" s="1"/>
  <c r="AY23" i="118" s="1"/>
  <c r="AY24" i="118" s="1"/>
  <c r="AY25" i="118" s="1"/>
  <c r="AY26" i="118" s="1"/>
  <c r="AY27" i="118" s="1"/>
  <c r="I8" i="118"/>
  <c r="AY7" i="118"/>
  <c r="AD7" i="118"/>
  <c r="AD8" i="118" s="1"/>
  <c r="AD9" i="118" s="1"/>
  <c r="AD10" i="118" s="1"/>
  <c r="AD11" i="118" s="1"/>
  <c r="AD12" i="118" s="1"/>
  <c r="AD13" i="118" s="1"/>
  <c r="AD14" i="118" s="1"/>
  <c r="AD15" i="118" s="1"/>
  <c r="AD16" i="118" s="1"/>
  <c r="AD17" i="118" s="1"/>
  <c r="AD18" i="118" s="1"/>
  <c r="AD19" i="118" s="1"/>
  <c r="AD20" i="118" s="1"/>
  <c r="AD21" i="118" s="1"/>
  <c r="AD22" i="118" s="1"/>
  <c r="AD23" i="118" s="1"/>
  <c r="AD24" i="118" s="1"/>
  <c r="AD25" i="118" s="1"/>
  <c r="AD26" i="118" s="1"/>
  <c r="AD27" i="118" s="1"/>
  <c r="I7" i="118"/>
  <c r="B7" i="118"/>
  <c r="B10" i="113"/>
  <c r="B11" i="113" s="1"/>
  <c r="B12" i="113" s="1"/>
  <c r="B13" i="113" s="1"/>
  <c r="B9" i="113"/>
  <c r="B8" i="113"/>
  <c r="X8" i="72"/>
  <c r="X9" i="72" s="1"/>
  <c r="X10" i="72" s="1"/>
  <c r="X11" i="72" s="1"/>
  <c r="X12" i="72" s="1"/>
  <c r="X13" i="72" s="1"/>
  <c r="X14" i="72" s="1"/>
  <c r="X15" i="72" s="1"/>
  <c r="X16" i="72" s="1"/>
  <c r="X17" i="72" s="1"/>
  <c r="X18" i="72" s="1"/>
  <c r="X19" i="72" s="1"/>
  <c r="X20" i="72" s="1"/>
  <c r="X21" i="72" s="1"/>
  <c r="X22" i="72" s="1"/>
  <c r="X23" i="72" s="1"/>
  <c r="X24" i="72" s="1"/>
  <c r="X25" i="72" s="1"/>
  <c r="X26" i="72" s="1"/>
  <c r="X27" i="72" s="1"/>
  <c r="B8" i="72"/>
  <c r="AQ7" i="72"/>
  <c r="AQ8" i="72" s="1"/>
  <c r="AQ9" i="72" s="1"/>
  <c r="AQ10" i="72" s="1"/>
  <c r="AQ11" i="72" s="1"/>
  <c r="AQ12" i="72" s="1"/>
  <c r="AQ13" i="72" s="1"/>
  <c r="AQ14" i="72" s="1"/>
  <c r="AQ15" i="72" s="1"/>
  <c r="AQ16" i="72" s="1"/>
  <c r="AQ17" i="72" s="1"/>
  <c r="AQ18" i="72" s="1"/>
  <c r="AQ19" i="72" s="1"/>
  <c r="AQ20" i="72" s="1"/>
  <c r="AQ21" i="72" s="1"/>
  <c r="AQ22" i="72" s="1"/>
  <c r="AQ23" i="72" s="1"/>
  <c r="AQ24" i="72" s="1"/>
  <c r="AQ25" i="72" s="1"/>
  <c r="AQ26" i="72" s="1"/>
  <c r="AQ27" i="72" s="1"/>
  <c r="AJ7" i="72"/>
  <c r="AJ8" i="72" s="1"/>
  <c r="AJ9" i="72" s="1"/>
  <c r="AJ10" i="72" s="1"/>
  <c r="AJ11" i="72" s="1"/>
  <c r="AJ12" i="72" s="1"/>
  <c r="AJ13" i="72" s="1"/>
  <c r="AJ14" i="72" s="1"/>
  <c r="AJ15" i="72" s="1"/>
  <c r="AJ16" i="72" s="1"/>
  <c r="AJ17" i="72" s="1"/>
  <c r="AJ18" i="72" s="1"/>
  <c r="AJ19" i="72" s="1"/>
  <c r="AJ20" i="72" s="1"/>
  <c r="AJ21" i="72" s="1"/>
  <c r="AJ22" i="72" s="1"/>
  <c r="AJ23" i="72" s="1"/>
  <c r="AJ24" i="72" s="1"/>
  <c r="AJ25" i="72" s="1"/>
  <c r="AJ26" i="72" s="1"/>
  <c r="AJ27" i="72" s="1"/>
  <c r="AD7" i="72"/>
  <c r="AD8" i="72" s="1"/>
  <c r="AD9" i="72" s="1"/>
  <c r="AD10" i="72" s="1"/>
  <c r="AD11" i="72" s="1"/>
  <c r="AD12" i="72" s="1"/>
  <c r="AD13" i="72" s="1"/>
  <c r="AD14" i="72" s="1"/>
  <c r="AD15" i="72" s="1"/>
  <c r="AD16" i="72" s="1"/>
  <c r="AD17" i="72" s="1"/>
  <c r="AD18" i="72" s="1"/>
  <c r="AD19" i="72" s="1"/>
  <c r="AD20" i="72" s="1"/>
  <c r="AD21" i="72" s="1"/>
  <c r="AD22" i="72" s="1"/>
  <c r="AD23" i="72" s="1"/>
  <c r="AD24" i="72" s="1"/>
  <c r="AD25" i="72" s="1"/>
  <c r="AD26" i="72" s="1"/>
  <c r="AD27" i="72" s="1"/>
  <c r="X7" i="72"/>
  <c r="R7" i="72"/>
  <c r="R8" i="72" s="1"/>
  <c r="R9" i="72" s="1"/>
  <c r="R10" i="72" s="1"/>
  <c r="R11" i="72" s="1"/>
  <c r="R12" i="72" s="1"/>
  <c r="R13" i="72" s="1"/>
  <c r="R14" i="72" s="1"/>
  <c r="R15" i="72" s="1"/>
  <c r="R16" i="72" s="1"/>
  <c r="R17" i="72" s="1"/>
  <c r="R18" i="72" s="1"/>
  <c r="R19" i="72" s="1"/>
  <c r="R20" i="72" s="1"/>
  <c r="R21" i="72" s="1"/>
  <c r="R22" i="72" s="1"/>
  <c r="R23" i="72" s="1"/>
  <c r="R24" i="72" s="1"/>
  <c r="R25" i="72" s="1"/>
  <c r="R26" i="72" s="1"/>
  <c r="R27" i="72" s="1"/>
  <c r="L7" i="72"/>
  <c r="L8" i="72" s="1"/>
  <c r="L9" i="72" s="1"/>
  <c r="L10" i="72" s="1"/>
  <c r="L11" i="72" s="1"/>
  <c r="L12" i="72" s="1"/>
  <c r="L13" i="72" s="1"/>
  <c r="L14" i="72" s="1"/>
  <c r="L15" i="72" s="1"/>
  <c r="L16" i="72" s="1"/>
  <c r="L17" i="72" s="1"/>
  <c r="L18" i="72" s="1"/>
  <c r="L19" i="72" s="1"/>
  <c r="L20" i="72" s="1"/>
  <c r="L21" i="72" s="1"/>
  <c r="L22" i="72" s="1"/>
  <c r="L23" i="72" s="1"/>
  <c r="L24" i="72" s="1"/>
  <c r="L25" i="72" s="1"/>
  <c r="L26" i="72" s="1"/>
  <c r="L27" i="72" s="1"/>
  <c r="AT6" i="72"/>
  <c r="AS6" i="72"/>
  <c r="AR6" i="72"/>
  <c r="AN6" i="72"/>
  <c r="AM6" i="72"/>
  <c r="AL6" i="72"/>
  <c r="AK6" i="72"/>
  <c r="AG6" i="72"/>
  <c r="AF6" i="72"/>
  <c r="AE6" i="72"/>
  <c r="AA6" i="72"/>
  <c r="Z6" i="72"/>
  <c r="Y6" i="72"/>
  <c r="U6" i="72"/>
  <c r="T6" i="72"/>
  <c r="S6" i="72"/>
  <c r="O6" i="72"/>
  <c r="N6" i="72"/>
  <c r="M6" i="72"/>
  <c r="C18" i="71"/>
  <c r="B14" i="113" l="1"/>
  <c r="B9" i="72"/>
  <c r="AA8" i="117"/>
  <c r="AG8" i="117"/>
  <c r="AD8" i="117"/>
  <c r="AF8" i="117"/>
  <c r="AH8" i="117"/>
  <c r="AE8" i="117"/>
  <c r="AB8" i="117"/>
  <c r="Z9" i="117"/>
  <c r="AC8" i="117"/>
  <c r="AK7" i="118"/>
  <c r="AK8" i="118" s="1"/>
  <c r="AK9" i="118" s="1"/>
  <c r="AK10" i="118" s="1"/>
  <c r="AK11" i="118" s="1"/>
  <c r="AK12" i="118" s="1"/>
  <c r="AK13" i="118" s="1"/>
  <c r="AK14" i="118" s="1"/>
  <c r="AK15" i="118" s="1"/>
  <c r="AK16" i="118" s="1"/>
  <c r="AK17" i="118" s="1"/>
  <c r="AK18" i="118" s="1"/>
  <c r="AK19" i="118" s="1"/>
  <c r="AK20" i="118" s="1"/>
  <c r="AK21" i="118" s="1"/>
  <c r="AK22" i="118" s="1"/>
  <c r="AK23" i="118" s="1"/>
  <c r="AK24" i="118" s="1"/>
  <c r="AK25" i="118" s="1"/>
  <c r="AK26" i="118" s="1"/>
  <c r="AK27" i="118" s="1"/>
  <c r="P7" i="118"/>
  <c r="P8" i="118" s="1"/>
  <c r="P9" i="118" s="1"/>
  <c r="P10" i="118" s="1"/>
  <c r="P11" i="118" s="1"/>
  <c r="P12" i="118" s="1"/>
  <c r="P13" i="118" s="1"/>
  <c r="P14" i="118" s="1"/>
  <c r="P15" i="118" s="1"/>
  <c r="P16" i="118" s="1"/>
  <c r="P17" i="118" s="1"/>
  <c r="P18" i="118" s="1"/>
  <c r="P19" i="118" s="1"/>
  <c r="P20" i="118" s="1"/>
  <c r="P21" i="118" s="1"/>
  <c r="P22" i="118" s="1"/>
  <c r="P23" i="118" s="1"/>
  <c r="P24" i="118" s="1"/>
  <c r="P25" i="118" s="1"/>
  <c r="P26" i="118" s="1"/>
  <c r="P27" i="118" s="1"/>
  <c r="W7" i="118"/>
  <c r="W8" i="118" s="1"/>
  <c r="W9" i="118" s="1"/>
  <c r="W10" i="118" s="1"/>
  <c r="W11" i="118" s="1"/>
  <c r="W12" i="118" s="1"/>
  <c r="W13" i="118" s="1"/>
  <c r="W14" i="118" s="1"/>
  <c r="W15" i="118" s="1"/>
  <c r="W16" i="118" s="1"/>
  <c r="W17" i="118" s="1"/>
  <c r="W18" i="118" s="1"/>
  <c r="W19" i="118" s="1"/>
  <c r="W20" i="118" s="1"/>
  <c r="W21" i="118" s="1"/>
  <c r="W22" i="118" s="1"/>
  <c r="W23" i="118" s="1"/>
  <c r="W24" i="118" s="1"/>
  <c r="W25" i="118" s="1"/>
  <c r="W26" i="118" s="1"/>
  <c r="W27" i="118" s="1"/>
  <c r="AR7" i="118"/>
  <c r="AR8" i="118" s="1"/>
  <c r="AR9" i="118" s="1"/>
  <c r="AR10" i="118" s="1"/>
  <c r="AR11" i="118" s="1"/>
  <c r="AR12" i="118" s="1"/>
  <c r="AR13" i="118" s="1"/>
  <c r="AR14" i="118" s="1"/>
  <c r="AR15" i="118" s="1"/>
  <c r="AR16" i="118" s="1"/>
  <c r="AR17" i="118" s="1"/>
  <c r="AR18" i="118" s="1"/>
  <c r="AR19" i="118" s="1"/>
  <c r="AR20" i="118" s="1"/>
  <c r="AR21" i="118" s="1"/>
  <c r="AR22" i="118" s="1"/>
  <c r="AR23" i="118" s="1"/>
  <c r="AR24" i="118" s="1"/>
  <c r="AR25" i="118" s="1"/>
  <c r="AR26" i="118" s="1"/>
  <c r="AR27" i="118" s="1"/>
  <c r="B8" i="118"/>
  <c r="B9" i="118" s="1"/>
  <c r="B10" i="118" s="1"/>
  <c r="B11" i="118" s="1"/>
  <c r="B12" i="118" s="1"/>
  <c r="B13" i="118" s="1"/>
  <c r="B14" i="118" s="1"/>
  <c r="B15" i="118" s="1"/>
  <c r="B16" i="118" s="1"/>
  <c r="B17" i="118" s="1"/>
  <c r="B18" i="118" s="1"/>
  <c r="B19" i="118" s="1"/>
  <c r="B20" i="118" s="1"/>
  <c r="B21" i="118" s="1"/>
  <c r="B22" i="118" s="1"/>
  <c r="B23" i="118" s="1"/>
  <c r="B24" i="118" s="1"/>
  <c r="B25" i="118" s="1"/>
  <c r="B26" i="118" s="1"/>
  <c r="B27" i="118" s="1"/>
  <c r="R9" i="115"/>
  <c r="E6" i="119"/>
  <c r="D37" i="119"/>
  <c r="C19" i="71"/>
  <c r="R37" i="119" l="1"/>
  <c r="AE37" i="119" s="1"/>
  <c r="AR37" i="119" s="1"/>
  <c r="BE37" i="119" s="1"/>
  <c r="BR37" i="119" s="1"/>
  <c r="CE37" i="119" s="1"/>
  <c r="CR37" i="119" s="1"/>
  <c r="R6" i="119"/>
  <c r="AE6" i="119" s="1"/>
  <c r="AR6" i="119" s="1"/>
  <c r="BE6" i="119" s="1"/>
  <c r="BR6" i="119" s="1"/>
  <c r="CE6" i="119" s="1"/>
  <c r="E37" i="119"/>
  <c r="F6" i="119"/>
  <c r="AD9" i="117"/>
  <c r="Z10" i="117"/>
  <c r="AC9" i="117"/>
  <c r="AA9" i="117"/>
  <c r="AG9" i="117"/>
  <c r="AE9" i="117"/>
  <c r="AH9" i="117"/>
  <c r="AB9" i="117"/>
  <c r="AF9" i="117"/>
  <c r="B10" i="72"/>
  <c r="AH9" i="115"/>
  <c r="R10" i="115"/>
  <c r="B15" i="113"/>
  <c r="C20" i="71"/>
  <c r="AG10" i="117" l="1"/>
  <c r="AD10" i="117"/>
  <c r="AB10" i="117"/>
  <c r="AH10" i="117"/>
  <c r="AE10" i="117"/>
  <c r="AC10" i="117"/>
  <c r="AA10" i="117"/>
  <c r="Z11" i="117"/>
  <c r="AF10" i="117"/>
  <c r="S37" i="119"/>
  <c r="AF37" i="119" s="1"/>
  <c r="AS37" i="119" s="1"/>
  <c r="BF37" i="119" s="1"/>
  <c r="BS37" i="119" s="1"/>
  <c r="CF37" i="119" s="1"/>
  <c r="CS37" i="119" s="1"/>
  <c r="S6" i="119"/>
  <c r="AF6" i="119" s="1"/>
  <c r="AS6" i="119" s="1"/>
  <c r="BF6" i="119" s="1"/>
  <c r="BS6" i="119" s="1"/>
  <c r="CF6" i="119" s="1"/>
  <c r="F37" i="119"/>
  <c r="G6" i="119"/>
  <c r="B16" i="113"/>
  <c r="B11" i="72"/>
  <c r="AH10" i="115"/>
  <c r="R11" i="115"/>
  <c r="C21" i="71"/>
  <c r="B12" i="72" l="1"/>
  <c r="B17" i="113"/>
  <c r="B18" i="113" s="1"/>
  <c r="B19" i="113" s="1"/>
  <c r="B20" i="113" s="1"/>
  <c r="B21" i="113" s="1"/>
  <c r="B22" i="113" s="1"/>
  <c r="B23" i="113" s="1"/>
  <c r="B24" i="113" s="1"/>
  <c r="B25" i="113" s="1"/>
  <c r="B26" i="113" s="1"/>
  <c r="B27" i="113" s="1"/>
  <c r="B28" i="113" s="1"/>
  <c r="B29" i="113" s="1"/>
  <c r="B30" i="113" s="1"/>
  <c r="B31" i="113" s="1"/>
  <c r="B32" i="113" s="1"/>
  <c r="B33" i="113" s="1"/>
  <c r="B34" i="113" s="1"/>
  <c r="B35" i="113" s="1"/>
  <c r="B36" i="113" s="1"/>
  <c r="B37" i="113" s="1"/>
  <c r="B38" i="113" s="1"/>
  <c r="B39" i="113" s="1"/>
  <c r="B40" i="113" s="1"/>
  <c r="B41" i="113" s="1"/>
  <c r="B42" i="113" s="1"/>
  <c r="B43" i="113" s="1"/>
  <c r="B44" i="113" s="1"/>
  <c r="B45" i="113" s="1"/>
  <c r="B46" i="113" s="1"/>
  <c r="B47" i="113" s="1"/>
  <c r="B48" i="113" s="1"/>
  <c r="B49" i="113" s="1"/>
  <c r="B50" i="113" s="1"/>
  <c r="B51" i="113" s="1"/>
  <c r="B52" i="113" s="1"/>
  <c r="B53" i="113" s="1"/>
  <c r="B54" i="113" s="1"/>
  <c r="B55" i="113" s="1"/>
  <c r="B56" i="113" s="1"/>
  <c r="B57" i="113" s="1"/>
  <c r="B58" i="113" s="1"/>
  <c r="B59" i="113" s="1"/>
  <c r="B60" i="113" s="1"/>
  <c r="B61" i="113" s="1"/>
  <c r="B62" i="113" s="1"/>
  <c r="B63" i="113" s="1"/>
  <c r="B64" i="113" s="1"/>
  <c r="B65" i="113" s="1"/>
  <c r="B66" i="113" s="1"/>
  <c r="B67" i="113" s="1"/>
  <c r="B68" i="113" s="1"/>
  <c r="B69" i="113" s="1"/>
  <c r="B70" i="113" s="1"/>
  <c r="B71" i="113" s="1"/>
  <c r="B72" i="113" s="1"/>
  <c r="B73" i="113" s="1"/>
  <c r="B74" i="113" s="1"/>
  <c r="B75" i="113" s="1"/>
  <c r="B76" i="113" s="1"/>
  <c r="B77" i="113" s="1"/>
  <c r="B78" i="113" s="1"/>
  <c r="B79" i="113" s="1"/>
  <c r="B80" i="113" s="1"/>
  <c r="B81" i="113" s="1"/>
  <c r="B82" i="113" s="1"/>
  <c r="B83" i="113" s="1"/>
  <c r="B84" i="113" s="1"/>
  <c r="B85" i="113" s="1"/>
  <c r="B86" i="113" s="1"/>
  <c r="B87" i="113" s="1"/>
  <c r="B88" i="113" s="1"/>
  <c r="B89" i="113" s="1"/>
  <c r="B90" i="113" s="1"/>
  <c r="B91" i="113" s="1"/>
  <c r="B92" i="113" s="1"/>
  <c r="B93" i="113" s="1"/>
  <c r="B94" i="113" s="1"/>
  <c r="B95" i="113" s="1"/>
  <c r="B96" i="113" s="1"/>
  <c r="B97" i="113" s="1"/>
  <c r="B98" i="113" s="1"/>
  <c r="B99" i="113" s="1"/>
  <c r="B100" i="113" s="1"/>
  <c r="B101" i="113" s="1"/>
  <c r="B102" i="113" s="1"/>
  <c r="AH8" i="72" s="1"/>
  <c r="AH9" i="72" s="1"/>
  <c r="AH10" i="72" s="1"/>
  <c r="AH11" i="72" s="1"/>
  <c r="AB11" i="117"/>
  <c r="Z12" i="117"/>
  <c r="AE11" i="117"/>
  <c r="AG11" i="117"/>
  <c r="AA11" i="117"/>
  <c r="AF11" i="117"/>
  <c r="AD11" i="117"/>
  <c r="AC11" i="117"/>
  <c r="AH11" i="117"/>
  <c r="R12" i="115"/>
  <c r="AH11" i="115"/>
  <c r="T37" i="119"/>
  <c r="AG37" i="119" s="1"/>
  <c r="AT37" i="119" s="1"/>
  <c r="BG37" i="119" s="1"/>
  <c r="BT37" i="119" s="1"/>
  <c r="CG37" i="119" s="1"/>
  <c r="CT37" i="119" s="1"/>
  <c r="T6" i="119"/>
  <c r="AG6" i="119" s="1"/>
  <c r="AT6" i="119" s="1"/>
  <c r="BG6" i="119" s="1"/>
  <c r="BT6" i="119" s="1"/>
  <c r="CG6" i="119" s="1"/>
  <c r="G37" i="119"/>
  <c r="H6" i="119"/>
  <c r="C22" i="71"/>
  <c r="U8" i="72" l="1"/>
  <c r="U9" i="72" s="1"/>
  <c r="U10" i="72" s="1"/>
  <c r="U11" i="72" s="1"/>
  <c r="AM8" i="72"/>
  <c r="AM9" i="72" s="1"/>
  <c r="AM10" i="72" s="1"/>
  <c r="AM11" i="72" s="1"/>
  <c r="AK8" i="72"/>
  <c r="AK9" i="72" s="1"/>
  <c r="AK10" i="72" s="1"/>
  <c r="AK11" i="72" s="1"/>
  <c r="AR8" i="72"/>
  <c r="AR9" i="72" s="1"/>
  <c r="AR10" i="72" s="1"/>
  <c r="AR11" i="72" s="1"/>
  <c r="I8" i="72"/>
  <c r="I9" i="72" s="1"/>
  <c r="I10" i="72" s="1"/>
  <c r="I11" i="72" s="1"/>
  <c r="I12" i="72" s="1"/>
  <c r="N8" i="72"/>
  <c r="N9" i="72" s="1"/>
  <c r="N10" i="72" s="1"/>
  <c r="N11" i="72" s="1"/>
  <c r="Y8" i="72"/>
  <c r="Y9" i="72" s="1"/>
  <c r="Y10" i="72" s="1"/>
  <c r="Y11" i="72" s="1"/>
  <c r="J8" i="72"/>
  <c r="J9" i="72" s="1"/>
  <c r="J10" i="72" s="1"/>
  <c r="J11" i="72" s="1"/>
  <c r="D8" i="72"/>
  <c r="D9" i="72" s="1"/>
  <c r="D10" i="72" s="1"/>
  <c r="D11" i="72" s="1"/>
  <c r="AU8" i="72"/>
  <c r="AU9" i="72" s="1"/>
  <c r="AU10" i="72" s="1"/>
  <c r="AU11" i="72" s="1"/>
  <c r="C8" i="72"/>
  <c r="C9" i="72" s="1"/>
  <c r="C10" i="72" s="1"/>
  <c r="C11" i="72" s="1"/>
  <c r="G8" i="72"/>
  <c r="G9" i="72" s="1"/>
  <c r="G10" i="72" s="1"/>
  <c r="G11" i="72" s="1"/>
  <c r="S8" i="72"/>
  <c r="S9" i="72" s="1"/>
  <c r="S10" i="72" s="1"/>
  <c r="S11" i="72" s="1"/>
  <c r="S12" i="72" s="1"/>
  <c r="AE8" i="72"/>
  <c r="AE9" i="72" s="1"/>
  <c r="AE10" i="72" s="1"/>
  <c r="AE11" i="72" s="1"/>
  <c r="AO8" i="72"/>
  <c r="AO9" i="72" s="1"/>
  <c r="AO10" i="72" s="1"/>
  <c r="AO11" i="72" s="1"/>
  <c r="AO12" i="72" s="1"/>
  <c r="H8" i="72"/>
  <c r="H9" i="72" s="1"/>
  <c r="H10" i="72" s="1"/>
  <c r="H11" i="72" s="1"/>
  <c r="AN8" i="72"/>
  <c r="AN9" i="72" s="1"/>
  <c r="AN10" i="72" s="1"/>
  <c r="AN11" i="72" s="1"/>
  <c r="E8" i="72"/>
  <c r="E9" i="72" s="1"/>
  <c r="E10" i="72" s="1"/>
  <c r="E11" i="72" s="1"/>
  <c r="AS8" i="72"/>
  <c r="AS9" i="72" s="1"/>
  <c r="AS10" i="72" s="1"/>
  <c r="AS11" i="72" s="1"/>
  <c r="T8" i="72"/>
  <c r="T9" i="72" s="1"/>
  <c r="T10" i="72" s="1"/>
  <c r="T11" i="72" s="1"/>
  <c r="T12" i="72" s="1"/>
  <c r="R13" i="115"/>
  <c r="AH12" i="115"/>
  <c r="AT8" i="72"/>
  <c r="AT9" i="72" s="1"/>
  <c r="AT10" i="72" s="1"/>
  <c r="AT11" i="72" s="1"/>
  <c r="AT12" i="72" s="1"/>
  <c r="V8" i="72"/>
  <c r="V9" i="72" s="1"/>
  <c r="V10" i="72" s="1"/>
  <c r="V11" i="72" s="1"/>
  <c r="AB8" i="72"/>
  <c r="AB9" i="72" s="1"/>
  <c r="AB10" i="72" s="1"/>
  <c r="AB11" i="72" s="1"/>
  <c r="U6" i="119"/>
  <c r="AH6" i="119" s="1"/>
  <c r="AU6" i="119" s="1"/>
  <c r="BH6" i="119" s="1"/>
  <c r="BU6" i="119" s="1"/>
  <c r="CH6" i="119" s="1"/>
  <c r="H37" i="119"/>
  <c r="I6" i="119"/>
  <c r="U37" i="119"/>
  <c r="AH37" i="119" s="1"/>
  <c r="AU37" i="119" s="1"/>
  <c r="BH37" i="119" s="1"/>
  <c r="BU37" i="119" s="1"/>
  <c r="CH37" i="119" s="1"/>
  <c r="CU37" i="119" s="1"/>
  <c r="O8" i="72"/>
  <c r="O9" i="72" s="1"/>
  <c r="O10" i="72" s="1"/>
  <c r="O11" i="72" s="1"/>
  <c r="P8" i="72"/>
  <c r="P9" i="72" s="1"/>
  <c r="P10" i="72" s="1"/>
  <c r="P11" i="72" s="1"/>
  <c r="P12" i="72" s="1"/>
  <c r="AF8" i="72"/>
  <c r="AF9" i="72" s="1"/>
  <c r="AF10" i="72" s="1"/>
  <c r="AF11" i="72" s="1"/>
  <c r="F8" i="72"/>
  <c r="F9" i="72" s="1"/>
  <c r="F10" i="72" s="1"/>
  <c r="F11" i="72" s="1"/>
  <c r="Z8" i="72"/>
  <c r="Z9" i="72" s="1"/>
  <c r="Z10" i="72" s="1"/>
  <c r="Z11" i="72" s="1"/>
  <c r="M8" i="72"/>
  <c r="M9" i="72" s="1"/>
  <c r="M10" i="72" s="1"/>
  <c r="M11" i="72" s="1"/>
  <c r="Z13" i="117"/>
  <c r="AE12" i="117"/>
  <c r="AC12" i="117"/>
  <c r="AH12" i="117"/>
  <c r="AF12" i="117"/>
  <c r="AG12" i="117"/>
  <c r="AD12" i="117"/>
  <c r="AB12" i="117"/>
  <c r="AA12" i="117"/>
  <c r="AA8" i="72"/>
  <c r="AA9" i="72" s="1"/>
  <c r="AA10" i="72" s="1"/>
  <c r="AA11" i="72" s="1"/>
  <c r="AA12" i="72" s="1"/>
  <c r="AL8" i="72"/>
  <c r="AL9" i="72" s="1"/>
  <c r="AL10" i="72" s="1"/>
  <c r="AL11" i="72" s="1"/>
  <c r="AL12" i="72" s="1"/>
  <c r="AG8" i="72"/>
  <c r="AG9" i="72" s="1"/>
  <c r="AG10" i="72" s="1"/>
  <c r="AG11" i="72" s="1"/>
  <c r="AG12" i="72" s="1"/>
  <c r="AN12" i="72"/>
  <c r="AE12" i="72"/>
  <c r="U12" i="72"/>
  <c r="C12" i="72"/>
  <c r="AR12" i="72"/>
  <c r="V12" i="72"/>
  <c r="J12" i="72"/>
  <c r="AF12" i="72"/>
  <c r="H12" i="72"/>
  <c r="Y12" i="72"/>
  <c r="N12" i="72"/>
  <c r="D12" i="72"/>
  <c r="AK12" i="72"/>
  <c r="O12" i="72"/>
  <c r="AB12" i="72"/>
  <c r="G12" i="72"/>
  <c r="B13" i="72"/>
  <c r="F12" i="72"/>
  <c r="AU12" i="72"/>
  <c r="E12" i="72"/>
  <c r="Z12" i="72"/>
  <c r="AS12" i="72"/>
  <c r="AM12" i="72"/>
  <c r="AH12" i="72"/>
  <c r="M12" i="72"/>
  <c r="C23" i="71"/>
  <c r="R14" i="115" l="1"/>
  <c r="AH13" i="115"/>
  <c r="AH13" i="117"/>
  <c r="AE13" i="117"/>
  <c r="AA13" i="117"/>
  <c r="AF13" i="117"/>
  <c r="Z14" i="117"/>
  <c r="AC13" i="117"/>
  <c r="AB13" i="117"/>
  <c r="AG13" i="117"/>
  <c r="AD13" i="117"/>
  <c r="I37" i="119"/>
  <c r="J6" i="119"/>
  <c r="V37" i="119"/>
  <c r="AI37" i="119" s="1"/>
  <c r="AV37" i="119" s="1"/>
  <c r="BI37" i="119" s="1"/>
  <c r="BV37" i="119" s="1"/>
  <c r="CI37" i="119" s="1"/>
  <c r="CV37" i="119" s="1"/>
  <c r="V6" i="119"/>
  <c r="AI6" i="119" s="1"/>
  <c r="AV6" i="119" s="1"/>
  <c r="BI6" i="119" s="1"/>
  <c r="BV6" i="119" s="1"/>
  <c r="CI6" i="119" s="1"/>
  <c r="AN13" i="72"/>
  <c r="AE13" i="72"/>
  <c r="U13" i="72"/>
  <c r="C13" i="72"/>
  <c r="AM13" i="72"/>
  <c r="AB13" i="72"/>
  <c r="G13" i="72"/>
  <c r="B14" i="72"/>
  <c r="AL13" i="72"/>
  <c r="AA13" i="72"/>
  <c r="P13" i="72"/>
  <c r="F13" i="72"/>
  <c r="AU13" i="72"/>
  <c r="AK13" i="72"/>
  <c r="Z13" i="72"/>
  <c r="O13" i="72"/>
  <c r="E13" i="72"/>
  <c r="AR13" i="72"/>
  <c r="AG13" i="72"/>
  <c r="V13" i="72"/>
  <c r="J13" i="72"/>
  <c r="AF13" i="72"/>
  <c r="T13" i="72"/>
  <c r="I13" i="72"/>
  <c r="AS13" i="72"/>
  <c r="N13" i="72"/>
  <c r="AO13" i="72"/>
  <c r="M13" i="72"/>
  <c r="AH13" i="72"/>
  <c r="D13" i="72"/>
  <c r="Y13" i="72"/>
  <c r="H13" i="72"/>
  <c r="S13" i="72"/>
  <c r="AT13" i="72"/>
  <c r="C24" i="71"/>
  <c r="AG14" i="72" l="1"/>
  <c r="N14" i="72"/>
  <c r="AN14" i="72"/>
  <c r="AE14" i="72"/>
  <c r="U14" i="72"/>
  <c r="C14" i="72"/>
  <c r="AM14" i="72"/>
  <c r="AA14" i="72"/>
  <c r="O14" i="72"/>
  <c r="D14" i="72"/>
  <c r="AL14" i="72"/>
  <c r="Z14" i="72"/>
  <c r="M14" i="72"/>
  <c r="B15" i="72"/>
  <c r="AK14" i="72"/>
  <c r="Y14" i="72"/>
  <c r="J14" i="72"/>
  <c r="AS14" i="72"/>
  <c r="AF14" i="72"/>
  <c r="S14" i="72"/>
  <c r="G14" i="72"/>
  <c r="AR14" i="72"/>
  <c r="F14" i="72"/>
  <c r="AB14" i="72"/>
  <c r="V14" i="72"/>
  <c r="AU14" i="72"/>
  <c r="P14" i="72"/>
  <c r="AT14" i="72"/>
  <c r="I14" i="72"/>
  <c r="AO14" i="72"/>
  <c r="H14" i="72"/>
  <c r="AH14" i="72"/>
  <c r="T14" i="72"/>
  <c r="E14" i="72"/>
  <c r="AC14" i="117"/>
  <c r="AA14" i="117"/>
  <c r="AH14" i="117"/>
  <c r="Z15" i="117"/>
  <c r="AD14" i="117"/>
  <c r="AF14" i="117"/>
  <c r="AE14" i="117"/>
  <c r="AB14" i="117"/>
  <c r="AG14" i="117"/>
  <c r="J37" i="119"/>
  <c r="K6" i="119"/>
  <c r="W37" i="119"/>
  <c r="AJ37" i="119" s="1"/>
  <c r="AW37" i="119" s="1"/>
  <c r="BJ37" i="119" s="1"/>
  <c r="BW37" i="119" s="1"/>
  <c r="CJ37" i="119" s="1"/>
  <c r="CW37" i="119" s="1"/>
  <c r="W6" i="119"/>
  <c r="AJ6" i="119" s="1"/>
  <c r="AW6" i="119" s="1"/>
  <c r="BJ6" i="119" s="1"/>
  <c r="BW6" i="119" s="1"/>
  <c r="CJ6" i="119" s="1"/>
  <c r="R15" i="115"/>
  <c r="AH14" i="115"/>
  <c r="C25" i="71"/>
  <c r="AF15" i="117" l="1"/>
  <c r="AG15" i="117"/>
  <c r="AD15" i="117"/>
  <c r="AH15" i="117"/>
  <c r="AE15" i="117"/>
  <c r="AC15" i="117"/>
  <c r="AB15" i="117"/>
  <c r="Z16" i="117"/>
  <c r="AA15" i="117"/>
  <c r="AG15" i="72"/>
  <c r="N15" i="72"/>
  <c r="E15" i="72"/>
  <c r="AN15" i="72"/>
  <c r="AE15" i="72"/>
  <c r="U15" i="72"/>
  <c r="C15" i="72"/>
  <c r="AR15" i="72"/>
  <c r="F15" i="72"/>
  <c r="AO15" i="72"/>
  <c r="AB15" i="72"/>
  <c r="P15" i="72"/>
  <c r="D15" i="72"/>
  <c r="AM15" i="72"/>
  <c r="AA15" i="72"/>
  <c r="O15" i="72"/>
  <c r="AU15" i="72"/>
  <c r="V15" i="72"/>
  <c r="I15" i="72"/>
  <c r="AT15" i="72"/>
  <c r="AH15" i="72"/>
  <c r="T15" i="72"/>
  <c r="H15" i="72"/>
  <c r="B16" i="72"/>
  <c r="M15" i="72"/>
  <c r="AS15" i="72"/>
  <c r="J15" i="72"/>
  <c r="AK15" i="72"/>
  <c r="AF15" i="72"/>
  <c r="Z15" i="72"/>
  <c r="G15" i="72"/>
  <c r="AL15" i="72"/>
  <c r="Y15" i="72"/>
  <c r="S15" i="72"/>
  <c r="X37" i="119"/>
  <c r="AK37" i="119" s="1"/>
  <c r="AX37" i="119" s="1"/>
  <c r="BK37" i="119" s="1"/>
  <c r="BX37" i="119" s="1"/>
  <c r="CK37" i="119" s="1"/>
  <c r="CX37" i="119" s="1"/>
  <c r="X6" i="119"/>
  <c r="AK6" i="119" s="1"/>
  <c r="AX6" i="119" s="1"/>
  <c r="BK6" i="119" s="1"/>
  <c r="BX6" i="119" s="1"/>
  <c r="CK6" i="119" s="1"/>
  <c r="K37" i="119"/>
  <c r="L6" i="119"/>
  <c r="AH15" i="115"/>
  <c r="R16" i="115"/>
  <c r="C26" i="71"/>
  <c r="Y37" i="119" l="1"/>
  <c r="AL37" i="119" s="1"/>
  <c r="AY37" i="119" s="1"/>
  <c r="BL37" i="119" s="1"/>
  <c r="BY37" i="119" s="1"/>
  <c r="CL37" i="119" s="1"/>
  <c r="CY37" i="119" s="1"/>
  <c r="Y6" i="119"/>
  <c r="AL6" i="119" s="1"/>
  <c r="AY6" i="119" s="1"/>
  <c r="BL6" i="119" s="1"/>
  <c r="BY6" i="119" s="1"/>
  <c r="CL6" i="119" s="1"/>
  <c r="L37" i="119"/>
  <c r="M6" i="119"/>
  <c r="R17" i="115"/>
  <c r="AH16" i="115"/>
  <c r="AG16" i="72"/>
  <c r="N16" i="72"/>
  <c r="E16" i="72"/>
  <c r="AN16" i="72"/>
  <c r="AE16" i="72"/>
  <c r="U16" i="72"/>
  <c r="C16" i="72"/>
  <c r="AT16" i="72"/>
  <c r="AH16" i="72"/>
  <c r="T16" i="72"/>
  <c r="H16" i="72"/>
  <c r="AS16" i="72"/>
  <c r="AF16" i="72"/>
  <c r="S16" i="72"/>
  <c r="G16" i="72"/>
  <c r="AR16" i="72"/>
  <c r="F16" i="72"/>
  <c r="AL16" i="72"/>
  <c r="Z16" i="72"/>
  <c r="M16" i="72"/>
  <c r="B17" i="72"/>
  <c r="AK16" i="72"/>
  <c r="Y16" i="72"/>
  <c r="J16" i="72"/>
  <c r="AB16" i="72"/>
  <c r="V16" i="72"/>
  <c r="P16" i="72"/>
  <c r="AU16" i="72"/>
  <c r="O16" i="72"/>
  <c r="AM16" i="72"/>
  <c r="AA16" i="72"/>
  <c r="AO16" i="72"/>
  <c r="I16" i="72"/>
  <c r="D16" i="72"/>
  <c r="AA16" i="117"/>
  <c r="Z17" i="117"/>
  <c r="AC16" i="117"/>
  <c r="AB16" i="117"/>
  <c r="AG16" i="117"/>
  <c r="AF16" i="117"/>
  <c r="AE16" i="117"/>
  <c r="AH16" i="117"/>
  <c r="AD16" i="117"/>
  <c r="R18" i="115" l="1"/>
  <c r="AH17" i="115"/>
  <c r="Z37" i="119"/>
  <c r="AM37" i="119" s="1"/>
  <c r="AZ37" i="119" s="1"/>
  <c r="BM37" i="119" s="1"/>
  <c r="BZ37" i="119" s="1"/>
  <c r="CM37" i="119" s="1"/>
  <c r="CZ37" i="119" s="1"/>
  <c r="Z6" i="119"/>
  <c r="AM6" i="119" s="1"/>
  <c r="AZ6" i="119" s="1"/>
  <c r="BM6" i="119" s="1"/>
  <c r="BZ6" i="119" s="1"/>
  <c r="CM6" i="119" s="1"/>
  <c r="M37" i="119"/>
  <c r="AG17" i="72"/>
  <c r="N17" i="72"/>
  <c r="E17" i="72"/>
  <c r="AN17" i="72"/>
  <c r="AE17" i="72"/>
  <c r="U17" i="72"/>
  <c r="C17" i="72"/>
  <c r="B18" i="72"/>
  <c r="AK17" i="72"/>
  <c r="Y17" i="72"/>
  <c r="J17" i="72"/>
  <c r="AU17" i="72"/>
  <c r="V17" i="72"/>
  <c r="I17" i="72"/>
  <c r="AT17" i="72"/>
  <c r="AH17" i="72"/>
  <c r="T17" i="72"/>
  <c r="H17" i="72"/>
  <c r="AO17" i="72"/>
  <c r="AB17" i="72"/>
  <c r="P17" i="72"/>
  <c r="D17" i="72"/>
  <c r="AM17" i="72"/>
  <c r="AA17" i="72"/>
  <c r="O17" i="72"/>
  <c r="S17" i="72"/>
  <c r="AR17" i="72"/>
  <c r="G17" i="72"/>
  <c r="AL17" i="72"/>
  <c r="F17" i="72"/>
  <c r="AF17" i="72"/>
  <c r="Z17" i="72"/>
  <c r="AS17" i="72"/>
  <c r="M17" i="72"/>
  <c r="AD17" i="117"/>
  <c r="AH17" i="117"/>
  <c r="Z18" i="117"/>
  <c r="AA17" i="117"/>
  <c r="AF17" i="117"/>
  <c r="AE17" i="117"/>
  <c r="AC17" i="117"/>
  <c r="AG17" i="117"/>
  <c r="AB17" i="117"/>
  <c r="AG18" i="72" l="1"/>
  <c r="N18" i="72"/>
  <c r="E18" i="72"/>
  <c r="AN18" i="72"/>
  <c r="AE18" i="72"/>
  <c r="U18" i="72"/>
  <c r="C18" i="72"/>
  <c r="AM18" i="72"/>
  <c r="AA18" i="72"/>
  <c r="O18" i="72"/>
  <c r="AL18" i="72"/>
  <c r="Z18" i="72"/>
  <c r="M18" i="72"/>
  <c r="B19" i="72"/>
  <c r="AK18" i="72"/>
  <c r="Y18" i="72"/>
  <c r="J18" i="72"/>
  <c r="AS18" i="72"/>
  <c r="AF18" i="72"/>
  <c r="S18" i="72"/>
  <c r="G18" i="72"/>
  <c r="AR18" i="72"/>
  <c r="F18" i="72"/>
  <c r="AO18" i="72"/>
  <c r="H18" i="72"/>
  <c r="D18" i="72"/>
  <c r="AB18" i="72"/>
  <c r="V18" i="72"/>
  <c r="T18" i="72"/>
  <c r="AH18" i="72"/>
  <c r="P18" i="72"/>
  <c r="I18" i="72"/>
  <c r="AT18" i="72"/>
  <c r="AU18" i="72"/>
  <c r="AG18" i="117"/>
  <c r="AE18" i="117"/>
  <c r="Z19" i="117"/>
  <c r="AD18" i="117"/>
  <c r="AF18" i="117"/>
  <c r="AC18" i="117"/>
  <c r="AB18" i="117"/>
  <c r="AH18" i="117"/>
  <c r="AA18" i="117"/>
  <c r="R19" i="115"/>
  <c r="AH18" i="115"/>
  <c r="AB19" i="117" l="1"/>
  <c r="AA19" i="117"/>
  <c r="AE19" i="117"/>
  <c r="Z20" i="117"/>
  <c r="AD19" i="117"/>
  <c r="AC19" i="117"/>
  <c r="AG19" i="117"/>
  <c r="AF19" i="117"/>
  <c r="AH19" i="117"/>
  <c r="AG19" i="72"/>
  <c r="N19" i="72"/>
  <c r="E19" i="72"/>
  <c r="AN19" i="72"/>
  <c r="AE19" i="72"/>
  <c r="U19" i="72"/>
  <c r="C19" i="72"/>
  <c r="AR19" i="72"/>
  <c r="F19" i="72"/>
  <c r="AO19" i="72"/>
  <c r="AB19" i="72"/>
  <c r="P19" i="72"/>
  <c r="D19" i="72"/>
  <c r="AM19" i="72"/>
  <c r="AA19" i="72"/>
  <c r="O19" i="72"/>
  <c r="AU19" i="72"/>
  <c r="V19" i="72"/>
  <c r="I19" i="72"/>
  <c r="AT19" i="72"/>
  <c r="AH19" i="72"/>
  <c r="T19" i="72"/>
  <c r="H19" i="72"/>
  <c r="Z19" i="72"/>
  <c r="Y19" i="72"/>
  <c r="B20" i="72"/>
  <c r="M19" i="72"/>
  <c r="AS19" i="72"/>
  <c r="J19" i="72"/>
  <c r="AL19" i="72"/>
  <c r="G19" i="72"/>
  <c r="AK19" i="72"/>
  <c r="AF19" i="72"/>
  <c r="S19" i="72"/>
  <c r="R20" i="115"/>
  <c r="AH19" i="115"/>
  <c r="R21" i="115" l="1"/>
  <c r="AH20" i="115"/>
  <c r="Z21" i="117"/>
  <c r="AE20" i="117"/>
  <c r="AF20" i="117"/>
  <c r="AD20" i="117"/>
  <c r="AH20" i="117"/>
  <c r="AA20" i="117"/>
  <c r="AB20" i="117"/>
  <c r="AG20" i="117"/>
  <c r="AC20" i="117"/>
  <c r="AG20" i="72"/>
  <c r="N20" i="72"/>
  <c r="E20" i="72"/>
  <c r="AN20" i="72"/>
  <c r="AE20" i="72"/>
  <c r="U20" i="72"/>
  <c r="C20" i="72"/>
  <c r="AT20" i="72"/>
  <c r="AH20" i="72"/>
  <c r="T20" i="72"/>
  <c r="H20" i="72"/>
  <c r="AS20" i="72"/>
  <c r="AF20" i="72"/>
  <c r="S20" i="72"/>
  <c r="G20" i="72"/>
  <c r="AR20" i="72"/>
  <c r="F20" i="72"/>
  <c r="AL20" i="72"/>
  <c r="Z20" i="72"/>
  <c r="M20" i="72"/>
  <c r="B21" i="72"/>
  <c r="AK20" i="72"/>
  <c r="Y20" i="72"/>
  <c r="J20" i="72"/>
  <c r="AU20" i="72"/>
  <c r="O20" i="72"/>
  <c r="AO20" i="72"/>
  <c r="I20" i="72"/>
  <c r="AB20" i="72"/>
  <c r="AA20" i="72"/>
  <c r="V20" i="72"/>
  <c r="AM20" i="72"/>
  <c r="P20" i="72"/>
  <c r="D20" i="72"/>
  <c r="AG21" i="72" l="1"/>
  <c r="N21" i="72"/>
  <c r="E21" i="72"/>
  <c r="AN21" i="72"/>
  <c r="AE21" i="72"/>
  <c r="U21" i="72"/>
  <c r="C21" i="72"/>
  <c r="AT21" i="72"/>
  <c r="AK21" i="72"/>
  <c r="AL21" i="72"/>
  <c r="Y21" i="72"/>
  <c r="J21" i="72"/>
  <c r="V21" i="72"/>
  <c r="I21" i="72"/>
  <c r="B22" i="72"/>
  <c r="AH21" i="72"/>
  <c r="T21" i="72"/>
  <c r="H21" i="72"/>
  <c r="AR21" i="72"/>
  <c r="AB21" i="72"/>
  <c r="P21" i="72"/>
  <c r="D21" i="72"/>
  <c r="AO21" i="72"/>
  <c r="AA21" i="72"/>
  <c r="O21" i="72"/>
  <c r="AF21" i="72"/>
  <c r="S21" i="72"/>
  <c r="AU21" i="72"/>
  <c r="M21" i="72"/>
  <c r="AS21" i="72"/>
  <c r="G21" i="72"/>
  <c r="AM21" i="72"/>
  <c r="F21" i="72"/>
  <c r="Z21" i="72"/>
  <c r="AH21" i="117"/>
  <c r="AB21" i="117"/>
  <c r="AA21" i="117"/>
  <c r="AF21" i="117"/>
  <c r="AE21" i="117"/>
  <c r="AD21" i="117"/>
  <c r="AC21" i="117"/>
  <c r="Z22" i="117"/>
  <c r="AG21" i="117"/>
  <c r="R22" i="115"/>
  <c r="AH21" i="115"/>
  <c r="AG22" i="72" l="1"/>
  <c r="N22" i="72"/>
  <c r="E22" i="72"/>
  <c r="AN22" i="72"/>
  <c r="AE22" i="72"/>
  <c r="U22" i="72"/>
  <c r="C22" i="72"/>
  <c r="AT22" i="72"/>
  <c r="AK22" i="72"/>
  <c r="AA22" i="72"/>
  <c r="H22" i="72"/>
  <c r="T22" i="72"/>
  <c r="F22" i="72"/>
  <c r="B23" i="72"/>
  <c r="AH22" i="72"/>
  <c r="S22" i="72"/>
  <c r="D22" i="72"/>
  <c r="AU22" i="72"/>
  <c r="AF22" i="72"/>
  <c r="P22" i="72"/>
  <c r="AO22" i="72"/>
  <c r="Z22" i="72"/>
  <c r="J22" i="72"/>
  <c r="AM22" i="72"/>
  <c r="Y22" i="72"/>
  <c r="I22" i="72"/>
  <c r="AB22" i="72"/>
  <c r="V22" i="72"/>
  <c r="M22" i="72"/>
  <c r="AS22" i="72"/>
  <c r="G22" i="72"/>
  <c r="AR22" i="72"/>
  <c r="AL22" i="72"/>
  <c r="O22" i="72"/>
  <c r="AC22" i="117"/>
  <c r="AG22" i="117"/>
  <c r="AF22" i="117"/>
  <c r="AD22" i="117"/>
  <c r="AH22" i="117"/>
  <c r="AE22" i="117"/>
  <c r="AA22" i="117"/>
  <c r="Z23" i="117"/>
  <c r="AB22" i="117"/>
  <c r="AH22" i="115"/>
  <c r="R23" i="115"/>
  <c r="AG23" i="72" l="1"/>
  <c r="N23" i="72"/>
  <c r="E23" i="72"/>
  <c r="AN23" i="72"/>
  <c r="AE23" i="72"/>
  <c r="U23" i="72"/>
  <c r="C23" i="72"/>
  <c r="AT23" i="72"/>
  <c r="AK23" i="72"/>
  <c r="AA23" i="72"/>
  <c r="H23" i="72"/>
  <c r="B24" i="72"/>
  <c r="AH23" i="72"/>
  <c r="S23" i="72"/>
  <c r="D23" i="72"/>
  <c r="AU23" i="72"/>
  <c r="AF23" i="72"/>
  <c r="P23" i="72"/>
  <c r="AS23" i="72"/>
  <c r="O23" i="72"/>
  <c r="AM23" i="72"/>
  <c r="Y23" i="72"/>
  <c r="I23" i="72"/>
  <c r="AL23" i="72"/>
  <c r="V23" i="72"/>
  <c r="G23" i="72"/>
  <c r="T23" i="72"/>
  <c r="M23" i="72"/>
  <c r="AR23" i="72"/>
  <c r="F23" i="72"/>
  <c r="AO23" i="72"/>
  <c r="AB23" i="72"/>
  <c r="Z23" i="72"/>
  <c r="J23" i="72"/>
  <c r="R24" i="115"/>
  <c r="AH23" i="115"/>
  <c r="AF23" i="117"/>
  <c r="AC23" i="117"/>
  <c r="AB23" i="117"/>
  <c r="AD23" i="117"/>
  <c r="AH23" i="117"/>
  <c r="AG23" i="117"/>
  <c r="AE23" i="117"/>
  <c r="AA23" i="117"/>
  <c r="Z24" i="117"/>
  <c r="AA24" i="117" l="1"/>
  <c r="AH24" i="117"/>
  <c r="AG24" i="117"/>
  <c r="AC24" i="117"/>
  <c r="AF24" i="117"/>
  <c r="AE24" i="117"/>
  <c r="AD24" i="117"/>
  <c r="AB24" i="117"/>
  <c r="Z25" i="117"/>
  <c r="AG24" i="72"/>
  <c r="N24" i="72"/>
  <c r="E24" i="72"/>
  <c r="AN24" i="72"/>
  <c r="AE24" i="72"/>
  <c r="U24" i="72"/>
  <c r="C24" i="72"/>
  <c r="AT24" i="72"/>
  <c r="AK24" i="72"/>
  <c r="AA24" i="72"/>
  <c r="H24" i="72"/>
  <c r="AU24" i="72"/>
  <c r="AF24" i="72"/>
  <c r="P24" i="72"/>
  <c r="AS24" i="72"/>
  <c r="O24" i="72"/>
  <c r="AR24" i="72"/>
  <c r="AB24" i="72"/>
  <c r="M24" i="72"/>
  <c r="AL24" i="72"/>
  <c r="V24" i="72"/>
  <c r="G24" i="72"/>
  <c r="T24" i="72"/>
  <c r="F24" i="72"/>
  <c r="J24" i="72"/>
  <c r="B25" i="72"/>
  <c r="I24" i="72"/>
  <c r="AM24" i="72"/>
  <c r="AH24" i="72"/>
  <c r="Z24" i="72"/>
  <c r="Y24" i="72"/>
  <c r="D24" i="72"/>
  <c r="S24" i="72"/>
  <c r="AO24" i="72"/>
  <c r="R25" i="115"/>
  <c r="AH24" i="115"/>
  <c r="B26" i="72" l="1"/>
  <c r="AM25" i="72"/>
  <c r="T25" i="72"/>
  <c r="J25" i="72"/>
  <c r="AU25" i="72"/>
  <c r="AK25" i="72"/>
  <c r="Z25" i="72"/>
  <c r="O25" i="72"/>
  <c r="E25" i="72"/>
  <c r="AS25" i="72"/>
  <c r="AH25" i="72"/>
  <c r="M25" i="72"/>
  <c r="C25" i="72"/>
  <c r="AO25" i="72"/>
  <c r="AE25" i="72"/>
  <c r="S25" i="72"/>
  <c r="H25" i="72"/>
  <c r="AG25" i="72"/>
  <c r="P25" i="72"/>
  <c r="AF25" i="72"/>
  <c r="N25" i="72"/>
  <c r="AT25" i="72"/>
  <c r="AB25" i="72"/>
  <c r="AN25" i="72"/>
  <c r="V25" i="72"/>
  <c r="F25" i="72"/>
  <c r="AL25" i="72"/>
  <c r="U25" i="72"/>
  <c r="D25" i="72"/>
  <c r="G25" i="72"/>
  <c r="AR25" i="72"/>
  <c r="AA25" i="72"/>
  <c r="Y25" i="72"/>
  <c r="I25" i="72"/>
  <c r="R26" i="115"/>
  <c r="AH25" i="115"/>
  <c r="Z26" i="117"/>
  <c r="AE25" i="117"/>
  <c r="AA25" i="117"/>
  <c r="AF25" i="117"/>
  <c r="AG25" i="117"/>
  <c r="AD25" i="117"/>
  <c r="AB25" i="117"/>
  <c r="AH25" i="117"/>
  <c r="AC25" i="117"/>
  <c r="AH26" i="117" l="1"/>
  <c r="AD26" i="117"/>
  <c r="AC26" i="117"/>
  <c r="AF26" i="117"/>
  <c r="AE26" i="117"/>
  <c r="AG26" i="117"/>
  <c r="Z27" i="117"/>
  <c r="AA26" i="117"/>
  <c r="AB26" i="117"/>
  <c r="AH26" i="115"/>
  <c r="R27" i="115"/>
  <c r="B27" i="72"/>
  <c r="AM26" i="72"/>
  <c r="T26" i="72"/>
  <c r="J26" i="72"/>
  <c r="AR26" i="72"/>
  <c r="AG26" i="72"/>
  <c r="V26" i="72"/>
  <c r="AO26" i="72"/>
  <c r="AE26" i="72"/>
  <c r="S26" i="72"/>
  <c r="H26" i="72"/>
  <c r="AU26" i="72"/>
  <c r="AK26" i="72"/>
  <c r="Z26" i="72"/>
  <c r="O26" i="72"/>
  <c r="E26" i="72"/>
  <c r="AL26" i="72"/>
  <c r="U26" i="72"/>
  <c r="D26" i="72"/>
  <c r="C26" i="72"/>
  <c r="AH26" i="72"/>
  <c r="P26" i="72"/>
  <c r="AS26" i="72"/>
  <c r="AA26" i="72"/>
  <c r="I26" i="72"/>
  <c r="Y26" i="72"/>
  <c r="G26" i="72"/>
  <c r="F26" i="72"/>
  <c r="AT26" i="72"/>
  <c r="AF26" i="72"/>
  <c r="AB26" i="72"/>
  <c r="N26" i="72"/>
  <c r="AN26" i="72"/>
  <c r="M26" i="72"/>
  <c r="AC27" i="117" l="1"/>
  <c r="AG27" i="117"/>
  <c r="AA27" i="117"/>
  <c r="AE27" i="117"/>
  <c r="AD27" i="117"/>
  <c r="AH27" i="117"/>
  <c r="AF27" i="117"/>
  <c r="AB27" i="117"/>
  <c r="AM27" i="72"/>
  <c r="T27" i="72"/>
  <c r="J27" i="72"/>
  <c r="AN27" i="72"/>
  <c r="AB27" i="72"/>
  <c r="G27" i="72"/>
  <c r="AU27" i="72"/>
  <c r="AK27" i="72"/>
  <c r="Z27" i="72"/>
  <c r="O27" i="72"/>
  <c r="E27" i="72"/>
  <c r="AR27" i="72"/>
  <c r="AG27" i="72"/>
  <c r="V27" i="72"/>
  <c r="AS27" i="72"/>
  <c r="Y27" i="72"/>
  <c r="H27" i="72"/>
  <c r="AO27" i="72"/>
  <c r="F27" i="72"/>
  <c r="AL27" i="72"/>
  <c r="U27" i="72"/>
  <c r="D27" i="72"/>
  <c r="AF27" i="72"/>
  <c r="N27" i="72"/>
  <c r="AE27" i="72"/>
  <c r="M27" i="72"/>
  <c r="C27" i="72"/>
  <c r="AT27" i="72"/>
  <c r="AH27" i="72"/>
  <c r="AA27" i="72"/>
  <c r="S27" i="72"/>
  <c r="P27" i="72"/>
  <c r="I27" i="72"/>
  <c r="R28" i="115"/>
  <c r="AH27" i="115"/>
  <c r="R29" i="115" l="1"/>
  <c r="AH28" i="115"/>
  <c r="R30" i="115" l="1"/>
  <c r="AH29" i="115"/>
  <c r="AH30" i="115" l="1"/>
  <c r="R31" i="115"/>
  <c r="R32" i="115" l="1"/>
  <c r="AH31" i="115"/>
  <c r="R33" i="115" l="1"/>
  <c r="AH32" i="115"/>
  <c r="R34" i="115" l="1"/>
  <c r="AH33" i="115"/>
  <c r="AH34" i="115" l="1"/>
  <c r="R35" i="115"/>
  <c r="R36" i="115" l="1"/>
  <c r="AH35" i="115"/>
  <c r="R37" i="115" l="1"/>
  <c r="AH36" i="115"/>
  <c r="R38" i="115" l="1"/>
  <c r="AH37" i="115"/>
  <c r="AH38" i="115" l="1"/>
  <c r="R39" i="115"/>
  <c r="R40" i="115" l="1"/>
  <c r="AH39" i="115"/>
  <c r="R41" i="115" l="1"/>
  <c r="AH40" i="115"/>
  <c r="R42" i="115" l="1"/>
  <c r="AH41" i="115"/>
  <c r="AH42" i="115" l="1"/>
  <c r="R43" i="115"/>
  <c r="R44" i="115" l="1"/>
  <c r="AH43" i="115"/>
  <c r="R45" i="115" l="1"/>
  <c r="AH44" i="115"/>
  <c r="R46" i="115" l="1"/>
  <c r="AH45" i="115"/>
  <c r="AH46" i="115" l="1"/>
  <c r="R47" i="115"/>
  <c r="R48" i="115" l="1"/>
  <c r="AH47" i="115"/>
  <c r="R49" i="115" l="1"/>
  <c r="AH48" i="115"/>
  <c r="R50" i="115" l="1"/>
  <c r="AH49" i="115"/>
  <c r="AH50" i="115" l="1"/>
  <c r="R51" i="115"/>
  <c r="R52" i="115" l="1"/>
  <c r="AH51" i="115"/>
  <c r="R53" i="115" l="1"/>
  <c r="AH52" i="115"/>
  <c r="R54" i="115" l="1"/>
  <c r="AH53" i="115"/>
  <c r="R55" i="115" l="1"/>
  <c r="AH54" i="115"/>
  <c r="R56" i="115" l="1"/>
  <c r="AH55" i="115"/>
  <c r="R57" i="115" l="1"/>
  <c r="AH56" i="115"/>
  <c r="R58" i="115" l="1"/>
  <c r="AH57" i="115"/>
  <c r="R59" i="115" l="1"/>
  <c r="AH58" i="115"/>
  <c r="R60" i="115" l="1"/>
  <c r="AH59" i="115"/>
  <c r="R61" i="115" l="1"/>
  <c r="AH60" i="115"/>
  <c r="R62" i="115" l="1"/>
  <c r="AH61" i="115"/>
  <c r="R63" i="115" l="1"/>
  <c r="AH62" i="115"/>
  <c r="R64" i="115" l="1"/>
  <c r="AH63" i="115"/>
  <c r="R65" i="115" l="1"/>
  <c r="AH64" i="115"/>
  <c r="R66" i="115" l="1"/>
  <c r="AH65" i="115"/>
  <c r="R67" i="115" l="1"/>
  <c r="AH66" i="115"/>
  <c r="R68" i="115" l="1"/>
  <c r="AH67" i="115"/>
  <c r="R69" i="115" l="1"/>
  <c r="AH68" i="115"/>
  <c r="R70" i="115" l="1"/>
  <c r="AH69" i="115"/>
  <c r="R71" i="115" l="1"/>
  <c r="AH70" i="115"/>
  <c r="R72" i="115" l="1"/>
  <c r="AH71" i="115"/>
  <c r="R73" i="115" l="1"/>
  <c r="AH72" i="115"/>
  <c r="R74" i="115" l="1"/>
  <c r="AH73" i="115"/>
  <c r="R75" i="115" l="1"/>
  <c r="AH74" i="115"/>
  <c r="R76" i="115" l="1"/>
  <c r="AH75" i="115"/>
  <c r="R77" i="115" l="1"/>
  <c r="AH76" i="115"/>
  <c r="R78" i="115" l="1"/>
  <c r="AH77" i="115"/>
  <c r="R79" i="115" l="1"/>
  <c r="AH78" i="115"/>
  <c r="R80" i="115" l="1"/>
  <c r="AH79" i="115"/>
  <c r="R81" i="115" l="1"/>
  <c r="AH80" i="115"/>
  <c r="R82" i="115" l="1"/>
  <c r="AH81" i="115"/>
  <c r="R83" i="115" l="1"/>
  <c r="AH82" i="115"/>
  <c r="R84" i="115" l="1"/>
  <c r="AH83" i="115"/>
  <c r="R85" i="115" l="1"/>
  <c r="AH84" i="115"/>
  <c r="R86" i="115" l="1"/>
  <c r="AH85" i="115"/>
  <c r="R87" i="115" l="1"/>
  <c r="AH86" i="115"/>
  <c r="R88" i="115" l="1"/>
  <c r="AH87" i="115"/>
  <c r="R89" i="115" l="1"/>
  <c r="AH88" i="115"/>
  <c r="R90" i="115" l="1"/>
  <c r="AH89" i="115"/>
  <c r="R91" i="115" l="1"/>
  <c r="AH90" i="115"/>
  <c r="R92" i="115" l="1"/>
  <c r="AH91" i="115"/>
  <c r="R93" i="115" l="1"/>
  <c r="AH92" i="115"/>
  <c r="R94" i="115" l="1"/>
  <c r="AH93" i="115"/>
  <c r="R95" i="115" l="1"/>
  <c r="AH94" i="115"/>
  <c r="R96" i="115" l="1"/>
  <c r="AH95" i="115"/>
  <c r="R97" i="115" l="1"/>
  <c r="AH96" i="115"/>
  <c r="R98" i="115" l="1"/>
  <c r="AH97" i="115"/>
  <c r="R99" i="115" l="1"/>
  <c r="AH98" i="115"/>
  <c r="R100" i="115" l="1"/>
  <c r="AH99" i="115"/>
  <c r="R101" i="115" l="1"/>
  <c r="AH100" i="115"/>
  <c r="R102" i="115" l="1"/>
  <c r="AH102" i="115" s="1"/>
  <c r="AH101" i="115"/>
</calcChain>
</file>

<file path=xl/sharedStrings.xml><?xml version="1.0" encoding="utf-8"?>
<sst xmlns="http://schemas.openxmlformats.org/spreadsheetml/2006/main" count="374" uniqueCount="114">
  <si>
    <t>Contents</t>
  </si>
  <si>
    <t>Private capital</t>
  </si>
  <si>
    <t>Private equity</t>
  </si>
  <si>
    <t>Venture capital</t>
  </si>
  <si>
    <t>Real estate</t>
  </si>
  <si>
    <t>Real assets</t>
  </si>
  <si>
    <t>Private debt</t>
  </si>
  <si>
    <t>Funds of funds</t>
  </si>
  <si>
    <t>Secondaries</t>
  </si>
  <si>
    <t>S&amp;P 500</t>
  </si>
  <si>
    <t>Morningstar Global</t>
  </si>
  <si>
    <t>Morningstar Global Real Estate</t>
  </si>
  <si>
    <t>Morningstar Global High Yield</t>
  </si>
  <si>
    <t/>
  </si>
  <si>
    <t>Buyout</t>
  </si>
  <si>
    <t>Top quartile</t>
  </si>
  <si>
    <t>Bottom quartile</t>
  </si>
  <si>
    <t>Quarterly return</t>
  </si>
  <si>
    <t>Sub-$250M</t>
  </si>
  <si>
    <t>$250M+</t>
  </si>
  <si>
    <t>Opportunistic</t>
  </si>
  <si>
    <t>Value-add</t>
  </si>
  <si>
    <t>Infrastructure</t>
  </si>
  <si>
    <t>Natural resources</t>
  </si>
  <si>
    <t>Direct lending</t>
  </si>
  <si>
    <t>Distressed</t>
  </si>
  <si>
    <t>Mezzanine</t>
  </si>
  <si>
    <t>VC FoFs</t>
  </si>
  <si>
    <t>PE FoFs</t>
  </si>
  <si>
    <t>PitchBook Private Capital Indexes 5-year return</t>
  </si>
  <si>
    <t>PitchBook Private Capital Indexes quarterly return</t>
  </si>
  <si>
    <t>Upper-mid quartile</t>
  </si>
  <si>
    <t>Lower-mid quartile</t>
  </si>
  <si>
    <t>PitchBook Private Capital Index by fund quartile 5-year return</t>
  </si>
  <si>
    <t>PitchBook Private Equity Indexes 5-year return</t>
  </si>
  <si>
    <t>PitchBook Venture Capital Indexes 5-year return</t>
  </si>
  <si>
    <t>PitchBook Real Estate Indexes 5-year return</t>
  </si>
  <si>
    <t>PitchBook Real Assets Indexes 5-year return</t>
  </si>
  <si>
    <t>PitchBook Private Debt Indexes 5-year return</t>
  </si>
  <si>
    <t>PitchBook Funds of Funds Indexes 5-year return</t>
  </si>
  <si>
    <t>PitchBook Private Equity Index by fund quartile 5-year return</t>
  </si>
  <si>
    <t>PitchBook Venture Capital Index by fund quartile 5-year return</t>
  </si>
  <si>
    <t>PitchBook Real Estate Index by fund quartile 5-year return</t>
  </si>
  <si>
    <t>PitchBook Real Assets Index by fund quartile 5-year return</t>
  </si>
  <si>
    <t>PitchBook Private Debt Index by fund quartile 5-year return</t>
  </si>
  <si>
    <t>PitchBook Funds of Funds Index by fund quartile 5-year return</t>
  </si>
  <si>
    <t>PitchBook Secondaries Index by fund quartile 5-year return</t>
  </si>
  <si>
    <t>North America</t>
  </si>
  <si>
    <t>Europe</t>
  </si>
  <si>
    <t>Asia</t>
  </si>
  <si>
    <t>Rest of world</t>
  </si>
  <si>
    <t>PitchBook Private Capital Indexes</t>
  </si>
  <si>
    <t>Public market indexes</t>
  </si>
  <si>
    <t>Global Markets</t>
  </si>
  <si>
    <t>Global Real Estate</t>
  </si>
  <si>
    <t>Global Energy</t>
  </si>
  <si>
    <t>Global High Yield</t>
  </si>
  <si>
    <t>Morningstar Global Energy</t>
  </si>
  <si>
    <t>Rolling 5-year correlation with S&amp;P 500</t>
  </si>
  <si>
    <t>Public market indexes quarterly returns</t>
  </si>
  <si>
    <t>Reported</t>
  </si>
  <si>
    <t>Adjusted</t>
  </si>
  <si>
    <t>Reported peak-to-trough drawdowns</t>
  </si>
  <si>
    <t>Dot-com bubble</t>
  </si>
  <si>
    <t>GFC</t>
  </si>
  <si>
    <t>Current*</t>
  </si>
  <si>
    <t>Annualized volatility estimates since 2000*</t>
  </si>
  <si>
    <t>Reported versus adjusted Private Capital Index quarterly returns</t>
  </si>
  <si>
    <t>Adjusted quarterly returns</t>
  </si>
  <si>
    <t>Adjusted Private Capital Indexes 5-year return</t>
  </si>
  <si>
    <t>Distributions</t>
  </si>
  <si>
    <t>Contributions</t>
  </si>
  <si>
    <t>Net cash flow</t>
  </si>
  <si>
    <t>NAV change</t>
  </si>
  <si>
    <t>PitchBook Private Capital Index quarterly return by source</t>
  </si>
  <si>
    <t>PitchBook Private Equity Index quarterly return by source</t>
  </si>
  <si>
    <t>PitchBook Secondaries Index quarterly return by source</t>
  </si>
  <si>
    <t>PitchBook Venture Capital Index quarterly return by source</t>
  </si>
  <si>
    <t>PitchBook Real Estate Index quarterly return by source</t>
  </si>
  <si>
    <t>PitchBook Real Assets Index quarterly return by source</t>
  </si>
  <si>
    <t>PitchBook Private Debt Index quarterly return by source</t>
  </si>
  <si>
    <t>PitchBook Funds of Funds Index quarterly return by source</t>
  </si>
  <si>
    <t>Private Capital Index weighting by category</t>
  </si>
  <si>
    <t>Private Capital Index weighting by region</t>
  </si>
  <si>
    <t>Private Equity Index weighting by category</t>
  </si>
  <si>
    <t>Growth/expansion</t>
  </si>
  <si>
    <t>Other</t>
  </si>
  <si>
    <t>Private Equity Index weighting by region</t>
  </si>
  <si>
    <t>Venture Capital Index weighting by region</t>
  </si>
  <si>
    <t>Venture Capital Index weighting by category</t>
  </si>
  <si>
    <t>Real Estate Index weighting by category</t>
  </si>
  <si>
    <t>Real Estate Index weighting by region</t>
  </si>
  <si>
    <t>Real Assets Index weighting by category</t>
  </si>
  <si>
    <t>Real Assets Index weighting by region</t>
  </si>
  <si>
    <t>Private Debt Index weighting by category</t>
  </si>
  <si>
    <t>Private Debt Index weighting by region</t>
  </si>
  <si>
    <t>Funds of Funds Index weighting by category</t>
  </si>
  <si>
    <t>Funds of Funds Index weighting by region</t>
  </si>
  <si>
    <t>Secondaries Index weighting by region</t>
  </si>
  <si>
    <t>Private Capital Indexes</t>
  </si>
  <si>
    <t>Quarterly Returns</t>
  </si>
  <si>
    <t>Quarterly Returns by Source</t>
  </si>
  <si>
    <t>Quartile Indexes</t>
  </si>
  <si>
    <t>Regional Indexes</t>
  </si>
  <si>
    <t>Adjusted Returns</t>
  </si>
  <si>
    <t>Correlations</t>
  </si>
  <si>
    <t>Volatility and Drawdowns</t>
  </si>
  <si>
    <t>Index Weightings</t>
  </si>
  <si>
    <t>PitchBook Private Capital Index regional breakout 5-year return</t>
  </si>
  <si>
    <t>Rolling 5-year correlation with S&amp;P 500 quarterly returns</t>
  </si>
  <si>
    <t>COVID-19</t>
  </si>
  <si>
    <t>*As of June 30, 2023</t>
  </si>
  <si>
    <t>*As of September 30, 2023</t>
  </si>
  <si>
    <t>US Treasuries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</si>
</sst>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eneral&quot;*&quot;"/>
    <numFmt numFmtId="165" formatCode="0.0%"/>
    <numFmt numFmtId="166" formatCode="0.0"/>
    <numFmt numFmtId="167" formatCode="0.00;[Red]\-0.00"/>
    <numFmt numFmtId="168" formatCode="&quot;$&quot;#,##0.0"/>
  </numFmts>
  <fonts count="19">
    <font>
      <sz val="11"/>
      <color theme="1"/>
      <name val="Calibri"/>
      <family val="2"/>
      <scheme val="minor"/>
    </font>
    <font>
      <u/>
      <sz val="11"/>
      <color theme="10"/>
      <name val="Calibri"/>
      <family val="2"/>
      <scheme val="minor"/>
    </font>
    <font>
      <sz val="11"/>
      <color rgb="FFFFFFFF"/>
      <name val="Calibri"/>
      <family val="2"/>
      <scheme val="minor"/>
    </font>
    <font>
      <sz val="30"/>
      <color rgb="FF476990"/>
      <name val="Calibri Light"/>
      <family val="2"/>
    </font>
    <font>
      <strike/>
      <sz val="11"/>
      <color theme="1"/>
      <name val="Calibri"/>
      <family val="2"/>
      <scheme val="minor"/>
    </font>
    <font>
      <b/>
      <sz val="14"/>
      <color rgb="FFFFFFFF"/>
      <name val="Calibri"/>
      <family val="2"/>
      <scheme val="minor"/>
    </font>
    <font>
      <sz val="11"/>
      <color theme="2"/>
      <name val="Calibri"/>
      <family val="2"/>
      <scheme val="minor"/>
    </font>
    <font>
      <sz val="11"/>
      <color rgb="FFFF0000"/>
      <name val="Calibri"/>
      <family val="2"/>
      <scheme val="minor"/>
    </font>
    <font>
      <b/>
      <sz val="11"/>
      <color rgb="FFFF0000"/>
      <name val="Calibri"/>
      <family val="2"/>
      <scheme val="minor"/>
    </font>
    <font>
      <sz val="12"/>
      <color theme="1"/>
      <name val="Calibri Light"/>
      <family val="2"/>
      <scheme val="major"/>
    </font>
    <font>
      <sz val="8"/>
      <color theme="2"/>
      <name val="Calibri Light"/>
      <family val="2"/>
      <scheme val="major"/>
    </font>
    <font>
      <sz val="8"/>
      <color rgb="FFFFFFFF"/>
      <name val="Calibri Light"/>
      <family val="2"/>
      <scheme val="major"/>
    </font>
    <font>
      <sz val="8"/>
      <name val="Calibri Light"/>
      <family val="2"/>
      <scheme val="major"/>
    </font>
    <font>
      <sz val="8"/>
      <color theme="1"/>
      <name val="Calibri Light"/>
      <family val="2"/>
      <scheme val="major"/>
    </font>
    <font>
      <sz val="8"/>
      <color theme="0"/>
      <name val="Calibri Light"/>
      <family val="2"/>
      <scheme val="major"/>
    </font>
    <font>
      <sz val="8"/>
      <color theme="1"/>
      <name val="Calibri Light"/>
      <family val="2"/>
    </font>
    <font>
      <sz val="12"/>
      <color theme="1" tint="0.34998626667073579"/>
      <name val="Calibri Light"/>
      <family val="2"/>
      <scheme val="major"/>
    </font>
    <font>
      <sz val="8"/>
      <color theme="0"/>
      <name val="Whitney Cond SSm Light"/>
      <family val="3"/>
    </font>
    <font>
      <sz val="8"/>
      <color theme="1"/>
      <name val="Whitney Cond SSm Light"/>
      <family val="3"/>
    </font>
  </fonts>
  <fills count="7">
    <fill>
      <patternFill patternType="none"/>
    </fill>
    <fill>
      <patternFill patternType="gray125"/>
    </fill>
    <fill>
      <patternFill patternType="solid">
        <fgColor theme="4"/>
        <bgColor indexed="64"/>
      </patternFill>
    </fill>
    <fill>
      <patternFill patternType="solid">
        <fgColor rgb="FF051C38"/>
        <bgColor indexed="64"/>
      </patternFill>
    </fill>
    <fill>
      <patternFill patternType="solid">
        <fgColor theme="6"/>
        <bgColor indexed="64"/>
      </patternFill>
    </fill>
    <fill>
      <patternFill patternType="solid">
        <fgColor theme="0" tint="-0.14999847407452621"/>
        <bgColor indexed="64"/>
      </patternFill>
    </fill>
    <fill>
      <patternFill patternType="solid">
        <fgColor rgb="FFBBCBD9"/>
        <bgColor indexed="64"/>
      </patternFill>
    </fill>
  </fills>
  <borders count="29">
    <border>
      <left/>
      <right/>
      <top/>
      <bottom/>
      <diagonal/>
    </border>
    <border>
      <left/>
      <right/>
      <top/>
      <bottom style="thin">
        <color theme="0" tint="-0.499984740745262"/>
      </bottom>
      <diagonal/>
    </border>
    <border>
      <left/>
      <right/>
      <top/>
      <bottom style="medium">
        <color theme="0" tint="-0.2499465926084170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51C38"/>
      </bottom>
      <diagonal/>
    </border>
    <border>
      <left style="thin">
        <color rgb="FFBBCBD9"/>
      </left>
      <right/>
      <top style="thin">
        <color rgb="FFBBCBD9"/>
      </top>
      <bottom style="thin">
        <color rgb="FFBBCBD9"/>
      </bottom>
      <diagonal/>
    </border>
    <border>
      <left/>
      <right/>
      <top style="thin">
        <color rgb="FF051C38"/>
      </top>
      <bottom style="thin">
        <color rgb="FF051C3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rgb="FFBBCBD9"/>
      </left>
      <right style="thin">
        <color rgb="FFBBCBD9"/>
      </right>
      <top style="thin">
        <color rgb="FFBBCBD9"/>
      </top>
      <bottom style="thin">
        <color rgb="FFBBCBD9"/>
      </bottom>
      <diagonal/>
    </border>
    <border>
      <left style="thin">
        <color rgb="FF051C38"/>
      </left>
      <right style="thin">
        <color rgb="FF051C38"/>
      </right>
      <top/>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s>
  <cellStyleXfs count="4">
    <xf numFmtId="0" fontId="0" fillId="0" borderId="0"/>
    <xf numFmtId="0" fontId="1" fillId="0" borderId="0" applyNumberFormat="0" applyFill="0" applyBorder="0" applyAlignment="0" applyProtection="0"/>
    <xf numFmtId="0" fontId="15" fillId="0" borderId="0"/>
    <xf numFmtId="9" fontId="15" fillId="0" borderId="0" applyFont="0" applyFill="0" applyBorder="0" applyAlignment="0" applyProtection="0"/>
  </cellStyleXfs>
  <cellXfs count="133">
    <xf numFmtId="0" fontId="0" fillId="0" borderId="0" xfId="0"/>
    <xf numFmtId="0" fontId="2" fillId="2" borderId="0" xfId="0" applyFont="1" applyFill="1"/>
    <xf numFmtId="0" fontId="0" fillId="2" borderId="0" xfId="0" applyFill="1"/>
    <xf numFmtId="0" fontId="0" fillId="2" borderId="1" xfId="0" applyFill="1" applyBorder="1"/>
    <xf numFmtId="0" fontId="3" fillId="2" borderId="0" xfId="0" applyFont="1" applyFill="1"/>
    <xf numFmtId="0" fontId="4" fillId="2" borderId="0" xfId="0" applyFont="1" applyFill="1"/>
    <xf numFmtId="0" fontId="5" fillId="2" borderId="2" xfId="0" applyFont="1" applyFill="1" applyBorder="1"/>
    <xf numFmtId="0" fontId="1" fillId="2" borderId="0" xfId="1" applyFill="1"/>
    <xf numFmtId="0" fontId="6" fillId="2" borderId="0" xfId="0" applyFont="1" applyFill="1"/>
    <xf numFmtId="0" fontId="7" fillId="2" borderId="0" xfId="0" applyFont="1" applyFill="1"/>
    <xf numFmtId="0" fontId="8" fillId="2" borderId="0" xfId="0" applyFont="1" applyFill="1"/>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vertical="center"/>
    </xf>
    <xf numFmtId="0" fontId="9" fillId="0" borderId="0" xfId="0" applyFont="1"/>
    <xf numFmtId="0" fontId="13" fillId="0" borderId="0" xfId="0" applyFont="1" applyAlignment="1">
      <alignment horizontal="center"/>
    </xf>
    <xf numFmtId="0" fontId="13" fillId="0" borderId="0" xfId="0" applyFont="1"/>
    <xf numFmtId="10" fontId="13" fillId="0" borderId="0" xfId="0" applyNumberFormat="1" applyFont="1" applyAlignment="1">
      <alignment horizontal="center"/>
    </xf>
    <xf numFmtId="0" fontId="13" fillId="0" borderId="0" xfId="0" applyFont="1" applyAlignment="1">
      <alignment horizontal="center" vertical="top"/>
    </xf>
    <xf numFmtId="10" fontId="13" fillId="5" borderId="0" xfId="0" applyNumberFormat="1" applyFont="1" applyFill="1" applyAlignment="1">
      <alignment horizontal="center"/>
    </xf>
    <xf numFmtId="14" fontId="14" fillId="2" borderId="9" xfId="0" applyNumberFormat="1" applyFont="1" applyFill="1" applyBorder="1"/>
    <xf numFmtId="14" fontId="14" fillId="2" borderId="10" xfId="0" applyNumberFormat="1" applyFont="1" applyFill="1" applyBorder="1"/>
    <xf numFmtId="14" fontId="14" fillId="2" borderId="11" xfId="0" applyNumberFormat="1" applyFont="1" applyFill="1" applyBorder="1"/>
    <xf numFmtId="0" fontId="14" fillId="2" borderId="12" xfId="0" applyFont="1" applyFill="1" applyBorder="1" applyAlignment="1">
      <alignment horizontal="center"/>
    </xf>
    <xf numFmtId="0" fontId="14" fillId="2" borderId="13" xfId="0" applyFont="1" applyFill="1" applyBorder="1" applyAlignment="1">
      <alignment horizontal="center"/>
    </xf>
    <xf numFmtId="0" fontId="14" fillId="2" borderId="14" xfId="0" applyFont="1" applyFill="1" applyBorder="1" applyAlignment="1">
      <alignment horizontal="center"/>
    </xf>
    <xf numFmtId="10" fontId="13" fillId="0" borderId="3" xfId="0" applyNumberFormat="1" applyFont="1" applyBorder="1" applyAlignment="1">
      <alignment horizontal="center"/>
    </xf>
    <xf numFmtId="10" fontId="13" fillId="0" borderId="4" xfId="0" applyNumberFormat="1" applyFont="1" applyBorder="1" applyAlignment="1">
      <alignment horizontal="center"/>
    </xf>
    <xf numFmtId="10" fontId="13" fillId="0" borderId="15" xfId="0" applyNumberFormat="1" applyFont="1" applyBorder="1" applyAlignment="1">
      <alignment horizontal="center"/>
    </xf>
    <xf numFmtId="10" fontId="13" fillId="5" borderId="5" xfId="0" applyNumberFormat="1" applyFont="1" applyFill="1" applyBorder="1" applyAlignment="1">
      <alignment horizontal="center"/>
    </xf>
    <xf numFmtId="10" fontId="13" fillId="5" borderId="16" xfId="0" applyNumberFormat="1" applyFont="1" applyFill="1" applyBorder="1" applyAlignment="1">
      <alignment horizontal="center"/>
    </xf>
    <xf numFmtId="10" fontId="13" fillId="0" borderId="5" xfId="0" applyNumberFormat="1" applyFont="1" applyBorder="1" applyAlignment="1">
      <alignment horizontal="center"/>
    </xf>
    <xf numFmtId="10" fontId="13" fillId="0" borderId="16" xfId="0" applyNumberFormat="1" applyFont="1" applyBorder="1" applyAlignment="1">
      <alignment horizontal="center"/>
    </xf>
    <xf numFmtId="10" fontId="13" fillId="0" borderId="6" xfId="0" applyNumberFormat="1" applyFont="1" applyBorder="1" applyAlignment="1">
      <alignment horizontal="center"/>
    </xf>
    <xf numFmtId="10" fontId="13" fillId="0" borderId="7" xfId="0" applyNumberFormat="1" applyFont="1" applyBorder="1" applyAlignment="1">
      <alignment horizontal="center"/>
    </xf>
    <xf numFmtId="10" fontId="13" fillId="0" borderId="17" xfId="0" applyNumberFormat="1" applyFont="1" applyBorder="1" applyAlignment="1">
      <alignment horizontal="center"/>
    </xf>
    <xf numFmtId="166" fontId="13" fillId="0" borderId="0" xfId="0" applyNumberFormat="1" applyFont="1" applyAlignment="1">
      <alignment horizontal="center" vertical="center"/>
    </xf>
    <xf numFmtId="166" fontId="13" fillId="5" borderId="0" xfId="0" applyNumberFormat="1" applyFont="1" applyFill="1" applyAlignment="1">
      <alignment horizontal="center" vertical="center"/>
    </xf>
    <xf numFmtId="0" fontId="13" fillId="0" borderId="0" xfId="2" applyFont="1"/>
    <xf numFmtId="0" fontId="9" fillId="0" borderId="0" xfId="2" applyFont="1"/>
    <xf numFmtId="0" fontId="12" fillId="6" borderId="19" xfId="2" applyFont="1" applyFill="1" applyBorder="1" applyAlignment="1">
      <alignment horizontal="center" vertical="center" wrapText="1"/>
    </xf>
    <xf numFmtId="0" fontId="14" fillId="3" borderId="20" xfId="2" applyFont="1" applyFill="1" applyBorder="1" applyAlignment="1">
      <alignment horizontal="center" vertical="center" wrapText="1"/>
    </xf>
    <xf numFmtId="0" fontId="14" fillId="2" borderId="21" xfId="2" applyFont="1" applyFill="1" applyBorder="1" applyAlignment="1">
      <alignment horizontal="center" vertical="center" wrapText="1"/>
    </xf>
    <xf numFmtId="0" fontId="14" fillId="2" borderId="22" xfId="2" applyFont="1" applyFill="1" applyBorder="1" applyAlignment="1">
      <alignment horizontal="center" vertical="center" wrapText="1"/>
    </xf>
    <xf numFmtId="0" fontId="14" fillId="2" borderId="23" xfId="2" applyFont="1" applyFill="1" applyBorder="1" applyAlignment="1">
      <alignment horizontal="center" vertical="center" wrapText="1"/>
    </xf>
    <xf numFmtId="167" fontId="13" fillId="0" borderId="0" xfId="2" applyNumberFormat="1" applyFont="1" applyAlignment="1">
      <alignment horizontal="center" vertical="center"/>
    </xf>
    <xf numFmtId="2" fontId="13" fillId="0" borderId="0" xfId="2" applyNumberFormat="1" applyFont="1"/>
    <xf numFmtId="14" fontId="13" fillId="0" borderId="0" xfId="2" applyNumberFormat="1" applyFont="1"/>
    <xf numFmtId="165" fontId="13" fillId="0" borderId="0" xfId="3" applyNumberFormat="1" applyFont="1" applyAlignment="1">
      <alignment horizontal="center"/>
    </xf>
    <xf numFmtId="0" fontId="16" fillId="0" borderId="0" xfId="2" applyFont="1"/>
    <xf numFmtId="165" fontId="13" fillId="5" borderId="0" xfId="3" applyNumberFormat="1" applyFont="1" applyFill="1" applyAlignment="1">
      <alignment horizontal="center"/>
    </xf>
    <xf numFmtId="14" fontId="14" fillId="2" borderId="9" xfId="2" applyNumberFormat="1" applyFont="1" applyFill="1" applyBorder="1"/>
    <xf numFmtId="14" fontId="14" fillId="2" borderId="10" xfId="2" applyNumberFormat="1" applyFont="1" applyFill="1" applyBorder="1"/>
    <xf numFmtId="0" fontId="14" fillId="2" borderId="13" xfId="2" applyFont="1" applyFill="1" applyBorder="1"/>
    <xf numFmtId="0" fontId="14" fillId="2" borderId="14" xfId="2" applyFont="1" applyFill="1" applyBorder="1"/>
    <xf numFmtId="2" fontId="13" fillId="5" borderId="0" xfId="2" applyNumberFormat="1" applyFont="1" applyFill="1"/>
    <xf numFmtId="0" fontId="14" fillId="2" borderId="12" xfId="2" applyFont="1" applyFill="1" applyBorder="1"/>
    <xf numFmtId="165" fontId="13" fillId="0" borderId="3" xfId="3" applyNumberFormat="1" applyFont="1" applyBorder="1" applyAlignment="1">
      <alignment horizontal="center"/>
    </xf>
    <xf numFmtId="165" fontId="13" fillId="0" borderId="4" xfId="3" applyNumberFormat="1" applyFont="1" applyBorder="1" applyAlignment="1">
      <alignment horizontal="center"/>
    </xf>
    <xf numFmtId="165" fontId="13" fillId="0" borderId="15" xfId="3" applyNumberFormat="1" applyFont="1" applyBorder="1" applyAlignment="1">
      <alignment horizontal="center"/>
    </xf>
    <xf numFmtId="165" fontId="13" fillId="5" borderId="6" xfId="3" applyNumberFormat="1" applyFont="1" applyFill="1" applyBorder="1" applyAlignment="1">
      <alignment horizontal="center"/>
    </xf>
    <xf numFmtId="165" fontId="13" fillId="5" borderId="7" xfId="3" applyNumberFormat="1" applyFont="1" applyFill="1" applyBorder="1" applyAlignment="1">
      <alignment horizontal="center"/>
    </xf>
    <xf numFmtId="165" fontId="13" fillId="5" borderId="17" xfId="3" applyNumberFormat="1" applyFont="1" applyFill="1" applyBorder="1" applyAlignment="1">
      <alignment horizontal="center"/>
    </xf>
    <xf numFmtId="0" fontId="14" fillId="2" borderId="12" xfId="0" applyFont="1" applyFill="1" applyBorder="1"/>
    <xf numFmtId="0" fontId="14" fillId="2" borderId="13" xfId="0" applyFont="1" applyFill="1" applyBorder="1"/>
    <xf numFmtId="0" fontId="14" fillId="2" borderId="9" xfId="0" applyFont="1" applyFill="1" applyBorder="1" applyAlignment="1">
      <alignment horizontal="right"/>
    </xf>
    <xf numFmtId="0" fontId="14" fillId="2" borderId="11" xfId="0" applyFont="1" applyFill="1" applyBorder="1" applyAlignment="1">
      <alignment horizontal="right"/>
    </xf>
    <xf numFmtId="165" fontId="13" fillId="5" borderId="5" xfId="3" applyNumberFormat="1" applyFont="1" applyFill="1" applyBorder="1" applyAlignment="1">
      <alignment horizontal="center"/>
    </xf>
    <xf numFmtId="165" fontId="13" fillId="5" borderId="0" xfId="3" applyNumberFormat="1" applyFont="1" applyFill="1" applyBorder="1" applyAlignment="1">
      <alignment horizontal="center"/>
    </xf>
    <xf numFmtId="165" fontId="13" fillId="5" borderId="16" xfId="3" applyNumberFormat="1" applyFont="1" applyFill="1" applyBorder="1" applyAlignment="1">
      <alignment horizontal="center"/>
    </xf>
    <xf numFmtId="165" fontId="13" fillId="0" borderId="5" xfId="3" applyNumberFormat="1" applyFont="1" applyBorder="1" applyAlignment="1">
      <alignment horizontal="center"/>
    </xf>
    <xf numFmtId="165" fontId="13" fillId="0" borderId="0" xfId="3" applyNumberFormat="1" applyFont="1" applyBorder="1" applyAlignment="1">
      <alignment horizontal="center"/>
    </xf>
    <xf numFmtId="165" fontId="13" fillId="0" borderId="16" xfId="3" applyNumberFormat="1" applyFont="1" applyBorder="1" applyAlignment="1">
      <alignment horizontal="center"/>
    </xf>
    <xf numFmtId="0" fontId="14" fillId="2" borderId="10" xfId="0" applyFont="1" applyFill="1" applyBorder="1" applyAlignment="1">
      <alignment horizontal="right"/>
    </xf>
    <xf numFmtId="14" fontId="14" fillId="2" borderId="9" xfId="0" applyNumberFormat="1" applyFont="1" applyFill="1" applyBorder="1" applyAlignment="1">
      <alignment horizontal="center"/>
    </xf>
    <xf numFmtId="14" fontId="14" fillId="2" borderId="10" xfId="0" applyNumberFormat="1" applyFont="1" applyFill="1" applyBorder="1" applyAlignment="1">
      <alignment horizontal="center"/>
    </xf>
    <xf numFmtId="14" fontId="14" fillId="2" borderId="11" xfId="0" applyNumberFormat="1" applyFont="1" applyFill="1" applyBorder="1" applyAlignment="1">
      <alignment horizontal="center"/>
    </xf>
    <xf numFmtId="0" fontId="14" fillId="0" borderId="0" xfId="0" applyFont="1" applyAlignment="1">
      <alignment horizontal="center"/>
    </xf>
    <xf numFmtId="166" fontId="13" fillId="0" borderId="3" xfId="0" applyNumberFormat="1" applyFont="1" applyBorder="1" applyAlignment="1">
      <alignment horizontal="center" vertical="center"/>
    </xf>
    <xf numFmtId="166" fontId="13" fillId="0" borderId="4" xfId="0" applyNumberFormat="1" applyFont="1" applyBorder="1" applyAlignment="1">
      <alignment horizontal="center" vertical="center"/>
    </xf>
    <xf numFmtId="166" fontId="13" fillId="5" borderId="5" xfId="0" applyNumberFormat="1" applyFont="1" applyFill="1" applyBorder="1" applyAlignment="1">
      <alignment horizontal="center" vertical="center"/>
    </xf>
    <xf numFmtId="166" fontId="13" fillId="0" borderId="5" xfId="0" applyNumberFormat="1" applyFont="1" applyBorder="1" applyAlignment="1">
      <alignment horizontal="center" vertical="center"/>
    </xf>
    <xf numFmtId="166" fontId="13" fillId="0" borderId="6" xfId="0" applyNumberFormat="1" applyFont="1" applyBorder="1" applyAlignment="1">
      <alignment horizontal="center" vertical="center"/>
    </xf>
    <xf numFmtId="166" fontId="13" fillId="0" borderId="7" xfId="0" applyNumberFormat="1" applyFont="1" applyBorder="1" applyAlignment="1">
      <alignment horizontal="center" vertical="center"/>
    </xf>
    <xf numFmtId="166" fontId="13" fillId="0" borderId="15" xfId="0" applyNumberFormat="1" applyFont="1" applyBorder="1" applyAlignment="1">
      <alignment horizontal="center" vertical="center"/>
    </xf>
    <xf numFmtId="166" fontId="13" fillId="5" borderId="16" xfId="0" applyNumberFormat="1" applyFont="1" applyFill="1" applyBorder="1" applyAlignment="1">
      <alignment horizontal="center" vertical="center"/>
    </xf>
    <xf numFmtId="166" fontId="13" fillId="0" borderId="16" xfId="0" applyNumberFormat="1" applyFont="1" applyBorder="1" applyAlignment="1">
      <alignment horizontal="center" vertical="center"/>
    </xf>
    <xf numFmtId="166" fontId="13" fillId="0" borderId="17" xfId="0" applyNumberFormat="1" applyFont="1" applyBorder="1" applyAlignment="1">
      <alignment horizontal="center" vertical="center"/>
    </xf>
    <xf numFmtId="168" fontId="13" fillId="5" borderId="13" xfId="0" applyNumberFormat="1" applyFont="1" applyFill="1" applyBorder="1" applyAlignment="1">
      <alignment horizontal="center"/>
    </xf>
    <xf numFmtId="168" fontId="13" fillId="5" borderId="14" xfId="0" applyNumberFormat="1" applyFont="1" applyFill="1" applyBorder="1" applyAlignment="1">
      <alignment horizontal="center"/>
    </xf>
    <xf numFmtId="0" fontId="14" fillId="2" borderId="8" xfId="0" applyFont="1" applyFill="1" applyBorder="1" applyAlignment="1">
      <alignment horizontal="right"/>
    </xf>
    <xf numFmtId="168" fontId="13" fillId="0" borderId="3" xfId="0" applyNumberFormat="1" applyFont="1" applyBorder="1" applyAlignment="1">
      <alignment horizontal="center"/>
    </xf>
    <xf numFmtId="168" fontId="13" fillId="0" borderId="4" xfId="0" applyNumberFormat="1" applyFont="1" applyBorder="1" applyAlignment="1">
      <alignment horizontal="center"/>
    </xf>
    <xf numFmtId="168" fontId="13" fillId="0" borderId="15" xfId="0" applyNumberFormat="1" applyFont="1" applyBorder="1" applyAlignment="1">
      <alignment horizontal="center"/>
    </xf>
    <xf numFmtId="168" fontId="13" fillId="5" borderId="5" xfId="0" applyNumberFormat="1" applyFont="1" applyFill="1" applyBorder="1" applyAlignment="1">
      <alignment horizontal="center"/>
    </xf>
    <xf numFmtId="168" fontId="13" fillId="5" borderId="0" xfId="0" applyNumberFormat="1" applyFont="1" applyFill="1" applyAlignment="1">
      <alignment horizontal="center"/>
    </xf>
    <xf numFmtId="168" fontId="13" fillId="5" borderId="16" xfId="0" applyNumberFormat="1" applyFont="1" applyFill="1" applyBorder="1" applyAlignment="1">
      <alignment horizontal="center"/>
    </xf>
    <xf numFmtId="168" fontId="13" fillId="0" borderId="5" xfId="0" applyNumberFormat="1" applyFont="1" applyBorder="1" applyAlignment="1">
      <alignment horizontal="center"/>
    </xf>
    <xf numFmtId="168" fontId="13" fillId="0" borderId="0" xfId="0" applyNumberFormat="1" applyFont="1" applyAlignment="1">
      <alignment horizontal="center"/>
    </xf>
    <xf numFmtId="168" fontId="13" fillId="0" borderId="16" xfId="0" applyNumberFormat="1" applyFont="1" applyBorder="1" applyAlignment="1">
      <alignment horizontal="center"/>
    </xf>
    <xf numFmtId="168" fontId="13" fillId="5" borderId="12" xfId="0" applyNumberFormat="1" applyFont="1" applyFill="1" applyBorder="1" applyAlignment="1">
      <alignment horizontal="center"/>
    </xf>
    <xf numFmtId="164" fontId="14" fillId="2" borderId="14" xfId="0" applyNumberFormat="1" applyFont="1" applyFill="1" applyBorder="1" applyAlignment="1">
      <alignment horizontal="center"/>
    </xf>
    <xf numFmtId="0" fontId="14" fillId="0" borderId="0" xfId="0" applyFont="1" applyAlignment="1">
      <alignment horizontal="right"/>
    </xf>
    <xf numFmtId="168" fontId="13" fillId="5" borderId="6" xfId="0" applyNumberFormat="1" applyFont="1" applyFill="1" applyBorder="1" applyAlignment="1">
      <alignment horizontal="center"/>
    </xf>
    <xf numFmtId="168" fontId="13" fillId="5" borderId="7" xfId="0" applyNumberFormat="1" applyFont="1" applyFill="1" applyBorder="1" applyAlignment="1">
      <alignment horizontal="center"/>
    </xf>
    <xf numFmtId="168" fontId="13" fillId="5" borderId="17" xfId="0" applyNumberFormat="1" applyFont="1" applyFill="1" applyBorder="1" applyAlignment="1">
      <alignment horizontal="center"/>
    </xf>
    <xf numFmtId="168" fontId="13" fillId="0" borderId="12" xfId="0" applyNumberFormat="1" applyFont="1" applyBorder="1" applyAlignment="1">
      <alignment horizontal="center"/>
    </xf>
    <xf numFmtId="168" fontId="13" fillId="0" borderId="13" xfId="0" applyNumberFormat="1" applyFont="1" applyBorder="1" applyAlignment="1">
      <alignment horizontal="center"/>
    </xf>
    <xf numFmtId="168" fontId="13" fillId="0" borderId="14" xfId="0" applyNumberFormat="1" applyFont="1" applyBorder="1" applyAlignment="1">
      <alignment horizontal="center"/>
    </xf>
    <xf numFmtId="0" fontId="14" fillId="2" borderId="3" xfId="0" applyFont="1" applyFill="1" applyBorder="1" applyAlignment="1">
      <alignment horizontal="center"/>
    </xf>
    <xf numFmtId="0" fontId="14" fillId="2" borderId="4" xfId="0" applyFont="1" applyFill="1" applyBorder="1" applyAlignment="1">
      <alignment horizontal="center"/>
    </xf>
    <xf numFmtId="164" fontId="14" fillId="2" borderId="15" xfId="0" applyNumberFormat="1" applyFont="1" applyFill="1" applyBorder="1" applyAlignment="1">
      <alignment horizontal="center"/>
    </xf>
    <xf numFmtId="0" fontId="14" fillId="2" borderId="4" xfId="0" applyFont="1" applyFill="1" applyBorder="1"/>
    <xf numFmtId="0" fontId="14" fillId="4" borderId="4" xfId="0" applyFont="1" applyFill="1" applyBorder="1"/>
    <xf numFmtId="0" fontId="14" fillId="4" borderId="15" xfId="0" applyFont="1" applyFill="1" applyBorder="1"/>
    <xf numFmtId="0" fontId="14" fillId="4" borderId="13" xfId="0" applyFont="1" applyFill="1" applyBorder="1" applyAlignment="1">
      <alignment horizontal="center"/>
    </xf>
    <xf numFmtId="0" fontId="14" fillId="4" borderId="14" xfId="0" applyFont="1" applyFill="1" applyBorder="1" applyAlignment="1">
      <alignment horizontal="center"/>
    </xf>
    <xf numFmtId="0" fontId="14" fillId="2" borderId="12" xfId="2" applyFont="1" applyFill="1" applyBorder="1" applyAlignment="1">
      <alignment horizontal="center" wrapText="1"/>
    </xf>
    <xf numFmtId="0" fontId="14" fillId="2" borderId="13" xfId="2" applyFont="1" applyFill="1" applyBorder="1" applyAlignment="1">
      <alignment horizontal="center" wrapText="1"/>
    </xf>
    <xf numFmtId="0" fontId="12" fillId="4" borderId="13" xfId="2" applyFont="1" applyFill="1" applyBorder="1" applyAlignment="1">
      <alignment horizontal="center" wrapText="1"/>
    </xf>
    <xf numFmtId="0" fontId="12" fillId="4" borderId="14" xfId="2" applyFont="1" applyFill="1" applyBorder="1" applyAlignment="1">
      <alignment horizontal="center" wrapText="1"/>
    </xf>
    <xf numFmtId="0" fontId="17" fillId="2" borderId="23" xfId="0" applyFont="1" applyFill="1" applyBorder="1" applyAlignment="1">
      <alignment horizontal="center" vertical="center" wrapText="1"/>
    </xf>
    <xf numFmtId="167" fontId="18" fillId="0" borderId="0" xfId="0" applyNumberFormat="1" applyFont="1" applyAlignment="1">
      <alignment horizontal="center" vertical="center"/>
    </xf>
    <xf numFmtId="0" fontId="17" fillId="0" borderId="0" xfId="0" applyFont="1" applyAlignment="1">
      <alignment horizontal="center" vertical="center" wrapText="1"/>
    </xf>
    <xf numFmtId="0" fontId="12" fillId="6" borderId="24" xfId="2" applyFont="1" applyFill="1" applyBorder="1" applyAlignment="1">
      <alignment vertical="center"/>
    </xf>
    <xf numFmtId="0" fontId="14" fillId="3" borderId="25" xfId="2" applyFont="1" applyFill="1" applyBorder="1" applyAlignment="1">
      <alignment vertical="center"/>
    </xf>
    <xf numFmtId="0" fontId="14" fillId="2" borderId="26" xfId="2" applyFont="1" applyFill="1" applyBorder="1" applyAlignment="1">
      <alignment vertical="center"/>
    </xf>
    <xf numFmtId="0" fontId="14" fillId="2" borderId="27" xfId="2" applyFont="1" applyFill="1" applyBorder="1" applyAlignment="1">
      <alignment vertical="center"/>
    </xf>
    <xf numFmtId="0" fontId="14" fillId="2" borderId="28" xfId="2" applyFont="1" applyFill="1" applyBorder="1" applyAlignment="1">
      <alignment vertical="center"/>
    </xf>
    <xf numFmtId="0" fontId="17" fillId="2" borderId="23" xfId="0" applyFont="1" applyFill="1" applyBorder="1" applyAlignment="1">
      <alignment vertical="center" wrapText="1"/>
    </xf>
    <xf numFmtId="0" fontId="16" fillId="0" borderId="0" xfId="2" applyFont="1" applyAlignment="1">
      <alignment horizontal="center"/>
    </xf>
    <xf numFmtId="0" fontId="16" fillId="0" borderId="18" xfId="2" applyFont="1" applyBorder="1" applyAlignment="1">
      <alignment horizontal="center"/>
    </xf>
  </cellXfs>
  <cellStyles count="4">
    <cellStyle name="Hyperlink" xfId="1" builtinId="8"/>
    <cellStyle name="Normal" xfId="0" builtinId="0"/>
    <cellStyle name="Normal 2" xfId="2" xr:uid="{4EB02480-F30E-4FAF-8C0C-CCFBDC7CC9F4}"/>
    <cellStyle name="Percent 2" xfId="3" xr:uid="{857B2A95-8A37-4A29-8DB0-7A1DEF6FDC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270122484689431E-2"/>
          <c:y val="3.4591177838271758E-2"/>
          <c:w val="0.87240576698745986"/>
          <c:h val="0.7285790770971392"/>
        </c:manualLayout>
      </c:layout>
      <c:lineChart>
        <c:grouping val="standard"/>
        <c:varyColors val="0"/>
        <c:ser>
          <c:idx val="0"/>
          <c:order val="0"/>
          <c:tx>
            <c:strRef>
              <c:f>'Private Capital Indexes'!$C$6</c:f>
              <c:strCache>
                <c:ptCount val="1"/>
                <c:pt idx="0">
                  <c:v>Private equity</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CF-4221-B30E-EDADDA0ACD99}"/>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Indexes'!$C$7:$C$27</c:f>
              <c:numCache>
                <c:formatCode>0.0</c:formatCode>
                <c:ptCount val="21"/>
                <c:pt idx="0">
                  <c:v>100</c:v>
                </c:pt>
                <c:pt idx="1">
                  <c:v>99.128778915650457</c:v>
                </c:pt>
                <c:pt idx="2">
                  <c:v>103.5164028695129</c:v>
                </c:pt>
                <c:pt idx="3">
                  <c:v>106.56854885870567</c:v>
                </c:pt>
                <c:pt idx="4">
                  <c:v>109.53602540834871</c:v>
                </c:pt>
                <c:pt idx="5">
                  <c:v>115.26420146930117</c:v>
                </c:pt>
                <c:pt idx="6">
                  <c:v>105.35267310773501</c:v>
                </c:pt>
                <c:pt idx="7">
                  <c:v>115.73816205436344</c:v>
                </c:pt>
                <c:pt idx="8">
                  <c:v>129.78352643435318</c:v>
                </c:pt>
                <c:pt idx="9">
                  <c:v>140.43447113748448</c:v>
                </c:pt>
                <c:pt idx="10">
                  <c:v>160.66618840401176</c:v>
                </c:pt>
                <c:pt idx="11">
                  <c:v>182.4398771802374</c:v>
                </c:pt>
                <c:pt idx="12">
                  <c:v>193.61814085479327</c:v>
                </c:pt>
                <c:pt idx="13">
                  <c:v>205.07475733686726</c:v>
                </c:pt>
                <c:pt idx="14">
                  <c:v>207.1333451003338</c:v>
                </c:pt>
                <c:pt idx="15">
                  <c:v>201.29161666768542</c:v>
                </c:pt>
                <c:pt idx="16">
                  <c:v>198.27559159109725</c:v>
                </c:pt>
                <c:pt idx="17">
                  <c:v>201.52481969803563</c:v>
                </c:pt>
                <c:pt idx="18">
                  <c:v>208.8304107734682</c:v>
                </c:pt>
                <c:pt idx="19">
                  <c:v>214.97409081283976</c:v>
                </c:pt>
                <c:pt idx="20">
                  <c:v>215.56152418306669</c:v>
                </c:pt>
              </c:numCache>
            </c:numRef>
          </c:val>
          <c:smooth val="0"/>
          <c:extLst>
            <c:ext xmlns:c16="http://schemas.microsoft.com/office/drawing/2014/chart" uri="{C3380CC4-5D6E-409C-BE32-E72D297353CC}">
              <c16:uniqueId val="{00000002-4DCF-4221-B30E-EDADDA0ACD99}"/>
            </c:ext>
          </c:extLst>
        </c:ser>
        <c:ser>
          <c:idx val="1"/>
          <c:order val="1"/>
          <c:tx>
            <c:strRef>
              <c:f>'Private Capital Indexes'!$D$6</c:f>
              <c:strCache>
                <c:ptCount val="1"/>
                <c:pt idx="0">
                  <c:v>Venture capital</c:v>
                </c:pt>
              </c:strCache>
            </c:strRef>
          </c:tx>
          <c:spPr>
            <a:ln w="22225" cap="rnd">
              <a:solidFill>
                <a:schemeClr val="accent3"/>
              </a:solidFill>
              <a:round/>
            </a:ln>
            <a:effectLst/>
          </c:spPr>
          <c:marker>
            <c:symbol val="none"/>
          </c:marker>
          <c:dLbls>
            <c:dLbl>
              <c:idx val="20"/>
              <c:layout>
                <c:manualLayout>
                  <c:x val="-1.2222081031699194E-16"/>
                  <c:y val="-3.1898148148148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CF-4221-B30E-EDADDA0ACD99}"/>
                </c:ext>
              </c:extLst>
            </c:dLbl>
            <c:dLbl>
              <c:idx val="40"/>
              <c:layout>
                <c:manualLayout>
                  <c:x val="-1.2714778706579134E-16"/>
                  <c:y val="-2.9252078835226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Indexes'!$D$7:$D$27</c:f>
              <c:numCache>
                <c:formatCode>0.0</c:formatCode>
                <c:ptCount val="21"/>
                <c:pt idx="0">
                  <c:v>100</c:v>
                </c:pt>
                <c:pt idx="1">
                  <c:v>101.04938239624917</c:v>
                </c:pt>
                <c:pt idx="2">
                  <c:v>107.86152819152257</c:v>
                </c:pt>
                <c:pt idx="3">
                  <c:v>110.52410527160708</c:v>
                </c:pt>
                <c:pt idx="4">
                  <c:v>112.23878446011832</c:v>
                </c:pt>
                <c:pt idx="5">
                  <c:v>118.54104294567385</c:v>
                </c:pt>
                <c:pt idx="6">
                  <c:v>116.3220905088949</c:v>
                </c:pt>
                <c:pt idx="7">
                  <c:v>126.584013906273</c:v>
                </c:pt>
                <c:pt idx="8">
                  <c:v>141.43243318812193</c:v>
                </c:pt>
                <c:pt idx="9">
                  <c:v>162.14378002903203</c:v>
                </c:pt>
                <c:pt idx="10">
                  <c:v>197.61640754932432</c:v>
                </c:pt>
                <c:pt idx="11">
                  <c:v>224.37113217802403</c:v>
                </c:pt>
                <c:pt idx="12">
                  <c:v>238.77934249195414</c:v>
                </c:pt>
                <c:pt idx="13">
                  <c:v>254.33934898052058</c:v>
                </c:pt>
                <c:pt idx="14">
                  <c:v>243.94058769280431</c:v>
                </c:pt>
                <c:pt idx="15">
                  <c:v>222.83205047749126</c:v>
                </c:pt>
                <c:pt idx="16">
                  <c:v>216.68857651396161</c:v>
                </c:pt>
                <c:pt idx="17">
                  <c:v>205.23423405731987</c:v>
                </c:pt>
                <c:pt idx="18">
                  <c:v>203.8890831240185</c:v>
                </c:pt>
                <c:pt idx="19">
                  <c:v>203.80962988102036</c:v>
                </c:pt>
                <c:pt idx="20">
                  <c:v>202.46555327342841</c:v>
                </c:pt>
              </c:numCache>
            </c:numRef>
          </c:val>
          <c:smooth val="0"/>
          <c:extLst>
            <c:ext xmlns:c16="http://schemas.microsoft.com/office/drawing/2014/chart" uri="{C3380CC4-5D6E-409C-BE32-E72D297353CC}">
              <c16:uniqueId val="{00000005-4DCF-4221-B30E-EDADDA0ACD99}"/>
            </c:ext>
          </c:extLst>
        </c:ser>
        <c:ser>
          <c:idx val="2"/>
          <c:order val="2"/>
          <c:tx>
            <c:strRef>
              <c:f>'Private Capital Indexes'!$E$6</c:f>
              <c:strCache>
                <c:ptCount val="1"/>
                <c:pt idx="0">
                  <c:v>Real estate</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CF-4221-B30E-EDADDA0ACD99}"/>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Indexes'!$E$7:$E$27</c:f>
              <c:numCache>
                <c:formatCode>0.0</c:formatCode>
                <c:ptCount val="21"/>
                <c:pt idx="0">
                  <c:v>100</c:v>
                </c:pt>
                <c:pt idx="1">
                  <c:v>99.354123898364918</c:v>
                </c:pt>
                <c:pt idx="2">
                  <c:v>101.29697068962261</c:v>
                </c:pt>
                <c:pt idx="3">
                  <c:v>102.94938108788664</c:v>
                </c:pt>
                <c:pt idx="4">
                  <c:v>106.22970563065977</c:v>
                </c:pt>
                <c:pt idx="5">
                  <c:v>108.50305910195885</c:v>
                </c:pt>
                <c:pt idx="6">
                  <c:v>104.86050373739354</c:v>
                </c:pt>
                <c:pt idx="7">
                  <c:v>104.52178368008862</c:v>
                </c:pt>
                <c:pt idx="8">
                  <c:v>109.45611144812379</c:v>
                </c:pt>
                <c:pt idx="9">
                  <c:v>110.75347672539147</c:v>
                </c:pt>
                <c:pt idx="10">
                  <c:v>116.97078261461387</c:v>
                </c:pt>
                <c:pt idx="11">
                  <c:v>122.93422510761602</c:v>
                </c:pt>
                <c:pt idx="12">
                  <c:v>133.94413660582418</c:v>
                </c:pt>
                <c:pt idx="13">
                  <c:v>143.43618120334713</c:v>
                </c:pt>
                <c:pt idx="14">
                  <c:v>153.31116585795797</c:v>
                </c:pt>
                <c:pt idx="15">
                  <c:v>155.49487136396357</c:v>
                </c:pt>
                <c:pt idx="16">
                  <c:v>154.02311995542203</c:v>
                </c:pt>
                <c:pt idx="17">
                  <c:v>153.15754780233107</c:v>
                </c:pt>
                <c:pt idx="18">
                  <c:v>152.90575191747789</c:v>
                </c:pt>
                <c:pt idx="19">
                  <c:v>153.28759843160719</c:v>
                </c:pt>
                <c:pt idx="20">
                  <c:v>156.87044506134191</c:v>
                </c:pt>
              </c:numCache>
            </c:numRef>
          </c:val>
          <c:smooth val="0"/>
          <c:extLst>
            <c:ext xmlns:c16="http://schemas.microsoft.com/office/drawing/2014/chart" uri="{C3380CC4-5D6E-409C-BE32-E72D297353CC}">
              <c16:uniqueId val="{00000008-4DCF-4221-B30E-EDADDA0ACD99}"/>
            </c:ext>
          </c:extLst>
        </c:ser>
        <c:ser>
          <c:idx val="3"/>
          <c:order val="3"/>
          <c:tx>
            <c:strRef>
              <c:f>'Private Capital Indexes'!$F$6</c:f>
              <c:strCache>
                <c:ptCount val="1"/>
                <c:pt idx="0">
                  <c:v>Real assets</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CF-4221-B30E-EDADDA0ACD99}"/>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Indexes'!$F$7:$F$27</c:f>
              <c:numCache>
                <c:formatCode>0.0</c:formatCode>
                <c:ptCount val="21"/>
                <c:pt idx="0">
                  <c:v>100</c:v>
                </c:pt>
                <c:pt idx="1">
                  <c:v>98.309760662065173</c:v>
                </c:pt>
                <c:pt idx="2">
                  <c:v>99.562102752826334</c:v>
                </c:pt>
                <c:pt idx="3">
                  <c:v>98.381066637339075</c:v>
                </c:pt>
                <c:pt idx="4">
                  <c:v>98.537730962900071</c:v>
                </c:pt>
                <c:pt idx="5">
                  <c:v>98.455165516897466</c:v>
                </c:pt>
                <c:pt idx="6">
                  <c:v>88.402620422055477</c:v>
                </c:pt>
                <c:pt idx="7">
                  <c:v>90.132303132794448</c:v>
                </c:pt>
                <c:pt idx="8">
                  <c:v>92.309617698913087</c:v>
                </c:pt>
                <c:pt idx="9">
                  <c:v>96.431786192325433</c:v>
                </c:pt>
                <c:pt idx="10">
                  <c:v>100.4238170637705</c:v>
                </c:pt>
                <c:pt idx="11">
                  <c:v>107.54107289767234</c:v>
                </c:pt>
                <c:pt idx="12">
                  <c:v>109.99943453454897</c:v>
                </c:pt>
                <c:pt idx="13">
                  <c:v>117.43358615084773</c:v>
                </c:pt>
                <c:pt idx="14">
                  <c:v>125.01228582880611</c:v>
                </c:pt>
                <c:pt idx="15">
                  <c:v>128.75359663639921</c:v>
                </c:pt>
                <c:pt idx="16">
                  <c:v>132.0716644178253</c:v>
                </c:pt>
                <c:pt idx="17">
                  <c:v>133.63737493315458</c:v>
                </c:pt>
                <c:pt idx="18">
                  <c:v>137.42481332357247</c:v>
                </c:pt>
                <c:pt idx="19">
                  <c:v>140.65645584678899</c:v>
                </c:pt>
                <c:pt idx="20">
                  <c:v>137.20361181948405</c:v>
                </c:pt>
              </c:numCache>
            </c:numRef>
          </c:val>
          <c:smooth val="0"/>
          <c:extLst>
            <c:ext xmlns:c16="http://schemas.microsoft.com/office/drawing/2014/chart" uri="{C3380CC4-5D6E-409C-BE32-E72D297353CC}">
              <c16:uniqueId val="{0000000B-4DCF-4221-B30E-EDADDA0ACD99}"/>
            </c:ext>
          </c:extLst>
        </c:ser>
        <c:ser>
          <c:idx val="4"/>
          <c:order val="4"/>
          <c:tx>
            <c:strRef>
              <c:f>'Private Capital Indexes'!$G$6</c:f>
              <c:strCache>
                <c:ptCount val="1"/>
                <c:pt idx="0">
                  <c:v>Private debt</c:v>
                </c:pt>
              </c:strCache>
            </c:strRef>
          </c:tx>
          <c:spPr>
            <a:ln w="22225" cap="rnd">
              <a:solidFill>
                <a:schemeClr val="accent2"/>
              </a:solidFill>
              <a:round/>
            </a:ln>
            <a:effectLst/>
          </c:spPr>
          <c:marker>
            <c:symbol val="none"/>
          </c:marker>
          <c:dLbls>
            <c:dLbl>
              <c:idx val="20"/>
              <c:layout>
                <c:manualLayout>
                  <c:x val="-1.2222081031699194E-16"/>
                  <c:y val="4.1928190348755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DCF-4221-B30E-EDADDA0ACD99}"/>
                </c:ext>
              </c:extLst>
            </c:dLbl>
            <c:dLbl>
              <c:idx val="40"/>
              <c:layout>
                <c:manualLayout>
                  <c:x val="0"/>
                  <c:y val="-1.2480497175837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chemeClr val="accent2"/>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Indexes'!$G$7:$G$27</c:f>
              <c:numCache>
                <c:formatCode>0.0</c:formatCode>
                <c:ptCount val="21"/>
                <c:pt idx="0">
                  <c:v>100</c:v>
                </c:pt>
                <c:pt idx="1">
                  <c:v>100.52727568569591</c:v>
                </c:pt>
                <c:pt idx="2">
                  <c:v>102.29300725794447</c:v>
                </c:pt>
                <c:pt idx="3">
                  <c:v>103.98214001140555</c:v>
                </c:pt>
                <c:pt idx="4">
                  <c:v>106.15021764560016</c:v>
                </c:pt>
                <c:pt idx="5">
                  <c:v>108.52369422624588</c:v>
                </c:pt>
                <c:pt idx="6">
                  <c:v>100.99294489724379</c:v>
                </c:pt>
                <c:pt idx="7">
                  <c:v>103.8744206314435</c:v>
                </c:pt>
                <c:pt idx="8">
                  <c:v>107.18187673002765</c:v>
                </c:pt>
                <c:pt idx="9">
                  <c:v>110.73479566682954</c:v>
                </c:pt>
                <c:pt idx="10">
                  <c:v>116.61583150482899</c:v>
                </c:pt>
                <c:pt idx="11">
                  <c:v>125.94357739297786</c:v>
                </c:pt>
                <c:pt idx="12">
                  <c:v>126.6765052408258</c:v>
                </c:pt>
                <c:pt idx="13">
                  <c:v>129.28124460573548</c:v>
                </c:pt>
                <c:pt idx="14">
                  <c:v>132.23322927224564</c:v>
                </c:pt>
                <c:pt idx="15">
                  <c:v>131.7528549481668</c:v>
                </c:pt>
                <c:pt idx="16">
                  <c:v>131.37202851713624</c:v>
                </c:pt>
                <c:pt idx="17">
                  <c:v>134.93885154022837</c:v>
                </c:pt>
                <c:pt idx="18">
                  <c:v>138.35491986720743</c:v>
                </c:pt>
                <c:pt idx="19">
                  <c:v>140.5554381675496</c:v>
                </c:pt>
                <c:pt idx="20">
                  <c:v>140.9066822888386</c:v>
                </c:pt>
              </c:numCache>
            </c:numRef>
          </c:val>
          <c:smooth val="0"/>
          <c:extLst>
            <c:ext xmlns:c16="http://schemas.microsoft.com/office/drawing/2014/chart" uri="{C3380CC4-5D6E-409C-BE32-E72D297353CC}">
              <c16:uniqueId val="{0000000E-4DCF-4221-B30E-EDADDA0ACD99}"/>
            </c:ext>
          </c:extLst>
        </c:ser>
        <c:ser>
          <c:idx val="5"/>
          <c:order val="5"/>
          <c:tx>
            <c:strRef>
              <c:f>'Private Capital Indexes'!$H$6</c:f>
              <c:strCache>
                <c:ptCount val="1"/>
                <c:pt idx="0">
                  <c:v>Funds of funds</c:v>
                </c:pt>
              </c:strCache>
            </c:strRef>
          </c:tx>
          <c:spPr>
            <a:ln w="22225" cap="rnd">
              <a:solidFill>
                <a:srgbClr val="78766F"/>
              </a:solidFill>
              <a:round/>
            </a:ln>
            <a:effectLst/>
          </c:spPr>
          <c:marker>
            <c:symbol val="none"/>
          </c:marker>
          <c:dLbls>
            <c:dLbl>
              <c:idx val="20"/>
              <c:layout>
                <c:manualLayout>
                  <c:x val="0"/>
                  <c:y val="-4.5833334837051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DCF-4221-B30E-EDADDA0ACD99}"/>
                </c:ext>
              </c:extLst>
            </c:dLbl>
            <c:dLbl>
              <c:idx val="40"/>
              <c:layout>
                <c:manualLayout>
                  <c:x val="-1.2708423388820004E-16"/>
                  <c:y val="-1.2354474184175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rgbClr val="78766F"/>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Indexes'!$H$7:$H$27</c:f>
              <c:numCache>
                <c:formatCode>0.0</c:formatCode>
                <c:ptCount val="21"/>
                <c:pt idx="0">
                  <c:v>100</c:v>
                </c:pt>
                <c:pt idx="1">
                  <c:v>102.09403530488356</c:v>
                </c:pt>
                <c:pt idx="2">
                  <c:v>104.50295445062369</c:v>
                </c:pt>
                <c:pt idx="3">
                  <c:v>108.54728003915638</c:v>
                </c:pt>
                <c:pt idx="4">
                  <c:v>110.79846214057234</c:v>
                </c:pt>
                <c:pt idx="5">
                  <c:v>113.62233363989822</c:v>
                </c:pt>
                <c:pt idx="6">
                  <c:v>112.9819783781525</c:v>
                </c:pt>
                <c:pt idx="7">
                  <c:v>117.10436662439125</c:v>
                </c:pt>
                <c:pt idx="8">
                  <c:v>125.33281840961705</c:v>
                </c:pt>
                <c:pt idx="9">
                  <c:v>141.47758581452041</c:v>
                </c:pt>
                <c:pt idx="10">
                  <c:v>158.08344304676135</c:v>
                </c:pt>
                <c:pt idx="11">
                  <c:v>184.08892215436063</c:v>
                </c:pt>
                <c:pt idx="12">
                  <c:v>196.98887645262209</c:v>
                </c:pt>
                <c:pt idx="13">
                  <c:v>204.83933549932758</c:v>
                </c:pt>
                <c:pt idx="14">
                  <c:v>205.65446885943754</c:v>
                </c:pt>
                <c:pt idx="15">
                  <c:v>202.0068691189413</c:v>
                </c:pt>
                <c:pt idx="16">
                  <c:v>199.95125131213342</c:v>
                </c:pt>
                <c:pt idx="17">
                  <c:v>191.58992884381033</c:v>
                </c:pt>
                <c:pt idx="18">
                  <c:v>192.77167438310678</c:v>
                </c:pt>
                <c:pt idx="19">
                  <c:v>195.02742108741492</c:v>
                </c:pt>
                <c:pt idx="20">
                  <c:v>201.23244349954589</c:v>
                </c:pt>
              </c:numCache>
            </c:numRef>
          </c:val>
          <c:smooth val="0"/>
          <c:extLst>
            <c:ext xmlns:c16="http://schemas.microsoft.com/office/drawing/2014/chart" uri="{C3380CC4-5D6E-409C-BE32-E72D297353CC}">
              <c16:uniqueId val="{00000011-4DCF-4221-B30E-EDADDA0ACD99}"/>
            </c:ext>
          </c:extLst>
        </c:ser>
        <c:ser>
          <c:idx val="6"/>
          <c:order val="6"/>
          <c:tx>
            <c:strRef>
              <c:f>'Private Capital Indexes'!$I$6</c:f>
              <c:strCache>
                <c:ptCount val="1"/>
                <c:pt idx="0">
                  <c:v>Secondaries</c:v>
                </c:pt>
              </c:strCache>
            </c:strRef>
          </c:tx>
          <c:spPr>
            <a:ln w="22225" cap="rnd">
              <a:solidFill>
                <a:srgbClr val="FFAF99"/>
              </a:solidFill>
              <a:round/>
            </a:ln>
            <a:effectLst/>
          </c:spPr>
          <c:marker>
            <c:symbol val="none"/>
          </c:marker>
          <c:dLbls>
            <c:dLbl>
              <c:idx val="20"/>
              <c:layout>
                <c:manualLayout>
                  <c:x val="0"/>
                  <c:y val="-9.25925925925930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DCF-4221-B30E-EDADDA0ACD99}"/>
                </c:ext>
              </c:extLst>
            </c:dLbl>
            <c:dLbl>
              <c:idx val="40"/>
              <c:layout>
                <c:manualLayout>
                  <c:x val="-1.2708423388820004E-16"/>
                  <c:y val="2.4708948368350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rgbClr val="FFAF99"/>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Indexes'!$I$7:$I$27</c:f>
              <c:numCache>
                <c:formatCode>0.0</c:formatCode>
                <c:ptCount val="21"/>
                <c:pt idx="0">
                  <c:v>100</c:v>
                </c:pt>
                <c:pt idx="1">
                  <c:v>100.68941248853803</c:v>
                </c:pt>
                <c:pt idx="2">
                  <c:v>103.06347490338332</c:v>
                </c:pt>
                <c:pt idx="3">
                  <c:v>108.13620422801172</c:v>
                </c:pt>
                <c:pt idx="4">
                  <c:v>108.23433152608227</c:v>
                </c:pt>
                <c:pt idx="5">
                  <c:v>110.79137216279887</c:v>
                </c:pt>
                <c:pt idx="6">
                  <c:v>106.33721544015334</c:v>
                </c:pt>
                <c:pt idx="7">
                  <c:v>105.95855565147041</c:v>
                </c:pt>
                <c:pt idx="8">
                  <c:v>109.57807383882319</c:v>
                </c:pt>
                <c:pt idx="9">
                  <c:v>123.02076211437232</c:v>
                </c:pt>
                <c:pt idx="10">
                  <c:v>133.70696860308328</c:v>
                </c:pt>
                <c:pt idx="11">
                  <c:v>152.69018360490551</c:v>
                </c:pt>
                <c:pt idx="12">
                  <c:v>165.6402384097259</c:v>
                </c:pt>
                <c:pt idx="13">
                  <c:v>179.53689032744356</c:v>
                </c:pt>
                <c:pt idx="14">
                  <c:v>181.89990146828589</c:v>
                </c:pt>
                <c:pt idx="15">
                  <c:v>189.5724016342848</c:v>
                </c:pt>
                <c:pt idx="16">
                  <c:v>184.98635955229864</c:v>
                </c:pt>
                <c:pt idx="17">
                  <c:v>185.88851231844868</c:v>
                </c:pt>
                <c:pt idx="18">
                  <c:v>186.33768320214253</c:v>
                </c:pt>
                <c:pt idx="19">
                  <c:v>189.28428996870889</c:v>
                </c:pt>
                <c:pt idx="20">
                  <c:v>190.45187076966621</c:v>
                </c:pt>
              </c:numCache>
            </c:numRef>
          </c:val>
          <c:smooth val="0"/>
          <c:extLst>
            <c:ext xmlns:c16="http://schemas.microsoft.com/office/drawing/2014/chart" uri="{C3380CC4-5D6E-409C-BE32-E72D297353CC}">
              <c16:uniqueId val="{00000014-4DCF-4221-B30E-EDADDA0ACD99}"/>
            </c:ext>
          </c:extLst>
        </c:ser>
        <c:ser>
          <c:idx val="7"/>
          <c:order val="7"/>
          <c:tx>
            <c:strRef>
              <c:f>'Private Capital Indexes'!$J$6</c:f>
              <c:strCache>
                <c:ptCount val="1"/>
                <c:pt idx="0">
                  <c:v>Private capital</c:v>
                </c:pt>
              </c:strCache>
            </c:strRef>
          </c:tx>
          <c:spPr>
            <a:ln w="22225" cap="rnd">
              <a:solidFill>
                <a:srgbClr val="051C38"/>
              </a:solidFill>
              <a:round/>
            </a:ln>
            <a:effectLst/>
          </c:spPr>
          <c:marker>
            <c:symbol val="none"/>
          </c:marker>
          <c:dLbls>
            <c:dLbl>
              <c:idx val="20"/>
              <c:layout>
                <c:manualLayout>
                  <c:x val="-1.2283498524320797E-16"/>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DCF-4221-B30E-EDADDA0ACD99}"/>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DCF-4221-B30E-EDADDA0ACD99}"/>
                </c:ext>
              </c:extLst>
            </c:dLbl>
            <c:spPr>
              <a:noFill/>
              <a:ln>
                <a:noFill/>
              </a:ln>
              <a:effectLst/>
            </c:spPr>
            <c:txPr>
              <a:bodyPr rot="0" spcFirstLastPara="1" vertOverflow="ellipsis" vert="horz" wrap="square" anchor="ctr" anchorCtr="1"/>
              <a:lstStyle/>
              <a:p>
                <a:pPr>
                  <a:defRPr sz="850" b="0" i="0" u="none" strike="noStrike" kern="1200" baseline="0">
                    <a:solidFill>
                      <a:srgbClr val="051C38"/>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Indexes'!$J$7:$J$27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17-4DCF-4221-B30E-EDADDA0ACD99}"/>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Source'!$S$6</c:f>
              <c:strCache>
                <c:ptCount val="1"/>
                <c:pt idx="0">
                  <c:v>Net cash flow</c:v>
                </c:pt>
              </c:strCache>
            </c:strRef>
          </c:tx>
          <c:spPr>
            <a:solidFill>
              <a:schemeClr val="accent4"/>
            </a:solidFill>
            <a:ln>
              <a:noFill/>
            </a:ln>
            <a:effectLst/>
          </c:spPr>
          <c:invertIfNegative val="0"/>
          <c:cat>
            <c:numRef>
              <c:f>'Quarterly Returns by Source'!$P$7:$P$27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Source'!$S$7:$S$27</c:f>
              <c:numCache>
                <c:formatCode>0.00%</c:formatCode>
                <c:ptCount val="21"/>
                <c:pt idx="0">
                  <c:v>7.7280428629251663E-3</c:v>
                </c:pt>
                <c:pt idx="1">
                  <c:v>4.1019148738672476E-3</c:v>
                </c:pt>
                <c:pt idx="2">
                  <c:v>6.9853446112966289E-3</c:v>
                </c:pt>
                <c:pt idx="3">
                  <c:v>1.8118023336938682E-2</c:v>
                </c:pt>
                <c:pt idx="4">
                  <c:v>-1.1837858542903538E-2</c:v>
                </c:pt>
                <c:pt idx="5">
                  <c:v>5.7900757465958463E-3</c:v>
                </c:pt>
                <c:pt idx="6">
                  <c:v>7.0464246027298616E-3</c:v>
                </c:pt>
                <c:pt idx="7">
                  <c:v>7.3720758718003321E-3</c:v>
                </c:pt>
                <c:pt idx="8">
                  <c:v>-8.948465167473163E-4</c:v>
                </c:pt>
                <c:pt idx="9">
                  <c:v>4.1163929314891878E-3</c:v>
                </c:pt>
                <c:pt idx="10">
                  <c:v>2.2672687045010576E-3</c:v>
                </c:pt>
                <c:pt idx="11">
                  <c:v>1.493691652207163E-2</c:v>
                </c:pt>
                <c:pt idx="12">
                  <c:v>2.5993092800178363E-3</c:v>
                </c:pt>
                <c:pt idx="13">
                  <c:v>1.9618170594073892E-2</c:v>
                </c:pt>
                <c:pt idx="14">
                  <c:v>-9.3216369646103043E-3</c:v>
                </c:pt>
                <c:pt idx="15">
                  <c:v>-1.15319671792663E-2</c:v>
                </c:pt>
                <c:pt idx="16">
                  <c:v>-1.1402026262119155E-4</c:v>
                </c:pt>
                <c:pt idx="17">
                  <c:v>-8.4582262091665861E-3</c:v>
                </c:pt>
                <c:pt idx="18">
                  <c:v>-7.9283944285843955E-3</c:v>
                </c:pt>
                <c:pt idx="19">
                  <c:v>-6.4938130729473853E-3</c:v>
                </c:pt>
                <c:pt idx="20">
                  <c:v>3.6351405916816848E-3</c:v>
                </c:pt>
              </c:numCache>
            </c:numRef>
          </c:val>
          <c:extLst>
            <c:ext xmlns:c16="http://schemas.microsoft.com/office/drawing/2014/chart" uri="{C3380CC4-5D6E-409C-BE32-E72D297353CC}">
              <c16:uniqueId val="{00000000-4661-4F48-9810-DB7778013D21}"/>
            </c:ext>
          </c:extLst>
        </c:ser>
        <c:ser>
          <c:idx val="3"/>
          <c:order val="3"/>
          <c:tx>
            <c:strRef>
              <c:f>'Quarterly Returns by Source'!$T$6</c:f>
              <c:strCache>
                <c:ptCount val="1"/>
                <c:pt idx="0">
                  <c:v>NAV change</c:v>
                </c:pt>
              </c:strCache>
            </c:strRef>
          </c:tx>
          <c:spPr>
            <a:solidFill>
              <a:schemeClr val="accent3"/>
            </a:solidFill>
            <a:ln>
              <a:noFill/>
            </a:ln>
            <a:effectLst/>
          </c:spPr>
          <c:invertIfNegative val="0"/>
          <c:cat>
            <c:numRef>
              <c:f>'Quarterly Returns by Source'!$P$7:$P$27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Source'!$T$7:$T$27</c:f>
              <c:numCache>
                <c:formatCode>0.00%</c:formatCode>
                <c:ptCount val="21"/>
                <c:pt idx="0">
                  <c:v>3.5626680915310294E-2</c:v>
                </c:pt>
                <c:pt idx="1">
                  <c:v>6.3919090886244145E-3</c:v>
                </c:pt>
                <c:pt idx="2">
                  <c:v>6.0428682409280787E-2</c:v>
                </c:pt>
                <c:pt idx="3">
                  <c:v>6.5671181099427045E-3</c:v>
                </c:pt>
                <c:pt idx="4">
                  <c:v>2.7351932909735144E-2</c:v>
                </c:pt>
                <c:pt idx="5">
                  <c:v>5.0360376308548283E-2</c:v>
                </c:pt>
                <c:pt idx="6">
                  <c:v>-2.5765278272642966E-2</c:v>
                </c:pt>
                <c:pt idx="7">
                  <c:v>8.0847825889623026E-2</c:v>
                </c:pt>
                <c:pt idx="8">
                  <c:v>0.11819575066443222</c:v>
                </c:pt>
                <c:pt idx="9">
                  <c:v>0.14232347502554132</c:v>
                </c:pt>
                <c:pt idx="10">
                  <c:v>0.21650540030531773</c:v>
                </c:pt>
                <c:pt idx="11">
                  <c:v>0.12045024571050678</c:v>
                </c:pt>
                <c:pt idx="12">
                  <c:v>6.1616662596872818E-2</c:v>
                </c:pt>
                <c:pt idx="13">
                  <c:v>4.554662266726428E-2</c:v>
                </c:pt>
                <c:pt idx="14">
                  <c:v>-3.1563744433895535E-2</c:v>
                </c:pt>
                <c:pt idx="15">
                  <c:v>-7.4999501056331908E-2</c:v>
                </c:pt>
                <c:pt idx="16">
                  <c:v>-2.7455954300576679E-2</c:v>
                </c:pt>
                <c:pt idx="17">
                  <c:v>-4.4402624329965112E-2</c:v>
                </c:pt>
                <c:pt idx="18">
                  <c:v>1.3741714478039402E-3</c:v>
                </c:pt>
                <c:pt idx="19">
                  <c:v>6.1041245139488165E-3</c:v>
                </c:pt>
                <c:pt idx="20">
                  <c:v>-1.0229905561210284E-2</c:v>
                </c:pt>
              </c:numCache>
            </c:numRef>
          </c:val>
          <c:extLst>
            <c:ext xmlns:c16="http://schemas.microsoft.com/office/drawing/2014/chart" uri="{C3380CC4-5D6E-409C-BE32-E72D297353CC}">
              <c16:uniqueId val="{00000001-4661-4F48-9810-DB7778013D21}"/>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Source'!$Q$6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Source'!$P$7:$P$27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Source'!$Q$7:$Q$27</c15:sqref>
                        </c15:formulaRef>
                      </c:ext>
                    </c:extLst>
                    <c:numCache>
                      <c:formatCode>0.00%</c:formatCode>
                      <c:ptCount val="21"/>
                      <c:pt idx="0">
                        <c:v>4.1797389848860722E-2</c:v>
                      </c:pt>
                      <c:pt idx="1">
                        <c:v>4.7487014337720616E-2</c:v>
                      </c:pt>
                      <c:pt idx="2">
                        <c:v>3.5355132135719218E-2</c:v>
                      </c:pt>
                      <c:pt idx="3">
                        <c:v>5.0395760774642626E-2</c:v>
                      </c:pt>
                      <c:pt idx="4">
                        <c:v>2.4851052770870654E-2</c:v>
                      </c:pt>
                      <c:pt idx="5">
                        <c:v>3.6177790283080109E-2</c:v>
                      </c:pt>
                      <c:pt idx="6">
                        <c:v>4.1010078705453992E-2</c:v>
                      </c:pt>
                      <c:pt idx="7">
                        <c:v>4.0218870609245082E-2</c:v>
                      </c:pt>
                      <c:pt idx="8">
                        <c:v>3.9975142096927992E-2</c:v>
                      </c:pt>
                      <c:pt idx="9">
                        <c:v>5.386409754986711E-2</c:v>
                      </c:pt>
                      <c:pt idx="10">
                        <c:v>4.8832594286637228E-2</c:v>
                      </c:pt>
                      <c:pt idx="11">
                        <c:v>6.2838485664427804E-2</c:v>
                      </c:pt>
                      <c:pt idx="12">
                        <c:v>4.2696106681089155E-2</c:v>
                      </c:pt>
                      <c:pt idx="13">
                        <c:v>4.8258869389087328E-2</c:v>
                      </c:pt>
                      <c:pt idx="14">
                        <c:v>1.3600669979918161E-2</c:v>
                      </c:pt>
                      <c:pt idx="15">
                        <c:v>1.9336694362590702E-2</c:v>
                      </c:pt>
                      <c:pt idx="16">
                        <c:v>1.7870795644585113E-2</c:v>
                      </c:pt>
                      <c:pt idx="17">
                        <c:v>1.0238875375605038E-2</c:v>
                      </c:pt>
                      <c:pt idx="18">
                        <c:v>1.1165248979874923E-2</c:v>
                      </c:pt>
                      <c:pt idx="19">
                        <c:v>1.5919060718488757E-2</c:v>
                      </c:pt>
                      <c:pt idx="20">
                        <c:v>1.9366328945691118E-2</c:v>
                      </c:pt>
                    </c:numCache>
                  </c:numRef>
                </c:val>
                <c:extLst>
                  <c:ext xmlns:c16="http://schemas.microsoft.com/office/drawing/2014/chart" uri="{C3380CC4-5D6E-409C-BE32-E72D297353CC}">
                    <c16:uniqueId val="{00000003-4661-4F48-9810-DB7778013D2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Source'!$R$6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Source'!$P$7:$P$27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Source'!$R$7:$R$27</c15:sqref>
                        </c15:formulaRef>
                      </c:ext>
                    </c:extLst>
                    <c:numCache>
                      <c:formatCode>0.00%</c:formatCode>
                      <c:ptCount val="21"/>
                      <c:pt idx="0">
                        <c:v>-3.4069346985935556E-2</c:v>
                      </c:pt>
                      <c:pt idx="1">
                        <c:v>-4.3385099463853369E-2</c:v>
                      </c:pt>
                      <c:pt idx="2">
                        <c:v>-2.8369787524422589E-2</c:v>
                      </c:pt>
                      <c:pt idx="3">
                        <c:v>-3.2277737437703943E-2</c:v>
                      </c:pt>
                      <c:pt idx="4">
                        <c:v>-3.6688911313774192E-2</c:v>
                      </c:pt>
                      <c:pt idx="5">
                        <c:v>-3.0387714536484263E-2</c:v>
                      </c:pt>
                      <c:pt idx="6">
                        <c:v>-3.3963654102724131E-2</c:v>
                      </c:pt>
                      <c:pt idx="7">
                        <c:v>-3.284679473744475E-2</c:v>
                      </c:pt>
                      <c:pt idx="8">
                        <c:v>-4.0869988613675308E-2</c:v>
                      </c:pt>
                      <c:pt idx="9">
                        <c:v>-4.9747704618377922E-2</c:v>
                      </c:pt>
                      <c:pt idx="10">
                        <c:v>-4.656532558213617E-2</c:v>
                      </c:pt>
                      <c:pt idx="11">
                        <c:v>-4.7901569142356173E-2</c:v>
                      </c:pt>
                      <c:pt idx="12">
                        <c:v>-4.0096797401071319E-2</c:v>
                      </c:pt>
                      <c:pt idx="13">
                        <c:v>-2.8640698795013436E-2</c:v>
                      </c:pt>
                      <c:pt idx="14">
                        <c:v>-2.2922306944528466E-2</c:v>
                      </c:pt>
                      <c:pt idx="15">
                        <c:v>-3.0868661541857002E-2</c:v>
                      </c:pt>
                      <c:pt idx="16">
                        <c:v>-1.7984815907206304E-2</c:v>
                      </c:pt>
                      <c:pt idx="17">
                        <c:v>-1.8697101584771624E-2</c:v>
                      </c:pt>
                      <c:pt idx="18">
                        <c:v>-1.9093643408459319E-2</c:v>
                      </c:pt>
                      <c:pt idx="19">
                        <c:v>-2.2412873791436142E-2</c:v>
                      </c:pt>
                      <c:pt idx="20">
                        <c:v>-1.5731188354009433E-2</c:v>
                      </c:pt>
                    </c:numCache>
                  </c:numRef>
                </c:val>
                <c:extLst xmlns:c15="http://schemas.microsoft.com/office/drawing/2012/chart">
                  <c:ext xmlns:c16="http://schemas.microsoft.com/office/drawing/2014/chart" uri="{C3380CC4-5D6E-409C-BE32-E72D297353CC}">
                    <c16:uniqueId val="{00000004-4661-4F48-9810-DB7778013D21}"/>
                  </c:ext>
                </c:extLst>
              </c15:ser>
            </c15:filteredBarSeries>
          </c:ext>
        </c:extLst>
      </c:barChart>
      <c:lineChart>
        <c:grouping val="standard"/>
        <c:varyColors val="0"/>
        <c:ser>
          <c:idx val="2"/>
          <c:order val="4"/>
          <c:tx>
            <c:strRef>
              <c:f>'Quarterly Returns by Source'!$U$6</c:f>
              <c:strCache>
                <c:ptCount val="1"/>
                <c:pt idx="0">
                  <c:v>Quarterly return</c:v>
                </c:pt>
              </c:strCache>
            </c:strRef>
          </c:tx>
          <c:spPr>
            <a:ln w="22225" cap="rnd">
              <a:solidFill>
                <a:schemeClr val="accent5"/>
              </a:solidFill>
              <a:round/>
            </a:ln>
            <a:effectLst/>
          </c:spPr>
          <c:marker>
            <c:symbol val="none"/>
          </c:marker>
          <c:cat>
            <c:numRef>
              <c:f>'Quarterly Returns by Source'!$P$7:$P$27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Source'!$U$7:$U$27</c:f>
              <c:numCache>
                <c:formatCode>0.00%</c:formatCode>
                <c:ptCount val="21"/>
                <c:pt idx="0">
                  <c:v>4.335472377823546E-2</c:v>
                </c:pt>
                <c:pt idx="1">
                  <c:v>1.049382396249166E-2</c:v>
                </c:pt>
                <c:pt idx="2">
                  <c:v>6.7414027020577416E-2</c:v>
                </c:pt>
                <c:pt idx="3">
                  <c:v>2.468514144688139E-2</c:v>
                </c:pt>
                <c:pt idx="4">
                  <c:v>1.5514074366831609E-2</c:v>
                </c:pt>
                <c:pt idx="5">
                  <c:v>5.6150452055144129E-2</c:v>
                </c:pt>
                <c:pt idx="6">
                  <c:v>-1.8718853669913101E-2</c:v>
                </c:pt>
                <c:pt idx="7">
                  <c:v>8.8219901761423358E-2</c:v>
                </c:pt>
                <c:pt idx="8">
                  <c:v>0.1173009041476849</c:v>
                </c:pt>
                <c:pt idx="9">
                  <c:v>0.14643986795703051</c:v>
                </c:pt>
                <c:pt idx="10">
                  <c:v>0.21877266900981879</c:v>
                </c:pt>
                <c:pt idx="11">
                  <c:v>0.13538716223257841</c:v>
                </c:pt>
                <c:pt idx="12">
                  <c:v>6.4215971876890654E-2</c:v>
                </c:pt>
                <c:pt idx="13">
                  <c:v>6.5164793261338172E-2</c:v>
                </c:pt>
                <c:pt idx="14">
                  <c:v>-4.0885381398505838E-2</c:v>
                </c:pt>
                <c:pt idx="15">
                  <c:v>-8.6531468235598208E-2</c:v>
                </c:pt>
                <c:pt idx="16">
                  <c:v>-2.7569974563197871E-2</c:v>
                </c:pt>
                <c:pt idx="17">
                  <c:v>-5.2860850539131699E-2</c:v>
                </c:pt>
                <c:pt idx="18">
                  <c:v>-6.5542229807804553E-3</c:v>
                </c:pt>
                <c:pt idx="19">
                  <c:v>-3.896885589985688E-4</c:v>
                </c:pt>
                <c:pt idx="20">
                  <c:v>-6.5947649695285993E-3</c:v>
                </c:pt>
              </c:numCache>
            </c:numRef>
          </c:val>
          <c:smooth val="0"/>
          <c:extLst>
            <c:ext xmlns:c16="http://schemas.microsoft.com/office/drawing/2014/chart" uri="{C3380CC4-5D6E-409C-BE32-E72D297353CC}">
              <c16:uniqueId val="{00000002-4661-4F48-9810-DB7778013D21}"/>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Source'!$Z$6</c:f>
              <c:strCache>
                <c:ptCount val="1"/>
                <c:pt idx="0">
                  <c:v>Net cash flow</c:v>
                </c:pt>
              </c:strCache>
            </c:strRef>
          </c:tx>
          <c:spPr>
            <a:solidFill>
              <a:schemeClr val="accent4"/>
            </a:solidFill>
            <a:ln>
              <a:noFill/>
            </a:ln>
            <a:effectLst/>
          </c:spPr>
          <c:invertIfNegative val="0"/>
          <c:cat>
            <c:numRef>
              <c:f>'Quarterly Returns by Source'!$W$7:$W$27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Source'!$Z$7:$Z$27</c:f>
              <c:numCache>
                <c:formatCode>0.00%</c:formatCode>
                <c:ptCount val="21"/>
                <c:pt idx="0">
                  <c:v>1.3188178755708435E-2</c:v>
                </c:pt>
                <c:pt idx="1">
                  <c:v>4.3756881726730867E-3</c:v>
                </c:pt>
                <c:pt idx="2">
                  <c:v>-2.5575704605398375E-3</c:v>
                </c:pt>
                <c:pt idx="3">
                  <c:v>-1.7245449027391002E-2</c:v>
                </c:pt>
                <c:pt idx="4">
                  <c:v>1.290681977565919E-4</c:v>
                </c:pt>
                <c:pt idx="5">
                  <c:v>1.3339715044941025E-2</c:v>
                </c:pt>
                <c:pt idx="6">
                  <c:v>-5.2924429190098835E-3</c:v>
                </c:pt>
                <c:pt idx="7">
                  <c:v>-3.0692540977454774E-2</c:v>
                </c:pt>
                <c:pt idx="8">
                  <c:v>-1.3458258707274455E-2</c:v>
                </c:pt>
                <c:pt idx="9">
                  <c:v>-4.3725901141509205E-3</c:v>
                </c:pt>
                <c:pt idx="10">
                  <c:v>1.7011571669012238E-3</c:v>
                </c:pt>
                <c:pt idx="11">
                  <c:v>-7.8963490516947843E-5</c:v>
                </c:pt>
                <c:pt idx="12">
                  <c:v>-1.1003670697600221E-3</c:v>
                </c:pt>
                <c:pt idx="13">
                  <c:v>1.5366775433277358E-2</c:v>
                </c:pt>
                <c:pt idx="14">
                  <c:v>-4.4744375804759429E-3</c:v>
                </c:pt>
                <c:pt idx="15">
                  <c:v>3.2970971971722496E-2</c:v>
                </c:pt>
                <c:pt idx="16">
                  <c:v>-2.5646680002853632E-2</c:v>
                </c:pt>
                <c:pt idx="17">
                  <c:v>-4.3347834358715698E-3</c:v>
                </c:pt>
                <c:pt idx="18">
                  <c:v>-2.3732530153877884E-2</c:v>
                </c:pt>
                <c:pt idx="19">
                  <c:v>-5.6635340791981736E-3</c:v>
                </c:pt>
                <c:pt idx="20">
                  <c:v>-1.1617180412925247E-2</c:v>
                </c:pt>
              </c:numCache>
            </c:numRef>
          </c:val>
          <c:extLst>
            <c:ext xmlns:c16="http://schemas.microsoft.com/office/drawing/2014/chart" uri="{C3380CC4-5D6E-409C-BE32-E72D297353CC}">
              <c16:uniqueId val="{00000000-D351-4776-836C-24E309696408}"/>
            </c:ext>
          </c:extLst>
        </c:ser>
        <c:ser>
          <c:idx val="3"/>
          <c:order val="3"/>
          <c:tx>
            <c:strRef>
              <c:f>'Quarterly Returns by Source'!$AA$6</c:f>
              <c:strCache>
                <c:ptCount val="1"/>
                <c:pt idx="0">
                  <c:v>NAV change</c:v>
                </c:pt>
              </c:strCache>
            </c:strRef>
          </c:tx>
          <c:spPr>
            <a:solidFill>
              <a:schemeClr val="accent3"/>
            </a:solidFill>
            <a:ln>
              <a:noFill/>
            </a:ln>
            <a:effectLst/>
          </c:spPr>
          <c:invertIfNegative val="0"/>
          <c:cat>
            <c:numRef>
              <c:f>'Quarterly Returns by Source'!$W$7:$W$27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Source'!$AA$7:$AA$27</c:f>
              <c:numCache>
                <c:formatCode>0.00%</c:formatCode>
                <c:ptCount val="21"/>
                <c:pt idx="0">
                  <c:v>3.6336614147924884E-3</c:v>
                </c:pt>
                <c:pt idx="1">
                  <c:v>-1.0834449189023876E-2</c:v>
                </c:pt>
                <c:pt idx="2">
                  <c:v>2.2112337943016369E-2</c:v>
                </c:pt>
                <c:pt idx="3">
                  <c:v>3.3557984209978686E-2</c:v>
                </c:pt>
                <c:pt idx="4">
                  <c:v>3.1734402064126366E-2</c:v>
                </c:pt>
                <c:pt idx="5">
                  <c:v>8.0606405128829106E-3</c:v>
                </c:pt>
                <c:pt idx="6">
                  <c:v>-2.8278549407966369E-2</c:v>
                </c:pt>
                <c:pt idx="7">
                  <c:v>2.7462344237668024E-2</c:v>
                </c:pt>
                <c:pt idx="8">
                  <c:v>6.0666865318292018E-2</c:v>
                </c:pt>
                <c:pt idx="9">
                  <c:v>1.6225425557538253E-2</c:v>
                </c:pt>
                <c:pt idx="10">
                  <c:v>5.4435282726881473E-2</c:v>
                </c:pt>
                <c:pt idx="11">
                  <c:v>5.1061288817432438E-2</c:v>
                </c:pt>
                <c:pt idx="12">
                  <c:v>9.0659735004687381E-2</c:v>
                </c:pt>
                <c:pt idx="13">
                  <c:v>5.5498921550954927E-2</c:v>
                </c:pt>
                <c:pt idx="14">
                  <c:v>7.3320279485673101E-2</c:v>
                </c:pt>
                <c:pt idx="15">
                  <c:v>-1.8727355117169497E-2</c:v>
                </c:pt>
                <c:pt idx="16">
                  <c:v>1.6181728550553665E-2</c:v>
                </c:pt>
                <c:pt idx="17">
                  <c:v>-1.2849712694056326E-3</c:v>
                </c:pt>
                <c:pt idx="18">
                  <c:v>2.2088498315641969E-2</c:v>
                </c:pt>
                <c:pt idx="19">
                  <c:v>8.1608012476392933E-3</c:v>
                </c:pt>
                <c:pt idx="20">
                  <c:v>3.4990543074962632E-2</c:v>
                </c:pt>
              </c:numCache>
            </c:numRef>
          </c:val>
          <c:extLst>
            <c:ext xmlns:c16="http://schemas.microsoft.com/office/drawing/2014/chart" uri="{C3380CC4-5D6E-409C-BE32-E72D297353CC}">
              <c16:uniqueId val="{00000001-D351-4776-836C-24E309696408}"/>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Source'!$X$6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Source'!$W$7:$W$27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Source'!$X$7:$X$27</c15:sqref>
                        </c15:formulaRef>
                      </c:ext>
                    </c:extLst>
                    <c:numCache>
                      <c:formatCode>0.00%</c:formatCode>
                      <c:ptCount val="21"/>
                      <c:pt idx="0">
                        <c:v>7.0357183782449137E-2</c:v>
                      </c:pt>
                      <c:pt idx="1">
                        <c:v>6.708076090197089E-2</c:v>
                      </c:pt>
                      <c:pt idx="2">
                        <c:v>5.4691393682161818E-2</c:v>
                      </c:pt>
                      <c:pt idx="3">
                        <c:v>5.086659360734333E-2</c:v>
                      </c:pt>
                      <c:pt idx="4">
                        <c:v>5.9980329225410418E-2</c:v>
                      </c:pt>
                      <c:pt idx="5">
                        <c:v>0.10213433445046353</c:v>
                      </c:pt>
                      <c:pt idx="6">
                        <c:v>4.7869810533695566E-2</c:v>
                      </c:pt>
                      <c:pt idx="7">
                        <c:v>2.7570540303651185E-2</c:v>
                      </c:pt>
                      <c:pt idx="8">
                        <c:v>3.3613519061236774E-2</c:v>
                      </c:pt>
                      <c:pt idx="9">
                        <c:v>5.6213566446312382E-2</c:v>
                      </c:pt>
                      <c:pt idx="10">
                        <c:v>4.808259159378829E-2</c:v>
                      </c:pt>
                      <c:pt idx="11">
                        <c:v>6.1584949438380471E-2</c:v>
                      </c:pt>
                      <c:pt idx="12">
                        <c:v>6.6558659571057346E-2</c:v>
                      </c:pt>
                      <c:pt idx="13">
                        <c:v>8.8373281611244539E-2</c:v>
                      </c:pt>
                      <c:pt idx="14">
                        <c:v>5.9276437246898503E-2</c:v>
                      </c:pt>
                      <c:pt idx="15">
                        <c:v>8.3538873707640834E-2</c:v>
                      </c:pt>
                      <c:pt idx="16">
                        <c:v>3.9768364920299566E-2</c:v>
                      </c:pt>
                      <c:pt idx="17">
                        <c:v>3.2204993530048256E-2</c:v>
                      </c:pt>
                      <c:pt idx="18">
                        <c:v>2.5285210083956407E-2</c:v>
                      </c:pt>
                      <c:pt idx="19">
                        <c:v>4.4647210977456546E-2</c:v>
                      </c:pt>
                      <c:pt idx="20">
                        <c:v>4.6341806855235625E-2</c:v>
                      </c:pt>
                    </c:numCache>
                  </c:numRef>
                </c:val>
                <c:extLst>
                  <c:ext xmlns:c16="http://schemas.microsoft.com/office/drawing/2014/chart" uri="{C3380CC4-5D6E-409C-BE32-E72D297353CC}">
                    <c16:uniqueId val="{00000003-D351-4776-836C-24E30969640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Source'!$Y$6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Source'!$W$7:$W$27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Source'!$Y$7:$Y$27</c15:sqref>
                        </c15:formulaRef>
                      </c:ext>
                    </c:extLst>
                    <c:numCache>
                      <c:formatCode>0.00%</c:formatCode>
                      <c:ptCount val="21"/>
                      <c:pt idx="0">
                        <c:v>-5.7169005026740702E-2</c:v>
                      </c:pt>
                      <c:pt idx="1">
                        <c:v>-6.2705072729297803E-2</c:v>
                      </c:pt>
                      <c:pt idx="2">
                        <c:v>-5.7248964142701655E-2</c:v>
                      </c:pt>
                      <c:pt idx="3">
                        <c:v>-6.8112042634734332E-2</c:v>
                      </c:pt>
                      <c:pt idx="4">
                        <c:v>-5.9851261027653826E-2</c:v>
                      </c:pt>
                      <c:pt idx="5">
                        <c:v>-8.879461940552251E-2</c:v>
                      </c:pt>
                      <c:pt idx="6">
                        <c:v>-5.3162253452705449E-2</c:v>
                      </c:pt>
                      <c:pt idx="7">
                        <c:v>-5.8263081281105959E-2</c:v>
                      </c:pt>
                      <c:pt idx="8">
                        <c:v>-4.7071777768511229E-2</c:v>
                      </c:pt>
                      <c:pt idx="9">
                        <c:v>-6.0586156560463303E-2</c:v>
                      </c:pt>
                      <c:pt idx="10">
                        <c:v>-4.6381434426887067E-2</c:v>
                      </c:pt>
                      <c:pt idx="11">
                        <c:v>-6.1663912928897419E-2</c:v>
                      </c:pt>
                      <c:pt idx="12">
                        <c:v>-6.7659026640817369E-2</c:v>
                      </c:pt>
                      <c:pt idx="13">
                        <c:v>-7.3006506177967181E-2</c:v>
                      </c:pt>
                      <c:pt idx="14">
                        <c:v>-6.3750874827374446E-2</c:v>
                      </c:pt>
                      <c:pt idx="15">
                        <c:v>-5.0567901735918339E-2</c:v>
                      </c:pt>
                      <c:pt idx="16">
                        <c:v>-6.5415044923153198E-2</c:v>
                      </c:pt>
                      <c:pt idx="17">
                        <c:v>-3.6539776965919826E-2</c:v>
                      </c:pt>
                      <c:pt idx="18">
                        <c:v>-4.9017740237834291E-2</c:v>
                      </c:pt>
                      <c:pt idx="19">
                        <c:v>-5.031074505665472E-2</c:v>
                      </c:pt>
                      <c:pt idx="20">
                        <c:v>-5.7958987268160872E-2</c:v>
                      </c:pt>
                    </c:numCache>
                  </c:numRef>
                </c:val>
                <c:extLst xmlns:c15="http://schemas.microsoft.com/office/drawing/2012/chart">
                  <c:ext xmlns:c16="http://schemas.microsoft.com/office/drawing/2014/chart" uri="{C3380CC4-5D6E-409C-BE32-E72D297353CC}">
                    <c16:uniqueId val="{00000004-D351-4776-836C-24E309696408}"/>
                  </c:ext>
                </c:extLst>
              </c15:ser>
            </c15:filteredBarSeries>
          </c:ext>
        </c:extLst>
      </c:barChart>
      <c:lineChart>
        <c:grouping val="standard"/>
        <c:varyColors val="0"/>
        <c:ser>
          <c:idx val="2"/>
          <c:order val="4"/>
          <c:tx>
            <c:strRef>
              <c:f>'Quarterly Returns by Source'!$AB$6</c:f>
              <c:strCache>
                <c:ptCount val="1"/>
                <c:pt idx="0">
                  <c:v>Quarterly return</c:v>
                </c:pt>
              </c:strCache>
            </c:strRef>
          </c:tx>
          <c:spPr>
            <a:ln w="22225" cap="rnd">
              <a:solidFill>
                <a:schemeClr val="accent5"/>
              </a:solidFill>
              <a:round/>
            </a:ln>
            <a:effectLst/>
          </c:spPr>
          <c:marker>
            <c:symbol val="none"/>
          </c:marker>
          <c:cat>
            <c:numRef>
              <c:f>'Quarterly Returns by Source'!$W$7:$W$27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Source'!$AB$7:$AB$27</c:f>
              <c:numCache>
                <c:formatCode>0.00%</c:formatCode>
                <c:ptCount val="21"/>
                <c:pt idx="0">
                  <c:v>1.682184017050092E-2</c:v>
                </c:pt>
                <c:pt idx="1">
                  <c:v>-6.4587610163507891E-3</c:v>
                </c:pt>
                <c:pt idx="2">
                  <c:v>1.9554767482476532E-2</c:v>
                </c:pt>
                <c:pt idx="3">
                  <c:v>1.6312535182587681E-2</c:v>
                </c:pt>
                <c:pt idx="4">
                  <c:v>3.1863470261882958E-2</c:v>
                </c:pt>
                <c:pt idx="5">
                  <c:v>2.1400355557823939E-2</c:v>
                </c:pt>
                <c:pt idx="6">
                  <c:v>-3.3570992326976253E-2</c:v>
                </c:pt>
                <c:pt idx="7">
                  <c:v>-3.2301967397867499E-3</c:v>
                </c:pt>
                <c:pt idx="8">
                  <c:v>4.7208606611017563E-2</c:v>
                </c:pt>
                <c:pt idx="9">
                  <c:v>1.1852835443387329E-2</c:v>
                </c:pt>
                <c:pt idx="10">
                  <c:v>5.6136439893782697E-2</c:v>
                </c:pt>
                <c:pt idx="11">
                  <c:v>5.098232532691549E-2</c:v>
                </c:pt>
                <c:pt idx="12">
                  <c:v>8.9559367934927359E-2</c:v>
                </c:pt>
                <c:pt idx="13">
                  <c:v>7.0865696984232285E-2</c:v>
                </c:pt>
                <c:pt idx="14">
                  <c:v>6.8845841905197158E-2</c:v>
                </c:pt>
                <c:pt idx="15">
                  <c:v>1.4243616854553E-2</c:v>
                </c:pt>
                <c:pt idx="16">
                  <c:v>-9.4649514522999745E-3</c:v>
                </c:pt>
                <c:pt idx="17">
                  <c:v>-5.6197547052772023E-3</c:v>
                </c:pt>
                <c:pt idx="18">
                  <c:v>-1.6440318382359149E-3</c:v>
                </c:pt>
                <c:pt idx="19">
                  <c:v>2.4972671684411201E-3</c:v>
                </c:pt>
                <c:pt idx="20">
                  <c:v>2.3373362662037381E-2</c:v>
                </c:pt>
              </c:numCache>
            </c:numRef>
          </c:val>
          <c:smooth val="0"/>
          <c:extLst>
            <c:ext xmlns:c16="http://schemas.microsoft.com/office/drawing/2014/chart" uri="{C3380CC4-5D6E-409C-BE32-E72D297353CC}">
              <c16:uniqueId val="{00000002-D351-4776-836C-24E309696408}"/>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Source'!$AG$6</c:f>
              <c:strCache>
                <c:ptCount val="1"/>
                <c:pt idx="0">
                  <c:v>Net cash flow</c:v>
                </c:pt>
              </c:strCache>
            </c:strRef>
          </c:tx>
          <c:spPr>
            <a:solidFill>
              <a:schemeClr val="accent4"/>
            </a:solidFill>
            <a:ln>
              <a:noFill/>
            </a:ln>
            <a:effectLst/>
          </c:spPr>
          <c:invertIfNegative val="0"/>
          <c:cat>
            <c:numRef>
              <c:f>'Quarterly Returns by Source'!$AD$7:$AD$27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Source'!$AG$7:$AG$27</c:f>
              <c:numCache>
                <c:formatCode>0.00%</c:formatCode>
                <c:ptCount val="21"/>
                <c:pt idx="0">
                  <c:v>-7.2461920290758375E-3</c:v>
                </c:pt>
                <c:pt idx="1">
                  <c:v>-2.9432776822962199E-2</c:v>
                </c:pt>
                <c:pt idx="2">
                  <c:v>-4.7332904259547171E-3</c:v>
                </c:pt>
                <c:pt idx="3">
                  <c:v>-3.5494608426472896E-3</c:v>
                </c:pt>
                <c:pt idx="4">
                  <c:v>-1.4531457293844641E-2</c:v>
                </c:pt>
                <c:pt idx="5">
                  <c:v>-1.3974748988836216E-2</c:v>
                </c:pt>
                <c:pt idx="6">
                  <c:v>-2.9535130608969076E-2</c:v>
                </c:pt>
                <c:pt idx="7">
                  <c:v>-5.9513562371660313E-3</c:v>
                </c:pt>
                <c:pt idx="8">
                  <c:v>-6.4303187677363649E-3</c:v>
                </c:pt>
                <c:pt idx="9">
                  <c:v>-4.2401113209711225E-3</c:v>
                </c:pt>
                <c:pt idx="10">
                  <c:v>-4.196933448264769E-3</c:v>
                </c:pt>
                <c:pt idx="11">
                  <c:v>2.802027140481167E-3</c:v>
                </c:pt>
                <c:pt idx="12">
                  <c:v>-5.4022395863113637E-3</c:v>
                </c:pt>
                <c:pt idx="13">
                  <c:v>-1.9678229890099264E-2</c:v>
                </c:pt>
                <c:pt idx="14">
                  <c:v>-1.7969307871201774E-2</c:v>
                </c:pt>
                <c:pt idx="15">
                  <c:v>7.4242178608021556E-3</c:v>
                </c:pt>
                <c:pt idx="16">
                  <c:v>5.4545069692688644E-3</c:v>
                </c:pt>
                <c:pt idx="17">
                  <c:v>-1.5578009962598394E-2</c:v>
                </c:pt>
                <c:pt idx="18">
                  <c:v>-9.1474399361080039E-3</c:v>
                </c:pt>
                <c:pt idx="19">
                  <c:v>-3.900758526948378E-3</c:v>
                </c:pt>
                <c:pt idx="20">
                  <c:v>7.8547989354933456E-3</c:v>
                </c:pt>
              </c:numCache>
            </c:numRef>
          </c:val>
          <c:extLst>
            <c:ext xmlns:c16="http://schemas.microsoft.com/office/drawing/2014/chart" uri="{C3380CC4-5D6E-409C-BE32-E72D297353CC}">
              <c16:uniqueId val="{00000000-820F-45FB-AF71-776447F99776}"/>
            </c:ext>
          </c:extLst>
        </c:ser>
        <c:ser>
          <c:idx val="3"/>
          <c:order val="3"/>
          <c:tx>
            <c:strRef>
              <c:f>'Quarterly Returns by Source'!$AH$6</c:f>
              <c:strCache>
                <c:ptCount val="1"/>
                <c:pt idx="0">
                  <c:v>NAV change</c:v>
                </c:pt>
              </c:strCache>
            </c:strRef>
          </c:tx>
          <c:spPr>
            <a:solidFill>
              <a:schemeClr val="accent3"/>
            </a:solidFill>
            <a:ln>
              <a:noFill/>
            </a:ln>
            <a:effectLst/>
          </c:spPr>
          <c:invertIfNegative val="0"/>
          <c:cat>
            <c:numRef>
              <c:f>'Quarterly Returns by Source'!$AD$7:$AD$27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Source'!$AH$7:$AH$27</c:f>
              <c:numCache>
                <c:formatCode>0.00%</c:formatCode>
                <c:ptCount val="21"/>
                <c:pt idx="0">
                  <c:v>5.6506943850016755E-2</c:v>
                </c:pt>
                <c:pt idx="1">
                  <c:v>1.2530383443613902E-2</c:v>
                </c:pt>
                <c:pt idx="2">
                  <c:v>1.7472026461189616E-2</c:v>
                </c:pt>
                <c:pt idx="3">
                  <c:v>-8.3128450230626205E-3</c:v>
                </c:pt>
                <c:pt idx="4">
                  <c:v>1.6123880825279935E-2</c:v>
                </c:pt>
                <c:pt idx="5">
                  <c:v>1.3136842075456068E-2</c:v>
                </c:pt>
                <c:pt idx="6">
                  <c:v>-7.2567639134653028E-2</c:v>
                </c:pt>
                <c:pt idx="7">
                  <c:v>2.551732274903018E-2</c:v>
                </c:pt>
                <c:pt idx="8">
                  <c:v>3.0587191392090984E-2</c:v>
                </c:pt>
                <c:pt idx="9">
                  <c:v>4.8896005215555816E-2</c:v>
                </c:pt>
                <c:pt idx="10">
                  <c:v>4.559439199459181E-2</c:v>
                </c:pt>
                <c:pt idx="11">
                  <c:v>6.8070162764253039E-2</c:v>
                </c:pt>
                <c:pt idx="12">
                  <c:v>2.8261985826855351E-2</c:v>
                </c:pt>
                <c:pt idx="13">
                  <c:v>8.7261773821534883E-2</c:v>
                </c:pt>
                <c:pt idx="14">
                  <c:v>8.2505356938316732E-2</c:v>
                </c:pt>
                <c:pt idx="15">
                  <c:v>2.2503327122388672E-2</c:v>
                </c:pt>
                <c:pt idx="16">
                  <c:v>2.0316173369831381E-2</c:v>
                </c:pt>
                <c:pt idx="17">
                  <c:v>2.7433017031911477E-2</c:v>
                </c:pt>
                <c:pt idx="18">
                  <c:v>3.7488601174215042E-2</c:v>
                </c:pt>
                <c:pt idx="19">
                  <c:v>2.741647192004204E-2</c:v>
                </c:pt>
                <c:pt idx="20">
                  <c:v>-3.2402865403668657E-2</c:v>
                </c:pt>
              </c:numCache>
            </c:numRef>
          </c:val>
          <c:extLst>
            <c:ext xmlns:c16="http://schemas.microsoft.com/office/drawing/2014/chart" uri="{C3380CC4-5D6E-409C-BE32-E72D297353CC}">
              <c16:uniqueId val="{00000001-820F-45FB-AF71-776447F99776}"/>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Source'!$AE$6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Source'!$AD$7:$AD$27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Source'!$AE$7:$AE$27</c15:sqref>
                        </c15:formulaRef>
                      </c:ext>
                    </c:extLst>
                    <c:numCache>
                      <c:formatCode>0.00%</c:formatCode>
                      <c:ptCount val="21"/>
                      <c:pt idx="0">
                        <c:v>5.0577649583444434E-2</c:v>
                      </c:pt>
                      <c:pt idx="1">
                        <c:v>3.7172824629526889E-2</c:v>
                      </c:pt>
                      <c:pt idx="2">
                        <c:v>4.6883414359014844E-2</c:v>
                      </c:pt>
                      <c:pt idx="3">
                        <c:v>3.7468444270131913E-2</c:v>
                      </c:pt>
                      <c:pt idx="4">
                        <c:v>3.2685882469686942E-2</c:v>
                      </c:pt>
                      <c:pt idx="5">
                        <c:v>4.1851381567720621E-2</c:v>
                      </c:pt>
                      <c:pt idx="6">
                        <c:v>3.0862373173615912E-2</c:v>
                      </c:pt>
                      <c:pt idx="7">
                        <c:v>2.6781790356607393E-2</c:v>
                      </c:pt>
                      <c:pt idx="8">
                        <c:v>3.2833434747720922E-2</c:v>
                      </c:pt>
                      <c:pt idx="9">
                        <c:v>4.0664046774519534E-2</c:v>
                      </c:pt>
                      <c:pt idx="10">
                        <c:v>2.7649643058190943E-2</c:v>
                      </c:pt>
                      <c:pt idx="11">
                        <c:v>4.6584077182447392E-2</c:v>
                      </c:pt>
                      <c:pt idx="12">
                        <c:v>4.4650669341445945E-2</c:v>
                      </c:pt>
                      <c:pt idx="13">
                        <c:v>5.7753063636648866E-2</c:v>
                      </c:pt>
                      <c:pt idx="14">
                        <c:v>4.588064327958654E-2</c:v>
                      </c:pt>
                      <c:pt idx="15">
                        <c:v>5.3916606545324493E-2</c:v>
                      </c:pt>
                      <c:pt idx="16">
                        <c:v>4.5193206981233323E-2</c:v>
                      </c:pt>
                      <c:pt idx="17">
                        <c:v>4.5032133676866343E-2</c:v>
                      </c:pt>
                      <c:pt idx="18">
                        <c:v>3.5784518569643348E-2</c:v>
                      </c:pt>
                      <c:pt idx="19">
                        <c:v>4.656888059187983E-2</c:v>
                      </c:pt>
                      <c:pt idx="20">
                        <c:v>4.7693169593542403E-2</c:v>
                      </c:pt>
                    </c:numCache>
                  </c:numRef>
                </c:val>
                <c:extLst>
                  <c:ext xmlns:c16="http://schemas.microsoft.com/office/drawing/2014/chart" uri="{C3380CC4-5D6E-409C-BE32-E72D297353CC}">
                    <c16:uniqueId val="{00000003-820F-45FB-AF71-776447F9977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Source'!$AF$6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Source'!$AD$7:$AD$27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Source'!$AF$7:$AF$27</c15:sqref>
                        </c15:formulaRef>
                      </c:ext>
                    </c:extLst>
                    <c:numCache>
                      <c:formatCode>0.00%</c:formatCode>
                      <c:ptCount val="21"/>
                      <c:pt idx="0">
                        <c:v>-5.7823841612520271E-2</c:v>
                      </c:pt>
                      <c:pt idx="1">
                        <c:v>-6.6605601452489088E-2</c:v>
                      </c:pt>
                      <c:pt idx="2">
                        <c:v>-5.1616704784969561E-2</c:v>
                      </c:pt>
                      <c:pt idx="3">
                        <c:v>-4.1017905112779203E-2</c:v>
                      </c:pt>
                      <c:pt idx="4">
                        <c:v>-4.7217339763531582E-2</c:v>
                      </c:pt>
                      <c:pt idx="5">
                        <c:v>-5.5826130556556837E-2</c:v>
                      </c:pt>
                      <c:pt idx="6">
                        <c:v>-6.0397503782584988E-2</c:v>
                      </c:pt>
                      <c:pt idx="7">
                        <c:v>-3.2733146593773424E-2</c:v>
                      </c:pt>
                      <c:pt idx="8">
                        <c:v>-3.9263753515457286E-2</c:v>
                      </c:pt>
                      <c:pt idx="9">
                        <c:v>-4.4904158095490657E-2</c:v>
                      </c:pt>
                      <c:pt idx="10">
                        <c:v>-3.1846576506455712E-2</c:v>
                      </c:pt>
                      <c:pt idx="11">
                        <c:v>-4.3782050041966225E-2</c:v>
                      </c:pt>
                      <c:pt idx="12">
                        <c:v>-5.0052908927757309E-2</c:v>
                      </c:pt>
                      <c:pt idx="13">
                        <c:v>-7.7431293526748129E-2</c:v>
                      </c:pt>
                      <c:pt idx="14">
                        <c:v>-6.3849951150788314E-2</c:v>
                      </c:pt>
                      <c:pt idx="15">
                        <c:v>-4.6492388684522337E-2</c:v>
                      </c:pt>
                      <c:pt idx="16">
                        <c:v>-3.9738700011964459E-2</c:v>
                      </c:pt>
                      <c:pt idx="17">
                        <c:v>-6.0610143639464736E-2</c:v>
                      </c:pt>
                      <c:pt idx="18">
                        <c:v>-4.4931958505751352E-2</c:v>
                      </c:pt>
                      <c:pt idx="19">
                        <c:v>-5.0469639118828208E-2</c:v>
                      </c:pt>
                      <c:pt idx="20">
                        <c:v>-3.9838370658049058E-2</c:v>
                      </c:pt>
                    </c:numCache>
                  </c:numRef>
                </c:val>
                <c:extLst xmlns:c15="http://schemas.microsoft.com/office/drawing/2012/chart">
                  <c:ext xmlns:c16="http://schemas.microsoft.com/office/drawing/2014/chart" uri="{C3380CC4-5D6E-409C-BE32-E72D297353CC}">
                    <c16:uniqueId val="{00000004-820F-45FB-AF71-776447F99776}"/>
                  </c:ext>
                </c:extLst>
              </c15:ser>
            </c15:filteredBarSeries>
          </c:ext>
        </c:extLst>
      </c:barChart>
      <c:lineChart>
        <c:grouping val="standard"/>
        <c:varyColors val="0"/>
        <c:ser>
          <c:idx val="2"/>
          <c:order val="4"/>
          <c:tx>
            <c:strRef>
              <c:f>'Quarterly Returns by Source'!$AI$6</c:f>
              <c:strCache>
                <c:ptCount val="1"/>
                <c:pt idx="0">
                  <c:v>Quarterly return</c:v>
                </c:pt>
              </c:strCache>
            </c:strRef>
          </c:tx>
          <c:spPr>
            <a:ln w="22225" cap="rnd">
              <a:solidFill>
                <a:schemeClr val="accent5"/>
              </a:solidFill>
              <a:round/>
            </a:ln>
            <a:effectLst/>
          </c:spPr>
          <c:marker>
            <c:symbol val="none"/>
          </c:marker>
          <c:cat>
            <c:numRef>
              <c:f>'Quarterly Returns by Source'!$AD$7:$AD$27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Source'!$AI$7:$AI$27</c:f>
              <c:numCache>
                <c:formatCode>0.00%</c:formatCode>
                <c:ptCount val="21"/>
                <c:pt idx="0">
                  <c:v>4.9260751820940918E-2</c:v>
                </c:pt>
                <c:pt idx="1">
                  <c:v>-1.6902393379348291E-2</c:v>
                </c:pt>
                <c:pt idx="2">
                  <c:v>1.2738736035234901E-2</c:v>
                </c:pt>
                <c:pt idx="3">
                  <c:v>-1.186230586570991E-2</c:v>
                </c:pt>
                <c:pt idx="4">
                  <c:v>1.5924235314352939E-3</c:v>
                </c:pt>
                <c:pt idx="5">
                  <c:v>-8.3790691338014867E-4</c:v>
                </c:pt>
                <c:pt idx="6">
                  <c:v>-0.1021027697436221</c:v>
                </c:pt>
                <c:pt idx="7">
                  <c:v>1.9565966511864149E-2</c:v>
                </c:pt>
                <c:pt idx="8">
                  <c:v>2.4156872624354619E-2</c:v>
                </c:pt>
                <c:pt idx="9">
                  <c:v>4.4655893894584693E-2</c:v>
                </c:pt>
                <c:pt idx="10">
                  <c:v>4.1397458546327037E-2</c:v>
                </c:pt>
                <c:pt idx="11">
                  <c:v>7.0872189904734206E-2</c:v>
                </c:pt>
                <c:pt idx="12">
                  <c:v>2.2859746240543991E-2</c:v>
                </c:pt>
                <c:pt idx="13">
                  <c:v>6.7583543931435619E-2</c:v>
                </c:pt>
                <c:pt idx="14">
                  <c:v>6.4536049067114964E-2</c:v>
                </c:pt>
                <c:pt idx="15">
                  <c:v>2.9927544983190831E-2</c:v>
                </c:pt>
                <c:pt idx="16">
                  <c:v>2.5770680339100242E-2</c:v>
                </c:pt>
                <c:pt idx="17">
                  <c:v>1.185500706931308E-2</c:v>
                </c:pt>
                <c:pt idx="18">
                  <c:v>2.8341161238107041E-2</c:v>
                </c:pt>
                <c:pt idx="19">
                  <c:v>2.3515713393093659E-2</c:v>
                </c:pt>
                <c:pt idx="20">
                  <c:v>-2.4548066468175311E-2</c:v>
                </c:pt>
              </c:numCache>
            </c:numRef>
          </c:val>
          <c:smooth val="0"/>
          <c:extLst>
            <c:ext xmlns:c16="http://schemas.microsoft.com/office/drawing/2014/chart" uri="{C3380CC4-5D6E-409C-BE32-E72D297353CC}">
              <c16:uniqueId val="{00000002-820F-45FB-AF71-776447F99776}"/>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Source'!$AN$6</c:f>
              <c:strCache>
                <c:ptCount val="1"/>
                <c:pt idx="0">
                  <c:v>Net cash flow</c:v>
                </c:pt>
              </c:strCache>
            </c:strRef>
          </c:tx>
          <c:spPr>
            <a:solidFill>
              <a:schemeClr val="accent4"/>
            </a:solidFill>
            <a:ln>
              <a:noFill/>
            </a:ln>
            <a:effectLst/>
          </c:spPr>
          <c:invertIfNegative val="0"/>
          <c:cat>
            <c:numRef>
              <c:f>'Quarterly Returns by Source'!$AK$7:$AK$27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Source'!$AN$7:$AN$27</c:f>
              <c:numCache>
                <c:formatCode>0.00%</c:formatCode>
                <c:ptCount val="21"/>
                <c:pt idx="0">
                  <c:v>-1.0525230415112996E-2</c:v>
                </c:pt>
                <c:pt idx="1">
                  <c:v>-2.9215836665507755E-2</c:v>
                </c:pt>
                <c:pt idx="2">
                  <c:v>-1.2359515243076886E-2</c:v>
                </c:pt>
                <c:pt idx="3">
                  <c:v>-2.0755964799597626E-2</c:v>
                </c:pt>
                <c:pt idx="4">
                  <c:v>-2.6960955600593417E-2</c:v>
                </c:pt>
                <c:pt idx="5">
                  <c:v>-1.8277474947955952E-2</c:v>
                </c:pt>
                <c:pt idx="6">
                  <c:v>-2.8694226995091714E-2</c:v>
                </c:pt>
                <c:pt idx="7">
                  <c:v>-6.5211684681519166E-2</c:v>
                </c:pt>
                <c:pt idx="8">
                  <c:v>-4.3716481869611259E-3</c:v>
                </c:pt>
                <c:pt idx="9">
                  <c:v>-1.8463168441570588E-2</c:v>
                </c:pt>
                <c:pt idx="10">
                  <c:v>-5.3656149666614361E-3</c:v>
                </c:pt>
                <c:pt idx="11">
                  <c:v>-8.7872384282676741E-3</c:v>
                </c:pt>
                <c:pt idx="12">
                  <c:v>-1.5506792696691411E-2</c:v>
                </c:pt>
                <c:pt idx="13">
                  <c:v>-4.0462984375852828E-2</c:v>
                </c:pt>
                <c:pt idx="14">
                  <c:v>-5.7101435967752412E-3</c:v>
                </c:pt>
                <c:pt idx="15">
                  <c:v>1.9815903636498655E-3</c:v>
                </c:pt>
                <c:pt idx="16">
                  <c:v>-2.4174327198246415E-2</c:v>
                </c:pt>
                <c:pt idx="17">
                  <c:v>-1.5859263980430686E-2</c:v>
                </c:pt>
                <c:pt idx="18">
                  <c:v>2.9994387489302721E-3</c:v>
                </c:pt>
                <c:pt idx="19">
                  <c:v>-1.09377607078609E-3</c:v>
                </c:pt>
                <c:pt idx="20">
                  <c:v>6.3044994777170515E-3</c:v>
                </c:pt>
              </c:numCache>
            </c:numRef>
          </c:val>
          <c:extLst>
            <c:ext xmlns:c16="http://schemas.microsoft.com/office/drawing/2014/chart" uri="{C3380CC4-5D6E-409C-BE32-E72D297353CC}">
              <c16:uniqueId val="{00000000-239B-4A56-963E-76B417465D5F}"/>
            </c:ext>
          </c:extLst>
        </c:ser>
        <c:ser>
          <c:idx val="3"/>
          <c:order val="3"/>
          <c:tx>
            <c:strRef>
              <c:f>'Quarterly Returns by Source'!$AO$6</c:f>
              <c:strCache>
                <c:ptCount val="1"/>
                <c:pt idx="0">
                  <c:v>NAV change</c:v>
                </c:pt>
              </c:strCache>
            </c:strRef>
          </c:tx>
          <c:spPr>
            <a:solidFill>
              <a:schemeClr val="accent3"/>
            </a:solidFill>
            <a:ln>
              <a:noFill/>
            </a:ln>
            <a:effectLst/>
          </c:spPr>
          <c:invertIfNegative val="0"/>
          <c:cat>
            <c:numRef>
              <c:f>'Quarterly Returns by Source'!$AK$7:$AK$27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Source'!$AO$7:$AO$27</c:f>
              <c:numCache>
                <c:formatCode>0.00%</c:formatCode>
                <c:ptCount val="21"/>
                <c:pt idx="0">
                  <c:v>7.7437847041059715E-3</c:v>
                </c:pt>
                <c:pt idx="1">
                  <c:v>3.4488593522466804E-2</c:v>
                </c:pt>
                <c:pt idx="2">
                  <c:v>2.9924216566220352E-2</c:v>
                </c:pt>
                <c:pt idx="3">
                  <c:v>3.7268655146081686E-2</c:v>
                </c:pt>
                <c:pt idx="4">
                  <c:v>4.781143659624143E-2</c:v>
                </c:pt>
                <c:pt idx="5">
                  <c:v>4.0637076588811327E-2</c:v>
                </c:pt>
                <c:pt idx="6">
                  <c:v>-4.0698446952242673E-2</c:v>
                </c:pt>
                <c:pt idx="7">
                  <c:v>9.3743140389950019E-2</c:v>
                </c:pt>
                <c:pt idx="8">
                  <c:v>3.6212558379079773E-2</c:v>
                </c:pt>
                <c:pt idx="9">
                  <c:v>5.1611673069373198E-2</c:v>
                </c:pt>
                <c:pt idx="10">
                  <c:v>5.8474809800901806E-2</c:v>
                </c:pt>
                <c:pt idx="11">
                  <c:v>8.8774198755884992E-2</c:v>
                </c:pt>
                <c:pt idx="12">
                  <c:v>2.1326286338364087E-2</c:v>
                </c:pt>
                <c:pt idx="13">
                  <c:v>6.1025119082346313E-2</c:v>
                </c:pt>
                <c:pt idx="14">
                  <c:v>2.8543963579810816E-2</c:v>
                </c:pt>
                <c:pt idx="15">
                  <c:v>-5.6143710703043803E-3</c:v>
                </c:pt>
                <c:pt idx="16">
                  <c:v>2.1283866637218152E-2</c:v>
                </c:pt>
                <c:pt idx="17">
                  <c:v>4.3009815458950884E-2</c:v>
                </c:pt>
                <c:pt idx="18">
                  <c:v>2.2316237855599441E-2</c:v>
                </c:pt>
                <c:pt idx="19">
                  <c:v>1.6998655365676463E-2</c:v>
                </c:pt>
                <c:pt idx="20">
                  <c:v>-3.8055273577604076E-3</c:v>
                </c:pt>
              </c:numCache>
            </c:numRef>
          </c:val>
          <c:extLst>
            <c:ext xmlns:c16="http://schemas.microsoft.com/office/drawing/2014/chart" uri="{C3380CC4-5D6E-409C-BE32-E72D297353CC}">
              <c16:uniqueId val="{00000001-239B-4A56-963E-76B417465D5F}"/>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Source'!$AL$6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Source'!$AK$7:$AK$27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Source'!$AL$7:$AL$27</c15:sqref>
                        </c15:formulaRef>
                      </c:ext>
                    </c:extLst>
                    <c:numCache>
                      <c:formatCode>0.00%</c:formatCode>
                      <c:ptCount val="21"/>
                      <c:pt idx="0">
                        <c:v>6.922493247509813E-2</c:v>
                      </c:pt>
                      <c:pt idx="1">
                        <c:v>7.0502790240406454E-2</c:v>
                      </c:pt>
                      <c:pt idx="2">
                        <c:v>5.6676155772720137E-2</c:v>
                      </c:pt>
                      <c:pt idx="3">
                        <c:v>5.2085809649025067E-2</c:v>
                      </c:pt>
                      <c:pt idx="4">
                        <c:v>6.898124697843358E-2</c:v>
                      </c:pt>
                      <c:pt idx="5">
                        <c:v>6.9364375165253372E-2</c:v>
                      </c:pt>
                      <c:pt idx="6">
                        <c:v>6.027376954219494E-2</c:v>
                      </c:pt>
                      <c:pt idx="7">
                        <c:v>4.1011211528762186E-2</c:v>
                      </c:pt>
                      <c:pt idx="8">
                        <c:v>3.7878076695648889E-2</c:v>
                      </c:pt>
                      <c:pt idx="9">
                        <c:v>6.5116654195811807E-2</c:v>
                      </c:pt>
                      <c:pt idx="10">
                        <c:v>6.6448206939500876E-2</c:v>
                      </c:pt>
                      <c:pt idx="11">
                        <c:v>6.8350645095130391E-2</c:v>
                      </c:pt>
                      <c:pt idx="12">
                        <c:v>5.8810775286440638E-2</c:v>
                      </c:pt>
                      <c:pt idx="13">
                        <c:v>5.9065509026756141E-2</c:v>
                      </c:pt>
                      <c:pt idx="14">
                        <c:v>6.3144307799219937E-2</c:v>
                      </c:pt>
                      <c:pt idx="15">
                        <c:v>5.905190904024496E-2</c:v>
                      </c:pt>
                      <c:pt idx="16">
                        <c:v>4.2477761440491563E-2</c:v>
                      </c:pt>
                      <c:pt idx="17">
                        <c:v>5.0696461151835299E-2</c:v>
                      </c:pt>
                      <c:pt idx="18">
                        <c:v>5.1998060395612264E-2</c:v>
                      </c:pt>
                      <c:pt idx="19">
                        <c:v>4.6031706228415181E-2</c:v>
                      </c:pt>
                      <c:pt idx="20">
                        <c:v>5.2828211380188249E-2</c:v>
                      </c:pt>
                    </c:numCache>
                  </c:numRef>
                </c:val>
                <c:extLst>
                  <c:ext xmlns:c16="http://schemas.microsoft.com/office/drawing/2014/chart" uri="{C3380CC4-5D6E-409C-BE32-E72D297353CC}">
                    <c16:uniqueId val="{00000003-239B-4A56-963E-76B417465D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Source'!$AM$6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Source'!$AK$7:$AK$27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Source'!$AM$7:$AM$27</c15:sqref>
                        </c15:formulaRef>
                      </c:ext>
                    </c:extLst>
                    <c:numCache>
                      <c:formatCode>0.00%</c:formatCode>
                      <c:ptCount val="21"/>
                      <c:pt idx="0">
                        <c:v>-7.9750162890211126E-2</c:v>
                      </c:pt>
                      <c:pt idx="1">
                        <c:v>-9.9718626905914209E-2</c:v>
                      </c:pt>
                      <c:pt idx="2">
                        <c:v>-6.9035671015797023E-2</c:v>
                      </c:pt>
                      <c:pt idx="3">
                        <c:v>-7.2841774448622693E-2</c:v>
                      </c:pt>
                      <c:pt idx="4">
                        <c:v>-9.5942202579026997E-2</c:v>
                      </c:pt>
                      <c:pt idx="5">
                        <c:v>-8.7641850113209324E-2</c:v>
                      </c:pt>
                      <c:pt idx="6">
                        <c:v>-8.8967996537286653E-2</c:v>
                      </c:pt>
                      <c:pt idx="7">
                        <c:v>-0.10622289621028136</c:v>
                      </c:pt>
                      <c:pt idx="8">
                        <c:v>-4.2249724882610015E-2</c:v>
                      </c:pt>
                      <c:pt idx="9">
                        <c:v>-8.3579822637382395E-2</c:v>
                      </c:pt>
                      <c:pt idx="10">
                        <c:v>-7.1813821906162312E-2</c:v>
                      </c:pt>
                      <c:pt idx="11">
                        <c:v>-7.7137883523398065E-2</c:v>
                      </c:pt>
                      <c:pt idx="12">
                        <c:v>-7.4317567983132049E-2</c:v>
                      </c:pt>
                      <c:pt idx="13">
                        <c:v>-9.952849340260897E-2</c:v>
                      </c:pt>
                      <c:pt idx="14">
                        <c:v>-6.8854451395995178E-2</c:v>
                      </c:pt>
                      <c:pt idx="15">
                        <c:v>-5.7070318676595094E-2</c:v>
                      </c:pt>
                      <c:pt idx="16">
                        <c:v>-6.6652088638737977E-2</c:v>
                      </c:pt>
                      <c:pt idx="17">
                        <c:v>-6.6555725132265986E-2</c:v>
                      </c:pt>
                      <c:pt idx="18">
                        <c:v>-4.8998621646681992E-2</c:v>
                      </c:pt>
                      <c:pt idx="19">
                        <c:v>-4.7125482299201271E-2</c:v>
                      </c:pt>
                      <c:pt idx="20">
                        <c:v>-4.6523711902471197E-2</c:v>
                      </c:pt>
                    </c:numCache>
                  </c:numRef>
                </c:val>
                <c:extLst xmlns:c15="http://schemas.microsoft.com/office/drawing/2012/chart">
                  <c:ext xmlns:c16="http://schemas.microsoft.com/office/drawing/2014/chart" uri="{C3380CC4-5D6E-409C-BE32-E72D297353CC}">
                    <c16:uniqueId val="{00000004-239B-4A56-963E-76B417465D5F}"/>
                  </c:ext>
                </c:extLst>
              </c15:ser>
            </c15:filteredBarSeries>
          </c:ext>
        </c:extLst>
      </c:barChart>
      <c:lineChart>
        <c:grouping val="standard"/>
        <c:varyColors val="0"/>
        <c:ser>
          <c:idx val="2"/>
          <c:order val="4"/>
          <c:tx>
            <c:strRef>
              <c:f>'Quarterly Returns by Source'!$AP$6</c:f>
              <c:strCache>
                <c:ptCount val="1"/>
                <c:pt idx="0">
                  <c:v>Quarterly return</c:v>
                </c:pt>
              </c:strCache>
            </c:strRef>
          </c:tx>
          <c:spPr>
            <a:ln w="22225" cap="rnd">
              <a:solidFill>
                <a:schemeClr val="accent5"/>
              </a:solidFill>
              <a:round/>
            </a:ln>
            <a:effectLst/>
          </c:spPr>
          <c:marker>
            <c:symbol val="none"/>
          </c:marker>
          <c:cat>
            <c:numRef>
              <c:f>'Quarterly Returns by Source'!$AK$7:$AK$27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Source'!$AP$7:$AP$27</c:f>
              <c:numCache>
                <c:formatCode>0.00%</c:formatCode>
                <c:ptCount val="21"/>
                <c:pt idx="0">
                  <c:v>-2.781445711007025E-3</c:v>
                </c:pt>
                <c:pt idx="1">
                  <c:v>5.2727568569590488E-3</c:v>
                </c:pt>
                <c:pt idx="2">
                  <c:v>1.7564701323143469E-2</c:v>
                </c:pt>
                <c:pt idx="3">
                  <c:v>1.651269034648406E-2</c:v>
                </c:pt>
                <c:pt idx="4">
                  <c:v>2.085048099564801E-2</c:v>
                </c:pt>
                <c:pt idx="5">
                  <c:v>2.2359601640855379E-2</c:v>
                </c:pt>
                <c:pt idx="6">
                  <c:v>-6.9392673947334393E-2</c:v>
                </c:pt>
                <c:pt idx="7">
                  <c:v>2.8531455708430849E-2</c:v>
                </c:pt>
                <c:pt idx="8">
                  <c:v>3.1840910192118647E-2</c:v>
                </c:pt>
                <c:pt idx="9">
                  <c:v>3.3148504627802611E-2</c:v>
                </c:pt>
                <c:pt idx="10">
                  <c:v>5.310919483424037E-2</c:v>
                </c:pt>
                <c:pt idx="11">
                  <c:v>7.9986960327617318E-2</c:v>
                </c:pt>
                <c:pt idx="12">
                  <c:v>5.8194936416726684E-3</c:v>
                </c:pt>
                <c:pt idx="13">
                  <c:v>2.0562134706493481E-2</c:v>
                </c:pt>
                <c:pt idx="14">
                  <c:v>2.2833819983035571E-2</c:v>
                </c:pt>
                <c:pt idx="15">
                  <c:v>-3.6327807066545148E-3</c:v>
                </c:pt>
                <c:pt idx="16">
                  <c:v>-2.890460561028263E-3</c:v>
                </c:pt>
                <c:pt idx="17">
                  <c:v>2.7150551478520191E-2</c:v>
                </c:pt>
                <c:pt idx="18">
                  <c:v>2.531567660452971E-2</c:v>
                </c:pt>
                <c:pt idx="19">
                  <c:v>1.5904879294890369E-2</c:v>
                </c:pt>
                <c:pt idx="20">
                  <c:v>2.4989721199566439E-3</c:v>
                </c:pt>
              </c:numCache>
            </c:numRef>
          </c:val>
          <c:smooth val="0"/>
          <c:extLst>
            <c:ext xmlns:c16="http://schemas.microsoft.com/office/drawing/2014/chart" uri="{C3380CC4-5D6E-409C-BE32-E72D297353CC}">
              <c16:uniqueId val="{00000002-239B-4A56-963E-76B417465D5F}"/>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Source'!$BB$6</c:f>
              <c:strCache>
                <c:ptCount val="1"/>
                <c:pt idx="0">
                  <c:v>Net cash flow</c:v>
                </c:pt>
              </c:strCache>
            </c:strRef>
          </c:tx>
          <c:spPr>
            <a:solidFill>
              <a:schemeClr val="accent4"/>
            </a:solidFill>
            <a:ln>
              <a:noFill/>
            </a:ln>
            <a:effectLst/>
          </c:spPr>
          <c:invertIfNegative val="0"/>
          <c:cat>
            <c:numRef>
              <c:f>'Quarterly Returns by Source'!$AY$7:$AY$27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Source'!$BB$7:$BB$27</c:f>
              <c:numCache>
                <c:formatCode>0.00%</c:formatCode>
                <c:ptCount val="21"/>
                <c:pt idx="0">
                  <c:v>5.3145055005372477E-3</c:v>
                </c:pt>
                <c:pt idx="1">
                  <c:v>-1.933655964573644E-2</c:v>
                </c:pt>
                <c:pt idx="2">
                  <c:v>1.0162885271381761E-2</c:v>
                </c:pt>
                <c:pt idx="3">
                  <c:v>4.3876757524656806E-3</c:v>
                </c:pt>
                <c:pt idx="4">
                  <c:v>-2.2259913049100799E-3</c:v>
                </c:pt>
                <c:pt idx="5">
                  <c:v>-5.0041121457196747E-2</c:v>
                </c:pt>
                <c:pt idx="6">
                  <c:v>-2.5989197857718693E-3</c:v>
                </c:pt>
                <c:pt idx="7">
                  <c:v>-1.1374431545668973E-2</c:v>
                </c:pt>
                <c:pt idx="8">
                  <c:v>-1.3439345255132906E-3</c:v>
                </c:pt>
                <c:pt idx="9">
                  <c:v>-1.2754693370457024E-2</c:v>
                </c:pt>
                <c:pt idx="10">
                  <c:v>1.4165080034499899E-2</c:v>
                </c:pt>
                <c:pt idx="11">
                  <c:v>1.5874727338276162E-3</c:v>
                </c:pt>
                <c:pt idx="12">
                  <c:v>-1.1969695643432088E-2</c:v>
                </c:pt>
                <c:pt idx="13">
                  <c:v>-6.979335571916323E-3</c:v>
                </c:pt>
                <c:pt idx="14">
                  <c:v>3.2608919201766673E-2</c:v>
                </c:pt>
                <c:pt idx="15">
                  <c:v>4.4778464825203645E-3</c:v>
                </c:pt>
                <c:pt idx="16">
                  <c:v>9.2293304848106716E-3</c:v>
                </c:pt>
                <c:pt idx="17">
                  <c:v>-2.067000833176702E-2</c:v>
                </c:pt>
                <c:pt idx="18">
                  <c:v>-5.0763582517721062E-3</c:v>
                </c:pt>
                <c:pt idx="19">
                  <c:v>-6.7732867601248969E-3</c:v>
                </c:pt>
                <c:pt idx="20">
                  <c:v>-2.0297298246583877E-2</c:v>
                </c:pt>
              </c:numCache>
            </c:numRef>
          </c:val>
          <c:extLst>
            <c:ext xmlns:c16="http://schemas.microsoft.com/office/drawing/2014/chart" uri="{C3380CC4-5D6E-409C-BE32-E72D297353CC}">
              <c16:uniqueId val="{00000000-1E55-4C64-B8E7-F74FE5E703A1}"/>
            </c:ext>
          </c:extLst>
        </c:ser>
        <c:ser>
          <c:idx val="3"/>
          <c:order val="3"/>
          <c:tx>
            <c:strRef>
              <c:f>'Quarterly Returns by Source'!$BC$6</c:f>
              <c:strCache>
                <c:ptCount val="1"/>
                <c:pt idx="0">
                  <c:v>NAV change</c:v>
                </c:pt>
              </c:strCache>
            </c:strRef>
          </c:tx>
          <c:spPr>
            <a:solidFill>
              <a:schemeClr val="accent3"/>
            </a:solidFill>
            <a:ln>
              <a:noFill/>
            </a:ln>
            <a:effectLst/>
          </c:spPr>
          <c:invertIfNegative val="0"/>
          <c:cat>
            <c:numRef>
              <c:f>'Quarterly Returns by Source'!$AY$7:$AY$27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Source'!$BC$7:$BC$27</c:f>
              <c:numCache>
                <c:formatCode>0.00%</c:formatCode>
                <c:ptCount val="21"/>
                <c:pt idx="0">
                  <c:v>1.6554288894325975E-2</c:v>
                </c:pt>
                <c:pt idx="1">
                  <c:v>2.6230684531116655E-2</c:v>
                </c:pt>
                <c:pt idx="2">
                  <c:v>1.3415188690620417E-2</c:v>
                </c:pt>
                <c:pt idx="3">
                  <c:v>4.4831791467942139E-2</c:v>
                </c:pt>
                <c:pt idx="4">
                  <c:v>3.1334329778547332E-3</c:v>
                </c:pt>
                <c:pt idx="5">
                  <c:v>7.3666163536385776E-2</c:v>
                </c:pt>
                <c:pt idx="6">
                  <c:v>-3.7604181193070629E-2</c:v>
                </c:pt>
                <c:pt idx="7">
                  <c:v>7.8134977078250234E-3</c:v>
                </c:pt>
                <c:pt idx="8">
                  <c:v>3.5503688450986504E-2</c:v>
                </c:pt>
                <c:pt idx="9">
                  <c:v>0.13543150091611422</c:v>
                </c:pt>
                <c:pt idx="10">
                  <c:v>7.2699984894751601E-2</c:v>
                </c:pt>
                <c:pt idx="11">
                  <c:v>0.14038878475036509</c:v>
                </c:pt>
                <c:pt idx="12">
                  <c:v>9.6782317510004656E-2</c:v>
                </c:pt>
                <c:pt idx="13">
                  <c:v>9.0875930089868273E-2</c:v>
                </c:pt>
                <c:pt idx="14">
                  <c:v>-1.9447216687410895E-2</c:v>
                </c:pt>
                <c:pt idx="15">
                  <c:v>3.7701946381944795E-2</c:v>
                </c:pt>
                <c:pt idx="16">
                  <c:v>-3.3420837489260502E-2</c:v>
                </c:pt>
                <c:pt idx="17">
                  <c:v>2.5546869351862789E-2</c:v>
                </c:pt>
                <c:pt idx="18">
                  <c:v>7.4927038241352495E-3</c:v>
                </c:pt>
                <c:pt idx="19">
                  <c:v>2.2586549627463537E-2</c:v>
                </c:pt>
                <c:pt idx="20">
                  <c:v>2.6465696063171507E-2</c:v>
                </c:pt>
              </c:numCache>
            </c:numRef>
          </c:val>
          <c:extLst>
            <c:ext xmlns:c16="http://schemas.microsoft.com/office/drawing/2014/chart" uri="{C3380CC4-5D6E-409C-BE32-E72D297353CC}">
              <c16:uniqueId val="{00000001-1E55-4C64-B8E7-F74FE5E703A1}"/>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Source'!$AZ$6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Source'!$AY$7:$AY$27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Source'!$AZ$7:$AZ$27</c15:sqref>
                        </c15:formulaRef>
                      </c:ext>
                    </c:extLst>
                    <c:numCache>
                      <c:formatCode>0.00%</c:formatCode>
                      <c:ptCount val="21"/>
                      <c:pt idx="0">
                        <c:v>5.4632841866095336E-2</c:v>
                      </c:pt>
                      <c:pt idx="1">
                        <c:v>7.0339943359893811E-2</c:v>
                      </c:pt>
                      <c:pt idx="2">
                        <c:v>6.6984915371249357E-2</c:v>
                      </c:pt>
                      <c:pt idx="3">
                        <c:v>5.4524117157086355E-2</c:v>
                      </c:pt>
                      <c:pt idx="4">
                        <c:v>5.5445579509070794E-2</c:v>
                      </c:pt>
                      <c:pt idx="5">
                        <c:v>5.6640262633716729E-2</c:v>
                      </c:pt>
                      <c:pt idx="6">
                        <c:v>5.6697778834562049E-2</c:v>
                      </c:pt>
                      <c:pt idx="7">
                        <c:v>3.7520085512467743E-2</c:v>
                      </c:pt>
                      <c:pt idx="8">
                        <c:v>3.5624870553352013E-2</c:v>
                      </c:pt>
                      <c:pt idx="9">
                        <c:v>6.9400703239001271E-2</c:v>
                      </c:pt>
                      <c:pt idx="10">
                        <c:v>5.9409027668964581E-2</c:v>
                      </c:pt>
                      <c:pt idx="11">
                        <c:v>8.1892440096442518E-2</c:v>
                      </c:pt>
                      <c:pt idx="12">
                        <c:v>6.5731778756537088E-2</c:v>
                      </c:pt>
                      <c:pt idx="13">
                        <c:v>7.4476343085385754E-2</c:v>
                      </c:pt>
                      <c:pt idx="14">
                        <c:v>5.981134778793501E-2</c:v>
                      </c:pt>
                      <c:pt idx="15">
                        <c:v>4.9032719486083176E-2</c:v>
                      </c:pt>
                      <c:pt idx="16">
                        <c:v>4.5822262099141378E-2</c:v>
                      </c:pt>
                      <c:pt idx="17">
                        <c:v>3.9019087404462138E-2</c:v>
                      </c:pt>
                      <c:pt idx="18">
                        <c:v>3.1166998326304443E-2</c:v>
                      </c:pt>
                      <c:pt idx="19">
                        <c:v>2.6034702920792643E-2</c:v>
                      </c:pt>
                      <c:pt idx="20">
                        <c:v>4.3932366894515386E-2</c:v>
                      </c:pt>
                    </c:numCache>
                  </c:numRef>
                </c:val>
                <c:extLst>
                  <c:ext xmlns:c16="http://schemas.microsoft.com/office/drawing/2014/chart" uri="{C3380CC4-5D6E-409C-BE32-E72D297353CC}">
                    <c16:uniqueId val="{00000003-1E55-4C64-B8E7-F74FE5E703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Source'!$BA$6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Source'!$AY$7:$AY$27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Source'!$BA$7:$BA$27</c15:sqref>
                        </c15:formulaRef>
                      </c:ext>
                    </c:extLst>
                    <c:numCache>
                      <c:formatCode>0.00%</c:formatCode>
                      <c:ptCount val="21"/>
                      <c:pt idx="0">
                        <c:v>-4.9318336365558088E-2</c:v>
                      </c:pt>
                      <c:pt idx="1">
                        <c:v>-8.9676503005630251E-2</c:v>
                      </c:pt>
                      <c:pt idx="2">
                        <c:v>-5.6822030099867596E-2</c:v>
                      </c:pt>
                      <c:pt idx="3">
                        <c:v>-5.0136441404620674E-2</c:v>
                      </c:pt>
                      <c:pt idx="4">
                        <c:v>-5.7671570813980874E-2</c:v>
                      </c:pt>
                      <c:pt idx="5">
                        <c:v>-0.10668138409091348</c:v>
                      </c:pt>
                      <c:pt idx="6">
                        <c:v>-5.9296698620333918E-2</c:v>
                      </c:pt>
                      <c:pt idx="7">
                        <c:v>-4.8894517058136716E-2</c:v>
                      </c:pt>
                      <c:pt idx="8">
                        <c:v>-3.6968805078865304E-2</c:v>
                      </c:pt>
                      <c:pt idx="9">
                        <c:v>-8.2155396609458295E-2</c:v>
                      </c:pt>
                      <c:pt idx="10">
                        <c:v>-4.5243947634464682E-2</c:v>
                      </c:pt>
                      <c:pt idx="11">
                        <c:v>-8.0304967362614901E-2</c:v>
                      </c:pt>
                      <c:pt idx="12">
                        <c:v>-7.7701474399969175E-2</c:v>
                      </c:pt>
                      <c:pt idx="13">
                        <c:v>-8.1455678657302077E-2</c:v>
                      </c:pt>
                      <c:pt idx="14">
                        <c:v>-2.7202428586168337E-2</c:v>
                      </c:pt>
                      <c:pt idx="15">
                        <c:v>-4.4554873003562812E-2</c:v>
                      </c:pt>
                      <c:pt idx="16">
                        <c:v>-3.6592931614330707E-2</c:v>
                      </c:pt>
                      <c:pt idx="17">
                        <c:v>-5.9689095736229159E-2</c:v>
                      </c:pt>
                      <c:pt idx="18">
                        <c:v>-3.6243356578076549E-2</c:v>
                      </c:pt>
                      <c:pt idx="19">
                        <c:v>-3.280798968091754E-2</c:v>
                      </c:pt>
                      <c:pt idx="20">
                        <c:v>-6.4229665141099263E-2</c:v>
                      </c:pt>
                    </c:numCache>
                  </c:numRef>
                </c:val>
                <c:extLst xmlns:c15="http://schemas.microsoft.com/office/drawing/2012/chart">
                  <c:ext xmlns:c16="http://schemas.microsoft.com/office/drawing/2014/chart" uri="{C3380CC4-5D6E-409C-BE32-E72D297353CC}">
                    <c16:uniqueId val="{00000004-1E55-4C64-B8E7-F74FE5E703A1}"/>
                  </c:ext>
                </c:extLst>
              </c15:ser>
            </c15:filteredBarSeries>
          </c:ext>
        </c:extLst>
      </c:barChart>
      <c:lineChart>
        <c:grouping val="standard"/>
        <c:varyColors val="0"/>
        <c:ser>
          <c:idx val="2"/>
          <c:order val="4"/>
          <c:tx>
            <c:strRef>
              <c:f>'Quarterly Returns by Source'!$BD$6</c:f>
              <c:strCache>
                <c:ptCount val="1"/>
                <c:pt idx="0">
                  <c:v>Quarterly return</c:v>
                </c:pt>
              </c:strCache>
            </c:strRef>
          </c:tx>
          <c:spPr>
            <a:ln w="22225" cap="rnd">
              <a:solidFill>
                <a:schemeClr val="accent5"/>
              </a:solidFill>
              <a:round/>
            </a:ln>
            <a:effectLst/>
          </c:spPr>
          <c:marker>
            <c:symbol val="none"/>
          </c:marker>
          <c:cat>
            <c:numRef>
              <c:f>'Quarterly Returns by Source'!$AY$7:$AY$27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Source'!$BD$7:$BD$27</c:f>
              <c:numCache>
                <c:formatCode>0.00%</c:formatCode>
                <c:ptCount val="21"/>
                <c:pt idx="0">
                  <c:v>2.1868794394863219E-2</c:v>
                </c:pt>
                <c:pt idx="1">
                  <c:v>6.8941248853802151E-3</c:v>
                </c:pt>
                <c:pt idx="2">
                  <c:v>2.3578073962002181E-2</c:v>
                </c:pt>
                <c:pt idx="3">
                  <c:v>4.921946722040782E-2</c:v>
                </c:pt>
                <c:pt idx="4">
                  <c:v>9.0744167294465328E-4</c:v>
                </c:pt>
                <c:pt idx="5">
                  <c:v>2.3625042079189029E-2</c:v>
                </c:pt>
                <c:pt idx="6">
                  <c:v>-4.0203100978842499E-2</c:v>
                </c:pt>
                <c:pt idx="7">
                  <c:v>-3.5609338378439488E-3</c:v>
                </c:pt>
                <c:pt idx="8">
                  <c:v>3.4159753925473213E-2</c:v>
                </c:pt>
                <c:pt idx="9">
                  <c:v>0.1226768075456572</c:v>
                </c:pt>
                <c:pt idx="10">
                  <c:v>8.6865064929251501E-2</c:v>
                </c:pt>
                <c:pt idx="11">
                  <c:v>0.14197625748419271</c:v>
                </c:pt>
                <c:pt idx="12">
                  <c:v>8.4812621866572568E-2</c:v>
                </c:pt>
                <c:pt idx="13">
                  <c:v>8.389659451795195E-2</c:v>
                </c:pt>
                <c:pt idx="14">
                  <c:v>1.3161702514355779E-2</c:v>
                </c:pt>
                <c:pt idx="15">
                  <c:v>4.217979286446516E-2</c:v>
                </c:pt>
                <c:pt idx="16">
                  <c:v>-2.419150700444983E-2</c:v>
                </c:pt>
                <c:pt idx="17">
                  <c:v>4.8768610200957676E-3</c:v>
                </c:pt>
                <c:pt idx="18">
                  <c:v>2.4163455723631429E-3</c:v>
                </c:pt>
                <c:pt idx="19">
                  <c:v>1.581326286733864E-2</c:v>
                </c:pt>
                <c:pt idx="20">
                  <c:v>6.168397816587623E-3</c:v>
                </c:pt>
              </c:numCache>
            </c:numRef>
          </c:val>
          <c:smooth val="0"/>
          <c:extLst>
            <c:ext xmlns:c16="http://schemas.microsoft.com/office/drawing/2014/chart" uri="{C3380CC4-5D6E-409C-BE32-E72D297353CC}">
              <c16:uniqueId val="{00000002-1E55-4C64-B8E7-F74FE5E703A1}"/>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Source'!$AU$6</c:f>
              <c:strCache>
                <c:ptCount val="1"/>
                <c:pt idx="0">
                  <c:v>Net cash flow</c:v>
                </c:pt>
              </c:strCache>
            </c:strRef>
          </c:tx>
          <c:spPr>
            <a:solidFill>
              <a:schemeClr val="accent4"/>
            </a:solidFill>
            <a:ln>
              <a:noFill/>
            </a:ln>
            <a:effectLst/>
          </c:spPr>
          <c:invertIfNegative val="0"/>
          <c:cat>
            <c:numRef>
              <c:f>'Quarterly Returns by Source'!$AR$7:$AR$27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Source'!$AU$7:$AU$27</c:f>
              <c:numCache>
                <c:formatCode>0.00%</c:formatCode>
                <c:ptCount val="21"/>
                <c:pt idx="0">
                  <c:v>8.3942582024076895E-3</c:v>
                </c:pt>
                <c:pt idx="1">
                  <c:v>1.9723244790432082E-2</c:v>
                </c:pt>
                <c:pt idx="2">
                  <c:v>9.2803557206799746E-3</c:v>
                </c:pt>
                <c:pt idx="3">
                  <c:v>1.3398039581135938E-2</c:v>
                </c:pt>
                <c:pt idx="4">
                  <c:v>1.2220770648054154E-2</c:v>
                </c:pt>
                <c:pt idx="5">
                  <c:v>1.4690997633594494E-2</c:v>
                </c:pt>
                <c:pt idx="6">
                  <c:v>8.7232687634819506E-3</c:v>
                </c:pt>
                <c:pt idx="7">
                  <c:v>-7.3800405340245304E-3</c:v>
                </c:pt>
                <c:pt idx="8">
                  <c:v>1.15678137708215E-2</c:v>
                </c:pt>
                <c:pt idx="9">
                  <c:v>1.8429250615498188E-2</c:v>
                </c:pt>
                <c:pt idx="10">
                  <c:v>2.8325150905163896E-2</c:v>
                </c:pt>
                <c:pt idx="11">
                  <c:v>2.9817230943491424E-2</c:v>
                </c:pt>
                <c:pt idx="12">
                  <c:v>3.6255087821261078E-2</c:v>
                </c:pt>
                <c:pt idx="13">
                  <c:v>4.083601478483645E-2</c:v>
                </c:pt>
                <c:pt idx="14">
                  <c:v>2.4648740454595086E-2</c:v>
                </c:pt>
                <c:pt idx="15">
                  <c:v>7.0095885599926744E-3</c:v>
                </c:pt>
                <c:pt idx="16">
                  <c:v>8.7000067093856472E-3</c:v>
                </c:pt>
                <c:pt idx="17">
                  <c:v>1.6313940307032045E-2</c:v>
                </c:pt>
                <c:pt idx="18">
                  <c:v>3.2050266031147245E-5</c:v>
                </c:pt>
                <c:pt idx="19">
                  <c:v>-3.9109322642594258E-4</c:v>
                </c:pt>
                <c:pt idx="20">
                  <c:v>2.2343399343424997E-2</c:v>
                </c:pt>
              </c:numCache>
            </c:numRef>
          </c:val>
          <c:extLst>
            <c:ext xmlns:c16="http://schemas.microsoft.com/office/drawing/2014/chart" uri="{C3380CC4-5D6E-409C-BE32-E72D297353CC}">
              <c16:uniqueId val="{00000000-EADC-4654-B24A-0F5C296D30A8}"/>
            </c:ext>
          </c:extLst>
        </c:ser>
        <c:ser>
          <c:idx val="3"/>
          <c:order val="3"/>
          <c:tx>
            <c:strRef>
              <c:f>'Quarterly Returns by Source'!$AV$6</c:f>
              <c:strCache>
                <c:ptCount val="1"/>
                <c:pt idx="0">
                  <c:v>NAV change</c:v>
                </c:pt>
              </c:strCache>
            </c:strRef>
          </c:tx>
          <c:spPr>
            <a:solidFill>
              <a:schemeClr val="accent3"/>
            </a:solidFill>
            <a:ln>
              <a:noFill/>
            </a:ln>
            <a:effectLst/>
          </c:spPr>
          <c:invertIfNegative val="0"/>
          <c:cat>
            <c:numRef>
              <c:f>'Quarterly Returns by Source'!$AR$7:$AR$27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Source'!$AV$7:$AV$27</c:f>
              <c:numCache>
                <c:formatCode>0.00%</c:formatCode>
                <c:ptCount val="21"/>
                <c:pt idx="0">
                  <c:v>2.2594585505532061E-2</c:v>
                </c:pt>
                <c:pt idx="1">
                  <c:v>1.2171082584035986E-3</c:v>
                </c:pt>
                <c:pt idx="2">
                  <c:v>1.4314745976949705E-2</c:v>
                </c:pt>
                <c:pt idx="3">
                  <c:v>2.5302546539073489E-2</c:v>
                </c:pt>
                <c:pt idx="4">
                  <c:v>8.5184141625085363E-3</c:v>
                </c:pt>
                <c:pt idx="5">
                  <c:v>1.07955609771484E-2</c:v>
                </c:pt>
                <c:pt idx="6">
                  <c:v>-1.4359090887811621E-2</c:v>
                </c:pt>
                <c:pt idx="7">
                  <c:v>4.3867171538590988E-2</c:v>
                </c:pt>
                <c:pt idx="8">
                  <c:v>5.8698155145763042E-2</c:v>
                </c:pt>
                <c:pt idx="9">
                  <c:v>0.11038591216284521</c:v>
                </c:pt>
                <c:pt idx="10">
                  <c:v>8.9049323197126107E-2</c:v>
                </c:pt>
                <c:pt idx="11">
                  <c:v>0.13468753063300598</c:v>
                </c:pt>
                <c:pt idx="12">
                  <c:v>3.381949432792819E-2</c:v>
                </c:pt>
                <c:pt idx="13">
                  <c:v>-9.837186142270804E-4</c:v>
                </c:pt>
                <c:pt idx="14">
                  <c:v>-2.0669361405532327E-2</c:v>
                </c:pt>
                <c:pt idx="15">
                  <c:v>-2.4746133555712313E-2</c:v>
                </c:pt>
                <c:pt idx="16">
                  <c:v>-1.8875986445983206E-2</c:v>
                </c:pt>
                <c:pt idx="17">
                  <c:v>-5.8130745220499103E-2</c:v>
                </c:pt>
                <c:pt idx="18">
                  <c:v>6.1360481639225473E-3</c:v>
                </c:pt>
                <c:pt idx="19">
                  <c:v>1.2092743437883691E-2</c:v>
                </c:pt>
                <c:pt idx="20">
                  <c:v>9.4727543929757907E-3</c:v>
                </c:pt>
              </c:numCache>
            </c:numRef>
          </c:val>
          <c:extLst>
            <c:ext xmlns:c16="http://schemas.microsoft.com/office/drawing/2014/chart" uri="{C3380CC4-5D6E-409C-BE32-E72D297353CC}">
              <c16:uniqueId val="{00000001-EADC-4654-B24A-0F5C296D30A8}"/>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Source'!$AS$6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Source'!$AR$7:$AR$27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Source'!$AS$7:$AS$27</c15:sqref>
                        </c15:formulaRef>
                      </c:ext>
                    </c:extLst>
                    <c:numCache>
                      <c:formatCode>0.00%</c:formatCode>
                      <c:ptCount val="21"/>
                      <c:pt idx="0">
                        <c:v>4.2583023554439429E-2</c:v>
                      </c:pt>
                      <c:pt idx="1">
                        <c:v>5.8004480630877021E-2</c:v>
                      </c:pt>
                      <c:pt idx="2">
                        <c:v>3.8200053243382152E-2</c:v>
                      </c:pt>
                      <c:pt idx="3">
                        <c:v>3.6741814918923046E-2</c:v>
                      </c:pt>
                      <c:pt idx="4">
                        <c:v>3.9646903649726319E-2</c:v>
                      </c:pt>
                      <c:pt idx="5">
                        <c:v>4.6683999619462055E-2</c:v>
                      </c:pt>
                      <c:pt idx="6">
                        <c:v>3.667675002068152E-2</c:v>
                      </c:pt>
                      <c:pt idx="7">
                        <c:v>3.1850728210289662E-2</c:v>
                      </c:pt>
                      <c:pt idx="8">
                        <c:v>3.1605188620986414E-2</c:v>
                      </c:pt>
                      <c:pt idx="9">
                        <c:v>5.8363291966092211E-2</c:v>
                      </c:pt>
                      <c:pt idx="10">
                        <c:v>5.2068962072599242E-2</c:v>
                      </c:pt>
                      <c:pt idx="11">
                        <c:v>6.1159800853897731E-2</c:v>
                      </c:pt>
                      <c:pt idx="12">
                        <c:v>5.8719447570919944E-2</c:v>
                      </c:pt>
                      <c:pt idx="13">
                        <c:v>6.4169738019292544E-2</c:v>
                      </c:pt>
                      <c:pt idx="14">
                        <c:v>4.7187059495442225E-2</c:v>
                      </c:pt>
                      <c:pt idx="15">
                        <c:v>2.6225370554497057E-2</c:v>
                      </c:pt>
                      <c:pt idx="16">
                        <c:v>2.7655799430530464E-2</c:v>
                      </c:pt>
                      <c:pt idx="17">
                        <c:v>3.5979224206729742E-2</c:v>
                      </c:pt>
                      <c:pt idx="18">
                        <c:v>2.0921164061027123E-2</c:v>
                      </c:pt>
                      <c:pt idx="19">
                        <c:v>2.3627593720214439E-2</c:v>
                      </c:pt>
                      <c:pt idx="20">
                        <c:v>5.4304672582987178E-2</c:v>
                      </c:pt>
                    </c:numCache>
                  </c:numRef>
                </c:val>
                <c:extLst>
                  <c:ext xmlns:c16="http://schemas.microsoft.com/office/drawing/2014/chart" uri="{C3380CC4-5D6E-409C-BE32-E72D297353CC}">
                    <c16:uniqueId val="{00000003-EADC-4654-B24A-0F5C296D30A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Source'!$AT$6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Source'!$AR$7:$AR$27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Source'!$AT$7:$AT$27</c15:sqref>
                        </c15:formulaRef>
                      </c:ext>
                    </c:extLst>
                    <c:numCache>
                      <c:formatCode>0.00%</c:formatCode>
                      <c:ptCount val="21"/>
                      <c:pt idx="0">
                        <c:v>-3.418876535203174E-2</c:v>
                      </c:pt>
                      <c:pt idx="1">
                        <c:v>-3.828123584044494E-2</c:v>
                      </c:pt>
                      <c:pt idx="2">
                        <c:v>-2.8919697522702178E-2</c:v>
                      </c:pt>
                      <c:pt idx="3">
                        <c:v>-2.3343775337787108E-2</c:v>
                      </c:pt>
                      <c:pt idx="4">
                        <c:v>-2.7426133001672164E-2</c:v>
                      </c:pt>
                      <c:pt idx="5">
                        <c:v>-3.1993001985867561E-2</c:v>
                      </c:pt>
                      <c:pt idx="6">
                        <c:v>-2.7953481257199569E-2</c:v>
                      </c:pt>
                      <c:pt idx="7">
                        <c:v>-3.9230768744314193E-2</c:v>
                      </c:pt>
                      <c:pt idx="8">
                        <c:v>-2.0037374850164914E-2</c:v>
                      </c:pt>
                      <c:pt idx="9">
                        <c:v>-3.9934041350594023E-2</c:v>
                      </c:pt>
                      <c:pt idx="10">
                        <c:v>-2.3743811167435347E-2</c:v>
                      </c:pt>
                      <c:pt idx="11">
                        <c:v>-3.1342569910406307E-2</c:v>
                      </c:pt>
                      <c:pt idx="12">
                        <c:v>-2.2464359749658866E-2</c:v>
                      </c:pt>
                      <c:pt idx="13">
                        <c:v>-2.3333723234456094E-2</c:v>
                      </c:pt>
                      <c:pt idx="14">
                        <c:v>-2.2538319040847139E-2</c:v>
                      </c:pt>
                      <c:pt idx="15">
                        <c:v>-1.9215781994504383E-2</c:v>
                      </c:pt>
                      <c:pt idx="16">
                        <c:v>-1.8955792721144817E-2</c:v>
                      </c:pt>
                      <c:pt idx="17">
                        <c:v>-1.9665283899697697E-2</c:v>
                      </c:pt>
                      <c:pt idx="18">
                        <c:v>-2.0889113794995976E-2</c:v>
                      </c:pt>
                      <c:pt idx="19">
                        <c:v>-2.4018686946640382E-2</c:v>
                      </c:pt>
                      <c:pt idx="20">
                        <c:v>-3.1961273239562181E-2</c:v>
                      </c:pt>
                    </c:numCache>
                  </c:numRef>
                </c:val>
                <c:extLst xmlns:c15="http://schemas.microsoft.com/office/drawing/2012/chart">
                  <c:ext xmlns:c16="http://schemas.microsoft.com/office/drawing/2014/chart" uri="{C3380CC4-5D6E-409C-BE32-E72D297353CC}">
                    <c16:uniqueId val="{00000004-EADC-4654-B24A-0F5C296D30A8}"/>
                  </c:ext>
                </c:extLst>
              </c15:ser>
            </c15:filteredBarSeries>
          </c:ext>
        </c:extLst>
      </c:barChart>
      <c:lineChart>
        <c:grouping val="standard"/>
        <c:varyColors val="0"/>
        <c:ser>
          <c:idx val="2"/>
          <c:order val="4"/>
          <c:tx>
            <c:strRef>
              <c:f>'Quarterly Returns by Source'!$AW$6</c:f>
              <c:strCache>
                <c:ptCount val="1"/>
                <c:pt idx="0">
                  <c:v>Quarterly return</c:v>
                </c:pt>
              </c:strCache>
            </c:strRef>
          </c:tx>
          <c:spPr>
            <a:ln w="22225" cap="rnd">
              <a:solidFill>
                <a:schemeClr val="accent5"/>
              </a:solidFill>
              <a:round/>
            </a:ln>
            <a:effectLst/>
          </c:spPr>
          <c:marker>
            <c:symbol val="none"/>
          </c:marker>
          <c:cat>
            <c:numRef>
              <c:f>'Quarterly Returns by Source'!$AR$7:$AR$27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Source'!$AW$7:$AW$27</c:f>
              <c:numCache>
                <c:formatCode>0.00%</c:formatCode>
                <c:ptCount val="21"/>
                <c:pt idx="0">
                  <c:v>3.0988843707939751E-2</c:v>
                </c:pt>
                <c:pt idx="1">
                  <c:v>2.094035304883568E-2</c:v>
                </c:pt>
                <c:pt idx="2">
                  <c:v>2.359510169762968E-2</c:v>
                </c:pt>
                <c:pt idx="3">
                  <c:v>3.8700586120209428E-2</c:v>
                </c:pt>
                <c:pt idx="4">
                  <c:v>2.0739184810562691E-2</c:v>
                </c:pt>
                <c:pt idx="5">
                  <c:v>2.548655861074289E-2</c:v>
                </c:pt>
                <c:pt idx="6">
                  <c:v>-5.6358221243296702E-3</c:v>
                </c:pt>
                <c:pt idx="7">
                  <c:v>3.6487131004566457E-2</c:v>
                </c:pt>
                <c:pt idx="8">
                  <c:v>7.0265968916584542E-2</c:v>
                </c:pt>
                <c:pt idx="9">
                  <c:v>0.1288151627783434</c:v>
                </c:pt>
                <c:pt idx="10">
                  <c:v>0.11737447410229</c:v>
                </c:pt>
                <c:pt idx="11">
                  <c:v>0.1645047615764974</c:v>
                </c:pt>
                <c:pt idx="12">
                  <c:v>7.0074582149189268E-2</c:v>
                </c:pt>
                <c:pt idx="13">
                  <c:v>3.9852296170609369E-2</c:v>
                </c:pt>
                <c:pt idx="14">
                  <c:v>3.979379049062759E-3</c:v>
                </c:pt>
                <c:pt idx="15">
                  <c:v>-1.7736544995719639E-2</c:v>
                </c:pt>
                <c:pt idx="16">
                  <c:v>-1.0175979736597561E-2</c:v>
                </c:pt>
                <c:pt idx="17">
                  <c:v>-4.1816804913467058E-2</c:v>
                </c:pt>
                <c:pt idx="18">
                  <c:v>6.1680984299536954E-3</c:v>
                </c:pt>
                <c:pt idx="19">
                  <c:v>1.170165021145775E-2</c:v>
                </c:pt>
                <c:pt idx="20">
                  <c:v>3.1816153736400787E-2</c:v>
                </c:pt>
              </c:numCache>
            </c:numRef>
          </c:val>
          <c:smooth val="0"/>
          <c:extLst>
            <c:ext xmlns:c16="http://schemas.microsoft.com/office/drawing/2014/chart" uri="{C3380CC4-5D6E-409C-BE32-E72D297353CC}">
              <c16:uniqueId val="{00000002-EADC-4654-B24A-0F5C296D30A8}"/>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Indexes'!$C$6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4E-4060-86D2-657F017D5798}"/>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4E-4060-86D2-657F017D5798}"/>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Indexes'!$C$7:$C$27</c:f>
              <c:numCache>
                <c:formatCode>0.0</c:formatCode>
                <c:ptCount val="21"/>
                <c:pt idx="0">
                  <c:v>100</c:v>
                </c:pt>
                <c:pt idx="1">
                  <c:v>101.42395317678978</c:v>
                </c:pt>
                <c:pt idx="2">
                  <c:v>105.89594267580777</c:v>
                </c:pt>
                <c:pt idx="3">
                  <c:v>110.05638228514341</c:v>
                </c:pt>
                <c:pt idx="4">
                  <c:v>114.53712939394306</c:v>
                </c:pt>
                <c:pt idx="5">
                  <c:v>120.41992582730684</c:v>
                </c:pt>
                <c:pt idx="6">
                  <c:v>113.54034665681959</c:v>
                </c:pt>
                <c:pt idx="7">
                  <c:v>125.42755445040908</c:v>
                </c:pt>
                <c:pt idx="8">
                  <c:v>137.41779509622853</c:v>
                </c:pt>
                <c:pt idx="9">
                  <c:v>151.34844310689323</c:v>
                </c:pt>
                <c:pt idx="10">
                  <c:v>172.18529253654802</c:v>
                </c:pt>
                <c:pt idx="11">
                  <c:v>198.87552139564156</c:v>
                </c:pt>
                <c:pt idx="12">
                  <c:v>214.51957810635017</c:v>
                </c:pt>
                <c:pt idx="13">
                  <c:v>229.91086121662144</c:v>
                </c:pt>
                <c:pt idx="14">
                  <c:v>233.99736005898836</c:v>
                </c:pt>
                <c:pt idx="15">
                  <c:v>234.18993789845311</c:v>
                </c:pt>
                <c:pt idx="16">
                  <c:v>232.40123253247449</c:v>
                </c:pt>
                <c:pt idx="17">
                  <c:v>237.47663007219535</c:v>
                </c:pt>
                <c:pt idx="18">
                  <c:v>243.88055935819582</c:v>
                </c:pt>
                <c:pt idx="19">
                  <c:v>258.14353825443294</c:v>
                </c:pt>
                <c:pt idx="20">
                  <c:v>255.9794003812753</c:v>
                </c:pt>
              </c:numCache>
            </c:numRef>
          </c:val>
          <c:smooth val="0"/>
          <c:extLst>
            <c:ext xmlns:c16="http://schemas.microsoft.com/office/drawing/2014/chart" uri="{C3380CC4-5D6E-409C-BE32-E72D297353CC}">
              <c16:uniqueId val="{00000002-BE4E-4060-86D2-657F017D5798}"/>
            </c:ext>
          </c:extLst>
        </c:ser>
        <c:ser>
          <c:idx val="1"/>
          <c:order val="1"/>
          <c:tx>
            <c:strRef>
              <c:f>'Quartile Indexes'!$D$6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4E-4060-86D2-657F017D5798}"/>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4E-4060-86D2-657F017D5798}"/>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Indexes'!$D$7:$D$27</c:f>
              <c:numCache>
                <c:formatCode>0.0</c:formatCode>
                <c:ptCount val="21"/>
                <c:pt idx="0">
                  <c:v>100</c:v>
                </c:pt>
                <c:pt idx="1">
                  <c:v>100.4347968149326</c:v>
                </c:pt>
                <c:pt idx="2">
                  <c:v>104.56981833753049</c:v>
                </c:pt>
                <c:pt idx="3">
                  <c:v>106.80769202254932</c:v>
                </c:pt>
                <c:pt idx="4">
                  <c:v>108.16254669658558</c:v>
                </c:pt>
                <c:pt idx="5">
                  <c:v>112.48277134946026</c:v>
                </c:pt>
                <c:pt idx="6">
                  <c:v>106.35899180806148</c:v>
                </c:pt>
                <c:pt idx="7">
                  <c:v>112.28657661513198</c:v>
                </c:pt>
                <c:pt idx="8">
                  <c:v>121.68053764733007</c:v>
                </c:pt>
                <c:pt idx="9">
                  <c:v>129.81438084106728</c:v>
                </c:pt>
                <c:pt idx="10">
                  <c:v>146.63334595082063</c:v>
                </c:pt>
                <c:pt idx="11">
                  <c:v>163.41295786215514</c:v>
                </c:pt>
                <c:pt idx="12">
                  <c:v>175.57128139756188</c:v>
                </c:pt>
                <c:pt idx="13">
                  <c:v>187.30222351007566</c:v>
                </c:pt>
                <c:pt idx="14">
                  <c:v>191.4376115939709</c:v>
                </c:pt>
                <c:pt idx="15">
                  <c:v>187.29212526440318</c:v>
                </c:pt>
                <c:pt idx="16">
                  <c:v>187.03891521973497</c:v>
                </c:pt>
                <c:pt idx="17">
                  <c:v>186.89762375855054</c:v>
                </c:pt>
                <c:pt idx="18">
                  <c:v>193.28858979543276</c:v>
                </c:pt>
                <c:pt idx="19">
                  <c:v>199.18264285131488</c:v>
                </c:pt>
                <c:pt idx="20">
                  <c:v>196.61677565644996</c:v>
                </c:pt>
              </c:numCache>
            </c:numRef>
          </c:val>
          <c:smooth val="0"/>
          <c:extLst>
            <c:ext xmlns:c16="http://schemas.microsoft.com/office/drawing/2014/chart" uri="{C3380CC4-5D6E-409C-BE32-E72D297353CC}">
              <c16:uniqueId val="{00000005-BE4E-4060-86D2-657F017D5798}"/>
            </c:ext>
          </c:extLst>
        </c:ser>
        <c:ser>
          <c:idx val="2"/>
          <c:order val="2"/>
          <c:tx>
            <c:strRef>
              <c:f>'Quartile Indexes'!$E$6</c:f>
              <c:strCache>
                <c:ptCount val="1"/>
                <c:pt idx="0">
                  <c:v>Lower-mid quartile</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4E-4060-86D2-657F017D5798}"/>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4E-4060-86D2-657F017D5798}"/>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Indexes'!$E$7:$E$27</c:f>
              <c:numCache>
                <c:formatCode>0.0</c:formatCode>
                <c:ptCount val="21"/>
                <c:pt idx="0">
                  <c:v>100</c:v>
                </c:pt>
                <c:pt idx="1">
                  <c:v>97.864087944155685</c:v>
                </c:pt>
                <c:pt idx="2">
                  <c:v>100.73661361389138</c:v>
                </c:pt>
                <c:pt idx="3">
                  <c:v>102.30995006498118</c:v>
                </c:pt>
                <c:pt idx="4">
                  <c:v>104.56634765197624</c:v>
                </c:pt>
                <c:pt idx="5">
                  <c:v>108.22611387772359</c:v>
                </c:pt>
                <c:pt idx="6">
                  <c:v>98.548269827580683</c:v>
                </c:pt>
                <c:pt idx="7">
                  <c:v>103.03194162801108</c:v>
                </c:pt>
                <c:pt idx="8">
                  <c:v>112.4831038602791</c:v>
                </c:pt>
                <c:pt idx="9">
                  <c:v>119.51571295349879</c:v>
                </c:pt>
                <c:pt idx="10">
                  <c:v>130.60151906615982</c:v>
                </c:pt>
                <c:pt idx="11">
                  <c:v>143.14061993182972</c:v>
                </c:pt>
                <c:pt idx="12">
                  <c:v>146.00589506967597</c:v>
                </c:pt>
                <c:pt idx="13">
                  <c:v>152.6474200871931</c:v>
                </c:pt>
                <c:pt idx="14">
                  <c:v>156.37889060552547</c:v>
                </c:pt>
                <c:pt idx="15">
                  <c:v>153.53447346225369</c:v>
                </c:pt>
                <c:pt idx="16">
                  <c:v>151.82656299400071</c:v>
                </c:pt>
                <c:pt idx="17">
                  <c:v>153.38005541969991</c:v>
                </c:pt>
                <c:pt idx="18">
                  <c:v>156.97030439238688</c:v>
                </c:pt>
                <c:pt idx="19">
                  <c:v>158.49772803415937</c:v>
                </c:pt>
                <c:pt idx="20">
                  <c:v>163.12956419536999</c:v>
                </c:pt>
              </c:numCache>
            </c:numRef>
          </c:val>
          <c:smooth val="0"/>
          <c:extLst>
            <c:ext xmlns:c16="http://schemas.microsoft.com/office/drawing/2014/chart" uri="{C3380CC4-5D6E-409C-BE32-E72D297353CC}">
              <c16:uniqueId val="{00000008-BE4E-4060-86D2-657F017D5798}"/>
            </c:ext>
          </c:extLst>
        </c:ser>
        <c:ser>
          <c:idx val="3"/>
          <c:order val="3"/>
          <c:tx>
            <c:strRef>
              <c:f>'Quartile Indexes'!$F$6</c:f>
              <c:strCache>
                <c:ptCount val="1"/>
                <c:pt idx="0">
                  <c:v>Bottom quartile</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E4E-4060-86D2-657F017D5798}"/>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E4E-4060-86D2-657F017D5798}"/>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Indexes'!$F$7:$F$27</c:f>
              <c:numCache>
                <c:formatCode>0.0</c:formatCode>
                <c:ptCount val="21"/>
                <c:pt idx="0">
                  <c:v>100</c:v>
                </c:pt>
                <c:pt idx="1">
                  <c:v>96.702264020647661</c:v>
                </c:pt>
                <c:pt idx="2">
                  <c:v>97.144716744803745</c:v>
                </c:pt>
                <c:pt idx="3">
                  <c:v>96.626249466540145</c:v>
                </c:pt>
                <c:pt idx="4">
                  <c:v>96.898966711708951</c:v>
                </c:pt>
                <c:pt idx="5">
                  <c:v>97.187333501470093</c:v>
                </c:pt>
                <c:pt idx="6">
                  <c:v>86.437908720209805</c:v>
                </c:pt>
                <c:pt idx="7">
                  <c:v>87.091630583139604</c:v>
                </c:pt>
                <c:pt idx="8">
                  <c:v>90.847926542374367</c:v>
                </c:pt>
                <c:pt idx="9">
                  <c:v>93.340154489182353</c:v>
                </c:pt>
                <c:pt idx="10">
                  <c:v>99.003801705487689</c:v>
                </c:pt>
                <c:pt idx="11">
                  <c:v>106.16231348635813</c:v>
                </c:pt>
                <c:pt idx="12">
                  <c:v>107.59765334600534</c:v>
                </c:pt>
                <c:pt idx="13">
                  <c:v>110.10074056051243</c:v>
                </c:pt>
                <c:pt idx="14">
                  <c:v>111.14024537871022</c:v>
                </c:pt>
                <c:pt idx="15">
                  <c:v>108.23555868242211</c:v>
                </c:pt>
                <c:pt idx="16">
                  <c:v>105.76214055576705</c:v>
                </c:pt>
                <c:pt idx="17">
                  <c:v>105.557555144926</c:v>
                </c:pt>
                <c:pt idx="18">
                  <c:v>106.37972869679524</c:v>
                </c:pt>
                <c:pt idx="19">
                  <c:v>102.35404506846963</c:v>
                </c:pt>
                <c:pt idx="20">
                  <c:v>103.06210425093604</c:v>
                </c:pt>
              </c:numCache>
            </c:numRef>
          </c:val>
          <c:smooth val="0"/>
          <c:extLst>
            <c:ext xmlns:c16="http://schemas.microsoft.com/office/drawing/2014/chart" uri="{C3380CC4-5D6E-409C-BE32-E72D297353CC}">
              <c16:uniqueId val="{0000000B-BE4E-4060-86D2-657F017D5798}"/>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Indexes'!$I$6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2F-4203-8F82-F354E5BDD3A4}"/>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2F-4203-8F82-F354E5BDD3A4}"/>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Indexes'!$H$7:$H$27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Indexes'!$I$7:$I$27</c:f>
              <c:numCache>
                <c:formatCode>0.0</c:formatCode>
                <c:ptCount val="21"/>
                <c:pt idx="0">
                  <c:v>100</c:v>
                </c:pt>
                <c:pt idx="1">
                  <c:v>101.70442165798165</c:v>
                </c:pt>
                <c:pt idx="2">
                  <c:v>107.65815949471424</c:v>
                </c:pt>
                <c:pt idx="3">
                  <c:v>113.16214375640388</c:v>
                </c:pt>
                <c:pt idx="4">
                  <c:v>120.52385913725529</c:v>
                </c:pt>
                <c:pt idx="5">
                  <c:v>128.38555896784831</c:v>
                </c:pt>
                <c:pt idx="6">
                  <c:v>120.49835524122538</c:v>
                </c:pt>
                <c:pt idx="7">
                  <c:v>140.31678716818394</c:v>
                </c:pt>
                <c:pt idx="8">
                  <c:v>158.74470238303914</c:v>
                </c:pt>
                <c:pt idx="9">
                  <c:v>178.90558126262852</c:v>
                </c:pt>
                <c:pt idx="10">
                  <c:v>205.11326853059322</c:v>
                </c:pt>
                <c:pt idx="11">
                  <c:v>243.11604785712697</c:v>
                </c:pt>
                <c:pt idx="12">
                  <c:v>261.81348615203922</c:v>
                </c:pt>
                <c:pt idx="13">
                  <c:v>281.01046538513776</c:v>
                </c:pt>
                <c:pt idx="14">
                  <c:v>279.76075436655225</c:v>
                </c:pt>
                <c:pt idx="15">
                  <c:v>275.32144013228714</c:v>
                </c:pt>
                <c:pt idx="16">
                  <c:v>273.2864529199025</c:v>
                </c:pt>
                <c:pt idx="17">
                  <c:v>283.3171653731327</c:v>
                </c:pt>
                <c:pt idx="18">
                  <c:v>293.97082749882912</c:v>
                </c:pt>
                <c:pt idx="19">
                  <c:v>313.27871172389382</c:v>
                </c:pt>
                <c:pt idx="20">
                  <c:v>309.30177149517789</c:v>
                </c:pt>
              </c:numCache>
            </c:numRef>
          </c:val>
          <c:smooth val="0"/>
          <c:extLst>
            <c:ext xmlns:c16="http://schemas.microsoft.com/office/drawing/2014/chart" uri="{C3380CC4-5D6E-409C-BE32-E72D297353CC}">
              <c16:uniqueId val="{00000002-422F-4203-8F82-F354E5BDD3A4}"/>
            </c:ext>
          </c:extLst>
        </c:ser>
        <c:ser>
          <c:idx val="1"/>
          <c:order val="1"/>
          <c:tx>
            <c:strRef>
              <c:f>'Quartile Indexes'!$J$6</c:f>
              <c:strCache>
                <c:ptCount val="1"/>
                <c:pt idx="0">
                  <c:v>Upper-mid quartile</c:v>
                </c:pt>
              </c:strCache>
            </c:strRef>
          </c:tx>
          <c:spPr>
            <a:ln w="22225" cap="rnd">
              <a:solidFill>
                <a:schemeClr val="accent3"/>
              </a:solidFill>
              <a:round/>
            </a:ln>
            <a:effectLst/>
          </c:spPr>
          <c:marker>
            <c:symbol val="none"/>
          </c:marker>
          <c:dLbls>
            <c:dLbl>
              <c:idx val="20"/>
              <c:layout>
                <c:manualLayout>
                  <c:x val="-1.2222081031699194E-16"/>
                  <c:y val="-3.1898148148148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2F-4203-8F82-F354E5BDD3A4}"/>
                </c:ext>
              </c:extLst>
            </c:dLbl>
            <c:dLbl>
              <c:idx val="40"/>
              <c:layout>
                <c:manualLayout>
                  <c:x val="-1.2714778706579134E-16"/>
                  <c:y val="-2.9252078835226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22F-4203-8F82-F354E5BDD3A4}"/>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Indexes'!$H$7:$H$27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Indexes'!$J$7:$J$27</c:f>
              <c:numCache>
                <c:formatCode>0.0</c:formatCode>
                <c:ptCount val="21"/>
                <c:pt idx="0">
                  <c:v>100</c:v>
                </c:pt>
                <c:pt idx="1">
                  <c:v>99.457399983830683</c:v>
                </c:pt>
                <c:pt idx="2">
                  <c:v>104.4500661211727</c:v>
                </c:pt>
                <c:pt idx="3">
                  <c:v>107.82906096261922</c:v>
                </c:pt>
                <c:pt idx="4">
                  <c:v>109.33632977888149</c:v>
                </c:pt>
                <c:pt idx="5">
                  <c:v>115.68815374576739</c:v>
                </c:pt>
                <c:pt idx="6">
                  <c:v>107.44476883132354</c:v>
                </c:pt>
                <c:pt idx="7">
                  <c:v>116.97980006638888</c:v>
                </c:pt>
                <c:pt idx="8">
                  <c:v>130.89395098537238</c:v>
                </c:pt>
                <c:pt idx="9">
                  <c:v>140.60497048978081</c:v>
                </c:pt>
                <c:pt idx="10">
                  <c:v>165.36339719579175</c:v>
                </c:pt>
                <c:pt idx="11">
                  <c:v>186.92563736255275</c:v>
                </c:pt>
                <c:pt idx="12">
                  <c:v>203.93846129831124</c:v>
                </c:pt>
                <c:pt idx="13">
                  <c:v>218.47922035243849</c:v>
                </c:pt>
                <c:pt idx="14">
                  <c:v>221.01308200394149</c:v>
                </c:pt>
                <c:pt idx="15">
                  <c:v>212.39786717034409</c:v>
                </c:pt>
                <c:pt idx="16">
                  <c:v>210.3508937065142</c:v>
                </c:pt>
                <c:pt idx="17">
                  <c:v>210.29659698506046</c:v>
                </c:pt>
                <c:pt idx="18">
                  <c:v>220.94397136015209</c:v>
                </c:pt>
                <c:pt idx="19">
                  <c:v>228.21177953515559</c:v>
                </c:pt>
                <c:pt idx="20">
                  <c:v>228.3812132094599</c:v>
                </c:pt>
              </c:numCache>
            </c:numRef>
          </c:val>
          <c:smooth val="0"/>
          <c:extLst>
            <c:ext xmlns:c16="http://schemas.microsoft.com/office/drawing/2014/chart" uri="{C3380CC4-5D6E-409C-BE32-E72D297353CC}">
              <c16:uniqueId val="{00000005-422F-4203-8F82-F354E5BDD3A4}"/>
            </c:ext>
          </c:extLst>
        </c:ser>
        <c:ser>
          <c:idx val="2"/>
          <c:order val="2"/>
          <c:tx>
            <c:strRef>
              <c:f>'Quartile Indexes'!$K$6</c:f>
              <c:strCache>
                <c:ptCount val="1"/>
                <c:pt idx="0">
                  <c:v>Lower-mid quartile</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22F-4203-8F82-F354E5BDD3A4}"/>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2F-4203-8F82-F354E5BDD3A4}"/>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Indexes'!$H$7:$H$27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Indexes'!$K$7:$K$27</c:f>
              <c:numCache>
                <c:formatCode>0.0</c:formatCode>
                <c:ptCount val="21"/>
                <c:pt idx="0">
                  <c:v>100</c:v>
                </c:pt>
                <c:pt idx="1">
                  <c:v>97.471937984991229</c:v>
                </c:pt>
                <c:pt idx="2">
                  <c:v>101.11330191218998</c:v>
                </c:pt>
                <c:pt idx="3">
                  <c:v>102.51444657994921</c:v>
                </c:pt>
                <c:pt idx="4">
                  <c:v>105.34223254160355</c:v>
                </c:pt>
                <c:pt idx="5">
                  <c:v>110.57510689606629</c:v>
                </c:pt>
                <c:pt idx="6">
                  <c:v>97.544745084754197</c:v>
                </c:pt>
                <c:pt idx="7">
                  <c:v>104.9369884617517</c:v>
                </c:pt>
                <c:pt idx="8">
                  <c:v>119.1586972865729</c:v>
                </c:pt>
                <c:pt idx="9">
                  <c:v>126.37531764221644</c:v>
                </c:pt>
                <c:pt idx="10">
                  <c:v>141.31197379620943</c:v>
                </c:pt>
                <c:pt idx="11">
                  <c:v>157.46403776794446</c:v>
                </c:pt>
                <c:pt idx="12">
                  <c:v>160.74122576320394</c:v>
                </c:pt>
                <c:pt idx="13">
                  <c:v>168.7171255026233</c:v>
                </c:pt>
                <c:pt idx="14">
                  <c:v>173.6989314529572</c:v>
                </c:pt>
                <c:pt idx="15">
                  <c:v>169.35758939011293</c:v>
                </c:pt>
                <c:pt idx="16">
                  <c:v>165.7681431127956</c:v>
                </c:pt>
                <c:pt idx="17">
                  <c:v>169.53270572424776</c:v>
                </c:pt>
                <c:pt idx="18">
                  <c:v>175.02110443083345</c:v>
                </c:pt>
                <c:pt idx="19">
                  <c:v>177.45206018374401</c:v>
                </c:pt>
                <c:pt idx="20">
                  <c:v>183.72300101875186</c:v>
                </c:pt>
              </c:numCache>
            </c:numRef>
          </c:val>
          <c:smooth val="0"/>
          <c:extLst>
            <c:ext xmlns:c16="http://schemas.microsoft.com/office/drawing/2014/chart" uri="{C3380CC4-5D6E-409C-BE32-E72D297353CC}">
              <c16:uniqueId val="{00000008-422F-4203-8F82-F354E5BDD3A4}"/>
            </c:ext>
          </c:extLst>
        </c:ser>
        <c:ser>
          <c:idx val="3"/>
          <c:order val="3"/>
          <c:tx>
            <c:strRef>
              <c:f>'Quartile Indexes'!$L$6</c:f>
              <c:strCache>
                <c:ptCount val="1"/>
                <c:pt idx="0">
                  <c:v>Bottom quartile</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2F-4203-8F82-F354E5BDD3A4}"/>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22F-4203-8F82-F354E5BDD3A4}"/>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Indexes'!$H$7:$H$27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Indexes'!$L$7:$L$27</c:f>
              <c:numCache>
                <c:formatCode>0.0</c:formatCode>
                <c:ptCount val="21"/>
                <c:pt idx="0">
                  <c:v>100</c:v>
                </c:pt>
                <c:pt idx="1">
                  <c:v>96.137217564953446</c:v>
                </c:pt>
                <c:pt idx="2">
                  <c:v>97.696353291325693</c:v>
                </c:pt>
                <c:pt idx="3">
                  <c:v>97.95416444851503</c:v>
                </c:pt>
                <c:pt idx="4">
                  <c:v>97.007717044355687</c:v>
                </c:pt>
                <c:pt idx="5">
                  <c:v>99.558113553845132</c:v>
                </c:pt>
                <c:pt idx="6">
                  <c:v>87.431313927251011</c:v>
                </c:pt>
                <c:pt idx="7">
                  <c:v>89.709154232397566</c:v>
                </c:pt>
                <c:pt idx="8">
                  <c:v>96.551632379656397</c:v>
                </c:pt>
                <c:pt idx="9">
                  <c:v>98.821955004576694</c:v>
                </c:pt>
                <c:pt idx="10">
                  <c:v>110.14049921534448</c:v>
                </c:pt>
                <c:pt idx="11">
                  <c:v>120.01835390032197</c:v>
                </c:pt>
                <c:pt idx="12">
                  <c:v>122.74803665676754</c:v>
                </c:pt>
                <c:pt idx="13">
                  <c:v>124.85143082879317</c:v>
                </c:pt>
                <c:pt idx="14">
                  <c:v>125.31649106025657</c:v>
                </c:pt>
                <c:pt idx="15">
                  <c:v>121.5552612806833</c:v>
                </c:pt>
                <c:pt idx="16">
                  <c:v>117.90171182111017</c:v>
                </c:pt>
                <c:pt idx="17">
                  <c:v>119.28066621953573</c:v>
                </c:pt>
                <c:pt idx="18">
                  <c:v>120.46322272054068</c:v>
                </c:pt>
                <c:pt idx="19">
                  <c:v>119.2159925564078</c:v>
                </c:pt>
                <c:pt idx="20">
                  <c:v>116.06214188145792</c:v>
                </c:pt>
              </c:numCache>
            </c:numRef>
          </c:val>
          <c:smooth val="0"/>
          <c:extLst>
            <c:ext xmlns:c16="http://schemas.microsoft.com/office/drawing/2014/chart" uri="{C3380CC4-5D6E-409C-BE32-E72D297353CC}">
              <c16:uniqueId val="{0000000B-422F-4203-8F82-F354E5BDD3A4}"/>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Indexes'!$O$6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73-4053-BB87-EC6DB0966054}"/>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73-4053-BB87-EC6DB0966054}"/>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Indexes'!$N$7:$N$27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Indexes'!$O$7:$O$27</c:f>
              <c:numCache>
                <c:formatCode>0.0</c:formatCode>
                <c:ptCount val="21"/>
                <c:pt idx="0">
                  <c:v>100</c:v>
                </c:pt>
                <c:pt idx="1">
                  <c:v>103.41873487009575</c:v>
                </c:pt>
                <c:pt idx="2">
                  <c:v>112.70605736324279</c:v>
                </c:pt>
                <c:pt idx="3">
                  <c:v>115.48733521423379</c:v>
                </c:pt>
                <c:pt idx="4">
                  <c:v>117.92039929413694</c:v>
                </c:pt>
                <c:pt idx="5">
                  <c:v>126.83762493461917</c:v>
                </c:pt>
                <c:pt idx="6">
                  <c:v>127.47925168557788</c:v>
                </c:pt>
                <c:pt idx="7">
                  <c:v>140.28945625058745</c:v>
                </c:pt>
                <c:pt idx="8">
                  <c:v>157.90259281044985</c:v>
                </c:pt>
                <c:pt idx="9">
                  <c:v>187.89205872512133</c:v>
                </c:pt>
                <c:pt idx="10">
                  <c:v>253.34649471168305</c:v>
                </c:pt>
                <c:pt idx="11">
                  <c:v>302.16757032583416</c:v>
                </c:pt>
                <c:pt idx="12">
                  <c:v>348.430611449732</c:v>
                </c:pt>
                <c:pt idx="13">
                  <c:v>387.04543978596536</c:v>
                </c:pt>
                <c:pt idx="14">
                  <c:v>368.33124069642543</c:v>
                </c:pt>
                <c:pt idx="15">
                  <c:v>331.45292892834851</c:v>
                </c:pt>
                <c:pt idx="16">
                  <c:v>322.92447362458415</c:v>
                </c:pt>
                <c:pt idx="17">
                  <c:v>305.02712342400628</c:v>
                </c:pt>
                <c:pt idx="18">
                  <c:v>297.09461373035248</c:v>
                </c:pt>
                <c:pt idx="19">
                  <c:v>299.28888725238124</c:v>
                </c:pt>
                <c:pt idx="20">
                  <c:v>299.97078425696316</c:v>
                </c:pt>
              </c:numCache>
            </c:numRef>
          </c:val>
          <c:smooth val="0"/>
          <c:extLst>
            <c:ext xmlns:c16="http://schemas.microsoft.com/office/drawing/2014/chart" uri="{C3380CC4-5D6E-409C-BE32-E72D297353CC}">
              <c16:uniqueId val="{00000002-C073-4053-BB87-EC6DB0966054}"/>
            </c:ext>
          </c:extLst>
        </c:ser>
        <c:ser>
          <c:idx val="1"/>
          <c:order val="1"/>
          <c:tx>
            <c:strRef>
              <c:f>'Quartile Indexes'!$P$6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73-4053-BB87-EC6DB0966054}"/>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73-4053-BB87-EC6DB0966054}"/>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Indexes'!$N$7:$N$27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Indexes'!$P$7:$P$27</c:f>
              <c:numCache>
                <c:formatCode>0.0</c:formatCode>
                <c:ptCount val="21"/>
                <c:pt idx="0">
                  <c:v>100</c:v>
                </c:pt>
                <c:pt idx="1">
                  <c:v>101.7033094297776</c:v>
                </c:pt>
                <c:pt idx="2">
                  <c:v>110.55660897990704</c:v>
                </c:pt>
                <c:pt idx="3">
                  <c:v>111.02409014040674</c:v>
                </c:pt>
                <c:pt idx="4">
                  <c:v>112.72606241873643</c:v>
                </c:pt>
                <c:pt idx="5">
                  <c:v>116.03304397971273</c:v>
                </c:pt>
                <c:pt idx="6">
                  <c:v>113.68029670828275</c:v>
                </c:pt>
                <c:pt idx="7">
                  <c:v>121.03187994363672</c:v>
                </c:pt>
                <c:pt idx="8">
                  <c:v>129.14289125246069</c:v>
                </c:pt>
                <c:pt idx="9">
                  <c:v>148.21405885557991</c:v>
                </c:pt>
                <c:pt idx="10">
                  <c:v>179.69309948007304</c:v>
                </c:pt>
                <c:pt idx="11">
                  <c:v>206.50657873848496</c:v>
                </c:pt>
                <c:pt idx="12">
                  <c:v>222.84309020449942</c:v>
                </c:pt>
                <c:pt idx="13">
                  <c:v>241.57668810766705</c:v>
                </c:pt>
                <c:pt idx="14">
                  <c:v>237.6306432549643</c:v>
                </c:pt>
                <c:pt idx="15">
                  <c:v>221.40168701513457</c:v>
                </c:pt>
                <c:pt idx="16">
                  <c:v>217.26067890398139</c:v>
                </c:pt>
                <c:pt idx="17">
                  <c:v>205.56328967498422</c:v>
                </c:pt>
                <c:pt idx="18">
                  <c:v>200.84274553757481</c:v>
                </c:pt>
                <c:pt idx="19">
                  <c:v>201.07758479732999</c:v>
                </c:pt>
                <c:pt idx="20">
                  <c:v>204.88691721312048</c:v>
                </c:pt>
              </c:numCache>
            </c:numRef>
          </c:val>
          <c:smooth val="0"/>
          <c:extLst>
            <c:ext xmlns:c16="http://schemas.microsoft.com/office/drawing/2014/chart" uri="{C3380CC4-5D6E-409C-BE32-E72D297353CC}">
              <c16:uniqueId val="{00000005-C073-4053-BB87-EC6DB0966054}"/>
            </c:ext>
          </c:extLst>
        </c:ser>
        <c:ser>
          <c:idx val="2"/>
          <c:order val="2"/>
          <c:tx>
            <c:strRef>
              <c:f>'Quartile Indexes'!$Q$6</c:f>
              <c:strCache>
                <c:ptCount val="1"/>
                <c:pt idx="0">
                  <c:v>Lower-mid quartile</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73-4053-BB87-EC6DB0966054}"/>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73-4053-BB87-EC6DB0966054}"/>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Indexes'!$N$7:$N$27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Indexes'!$Q$7:$Q$27</c:f>
              <c:numCache>
                <c:formatCode>0.0</c:formatCode>
                <c:ptCount val="21"/>
                <c:pt idx="0">
                  <c:v>100</c:v>
                </c:pt>
                <c:pt idx="1">
                  <c:v>98.666603285727163</c:v>
                </c:pt>
                <c:pt idx="2">
                  <c:v>101.85744856299544</c:v>
                </c:pt>
                <c:pt idx="3">
                  <c:v>104.30055788483706</c:v>
                </c:pt>
                <c:pt idx="4">
                  <c:v>105.30711258504338</c:v>
                </c:pt>
                <c:pt idx="5">
                  <c:v>111.85951987296212</c:v>
                </c:pt>
                <c:pt idx="6">
                  <c:v>106.56056505299755</c:v>
                </c:pt>
                <c:pt idx="7">
                  <c:v>119.37005083795141</c:v>
                </c:pt>
                <c:pt idx="8">
                  <c:v>140.66388420116039</c:v>
                </c:pt>
                <c:pt idx="9">
                  <c:v>160.57187648903593</c:v>
                </c:pt>
                <c:pt idx="10">
                  <c:v>184.94628933693357</c:v>
                </c:pt>
                <c:pt idx="11">
                  <c:v>201.93334004830641</c:v>
                </c:pt>
                <c:pt idx="12">
                  <c:v>203.91526808187893</c:v>
                </c:pt>
                <c:pt idx="13">
                  <c:v>200.3642788707987</c:v>
                </c:pt>
                <c:pt idx="14">
                  <c:v>186.68511572438612</c:v>
                </c:pt>
                <c:pt idx="15">
                  <c:v>165.08493897960579</c:v>
                </c:pt>
                <c:pt idx="16">
                  <c:v>166.06432749977481</c:v>
                </c:pt>
                <c:pt idx="17">
                  <c:v>159.01147312912207</c:v>
                </c:pt>
                <c:pt idx="18">
                  <c:v>157.7277464766014</c:v>
                </c:pt>
                <c:pt idx="19">
                  <c:v>157.51710017116409</c:v>
                </c:pt>
                <c:pt idx="20">
                  <c:v>149.35707373547766</c:v>
                </c:pt>
              </c:numCache>
            </c:numRef>
          </c:val>
          <c:smooth val="0"/>
          <c:extLst>
            <c:ext xmlns:c16="http://schemas.microsoft.com/office/drawing/2014/chart" uri="{C3380CC4-5D6E-409C-BE32-E72D297353CC}">
              <c16:uniqueId val="{00000008-C073-4053-BB87-EC6DB0966054}"/>
            </c:ext>
          </c:extLst>
        </c:ser>
        <c:ser>
          <c:idx val="3"/>
          <c:order val="3"/>
          <c:tx>
            <c:strRef>
              <c:f>'Quartile Indexes'!$R$6</c:f>
              <c:strCache>
                <c:ptCount val="1"/>
                <c:pt idx="0">
                  <c:v>Bottom quartile</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73-4053-BB87-EC6DB0966054}"/>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073-4053-BB87-EC6DB0966054}"/>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Indexes'!$N$7:$N$27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Indexes'!$R$7:$R$27</c:f>
              <c:numCache>
                <c:formatCode>0.0</c:formatCode>
                <c:ptCount val="21"/>
                <c:pt idx="0">
                  <c:v>100</c:v>
                </c:pt>
                <c:pt idx="1">
                  <c:v>95.442247613697859</c:v>
                </c:pt>
                <c:pt idx="2">
                  <c:v>97.398085514036012</c:v>
                </c:pt>
                <c:pt idx="3">
                  <c:v>103.53497077909213</c:v>
                </c:pt>
                <c:pt idx="4">
                  <c:v>102.53791818892259</c:v>
                </c:pt>
                <c:pt idx="5">
                  <c:v>106.10184600716616</c:v>
                </c:pt>
                <c:pt idx="6">
                  <c:v>101.53341870288727</c:v>
                </c:pt>
                <c:pt idx="7">
                  <c:v>106.50618722517359</c:v>
                </c:pt>
                <c:pt idx="8">
                  <c:v>112.59456256031942</c:v>
                </c:pt>
                <c:pt idx="9">
                  <c:v>113.03694335271108</c:v>
                </c:pt>
                <c:pt idx="10">
                  <c:v>122.70905339472985</c:v>
                </c:pt>
                <c:pt idx="11">
                  <c:v>131.36087385135349</c:v>
                </c:pt>
                <c:pt idx="12">
                  <c:v>109.99015361747524</c:v>
                </c:pt>
                <c:pt idx="13">
                  <c:v>119.19104881186415</c:v>
                </c:pt>
                <c:pt idx="14">
                  <c:v>116.7667741887884</c:v>
                </c:pt>
                <c:pt idx="15">
                  <c:v>113.43920631221992</c:v>
                </c:pt>
                <c:pt idx="16">
                  <c:v>105.01970577782605</c:v>
                </c:pt>
                <c:pt idx="17">
                  <c:v>98.772989187291927</c:v>
                </c:pt>
                <c:pt idx="18">
                  <c:v>104.62306582142044</c:v>
                </c:pt>
                <c:pt idx="19">
                  <c:v>102.77756145103238</c:v>
                </c:pt>
                <c:pt idx="20">
                  <c:v>100.9754396800973</c:v>
                </c:pt>
              </c:numCache>
            </c:numRef>
          </c:val>
          <c:smooth val="0"/>
          <c:extLst>
            <c:ext xmlns:c16="http://schemas.microsoft.com/office/drawing/2014/chart" uri="{C3380CC4-5D6E-409C-BE32-E72D297353CC}">
              <c16:uniqueId val="{0000000B-C073-4053-BB87-EC6DB0966054}"/>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Indexes'!$U$6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DA-4DFB-9C2A-C5141FC1C033}"/>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DA-4DFB-9C2A-C5141FC1C033}"/>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Indexes'!$T$7:$T$27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Indexes'!$U$7:$U$27</c:f>
              <c:numCache>
                <c:formatCode>0.0</c:formatCode>
                <c:ptCount val="21"/>
                <c:pt idx="0">
                  <c:v>100</c:v>
                </c:pt>
                <c:pt idx="1">
                  <c:v>102.19248471475059</c:v>
                </c:pt>
                <c:pt idx="2">
                  <c:v>105.78980587061848</c:v>
                </c:pt>
                <c:pt idx="3">
                  <c:v>108.25012163586484</c:v>
                </c:pt>
                <c:pt idx="4">
                  <c:v>113.60029368191593</c:v>
                </c:pt>
                <c:pt idx="5">
                  <c:v>118.57588110633729</c:v>
                </c:pt>
                <c:pt idx="6">
                  <c:v>115.47221277720237</c:v>
                </c:pt>
                <c:pt idx="7">
                  <c:v>116.93054287052662</c:v>
                </c:pt>
                <c:pt idx="8">
                  <c:v>122.96421503741401</c:v>
                </c:pt>
                <c:pt idx="9">
                  <c:v>124.89902455846781</c:v>
                </c:pt>
                <c:pt idx="10">
                  <c:v>136.11972974314472</c:v>
                </c:pt>
                <c:pt idx="11">
                  <c:v>147.33854254365551</c:v>
                </c:pt>
                <c:pt idx="12">
                  <c:v>165.74494969249184</c:v>
                </c:pt>
                <c:pt idx="13">
                  <c:v>183.91890400509493</c:v>
                </c:pt>
                <c:pt idx="14">
                  <c:v>200.50796525282718</c:v>
                </c:pt>
                <c:pt idx="15">
                  <c:v>207.55211483589846</c:v>
                </c:pt>
                <c:pt idx="16">
                  <c:v>209.05913042857674</c:v>
                </c:pt>
                <c:pt idx="17">
                  <c:v>209.28466376952582</c:v>
                </c:pt>
                <c:pt idx="18">
                  <c:v>210.48536950533335</c:v>
                </c:pt>
                <c:pt idx="19">
                  <c:v>220.14958600375743</c:v>
                </c:pt>
                <c:pt idx="20">
                  <c:v>226.62352181993012</c:v>
                </c:pt>
              </c:numCache>
            </c:numRef>
          </c:val>
          <c:smooth val="0"/>
          <c:extLst>
            <c:ext xmlns:c16="http://schemas.microsoft.com/office/drawing/2014/chart" uri="{C3380CC4-5D6E-409C-BE32-E72D297353CC}">
              <c16:uniqueId val="{00000002-06DA-4DFB-9C2A-C5141FC1C033}"/>
            </c:ext>
          </c:extLst>
        </c:ser>
        <c:ser>
          <c:idx val="1"/>
          <c:order val="1"/>
          <c:tx>
            <c:strRef>
              <c:f>'Quartile Indexes'!$V$6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DA-4DFB-9C2A-C5141FC1C033}"/>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DA-4DFB-9C2A-C5141FC1C033}"/>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Indexes'!$T$7:$T$27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Indexes'!$V$7:$V$27</c:f>
              <c:numCache>
                <c:formatCode>0.0</c:formatCode>
                <c:ptCount val="21"/>
                <c:pt idx="0">
                  <c:v>100</c:v>
                </c:pt>
                <c:pt idx="1">
                  <c:v>101.32558484934013</c:v>
                </c:pt>
                <c:pt idx="2">
                  <c:v>103.33472281148819</c:v>
                </c:pt>
                <c:pt idx="3">
                  <c:v>104.31655014478974</c:v>
                </c:pt>
                <c:pt idx="4">
                  <c:v>105.86219050191066</c:v>
                </c:pt>
                <c:pt idx="5">
                  <c:v>106.39080549714704</c:v>
                </c:pt>
                <c:pt idx="6">
                  <c:v>106.92243162662346</c:v>
                </c:pt>
                <c:pt idx="7">
                  <c:v>107.1093033949885</c:v>
                </c:pt>
                <c:pt idx="8">
                  <c:v>110.0412969111531</c:v>
                </c:pt>
                <c:pt idx="9">
                  <c:v>116.92076531230914</c:v>
                </c:pt>
                <c:pt idx="10">
                  <c:v>121.95525774478506</c:v>
                </c:pt>
                <c:pt idx="11">
                  <c:v>127.11795374633333</c:v>
                </c:pt>
                <c:pt idx="12">
                  <c:v>136.66809043321189</c:v>
                </c:pt>
                <c:pt idx="13">
                  <c:v>147.29892683806327</c:v>
                </c:pt>
                <c:pt idx="14">
                  <c:v>160.04345954608442</c:v>
                </c:pt>
                <c:pt idx="15">
                  <c:v>163.05023459651977</c:v>
                </c:pt>
                <c:pt idx="16">
                  <c:v>160.5866468721816</c:v>
                </c:pt>
                <c:pt idx="17">
                  <c:v>160.92867408643986</c:v>
                </c:pt>
                <c:pt idx="18">
                  <c:v>161.52599889645455</c:v>
                </c:pt>
                <c:pt idx="19">
                  <c:v>164.85293713320647</c:v>
                </c:pt>
                <c:pt idx="20">
                  <c:v>168.48482763902709</c:v>
                </c:pt>
              </c:numCache>
            </c:numRef>
          </c:val>
          <c:smooth val="0"/>
          <c:extLst>
            <c:ext xmlns:c16="http://schemas.microsoft.com/office/drawing/2014/chart" uri="{C3380CC4-5D6E-409C-BE32-E72D297353CC}">
              <c16:uniqueId val="{00000005-06DA-4DFB-9C2A-C5141FC1C033}"/>
            </c:ext>
          </c:extLst>
        </c:ser>
        <c:ser>
          <c:idx val="2"/>
          <c:order val="2"/>
          <c:tx>
            <c:strRef>
              <c:f>'Quartile Indexes'!$W$6</c:f>
              <c:strCache>
                <c:ptCount val="1"/>
                <c:pt idx="0">
                  <c:v>Lower-mid quartile</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DA-4DFB-9C2A-C5141FC1C033}"/>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DA-4DFB-9C2A-C5141FC1C033}"/>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Indexes'!$T$7:$T$27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Indexes'!$W$7:$W$27</c:f>
              <c:numCache>
                <c:formatCode>0.0</c:formatCode>
                <c:ptCount val="21"/>
                <c:pt idx="0">
                  <c:v>100</c:v>
                </c:pt>
                <c:pt idx="1">
                  <c:v>92.343261955903216</c:v>
                </c:pt>
                <c:pt idx="2">
                  <c:v>93.701342382505416</c:v>
                </c:pt>
                <c:pt idx="3">
                  <c:v>95.246431281591754</c:v>
                </c:pt>
                <c:pt idx="4">
                  <c:v>97.230777307286928</c:v>
                </c:pt>
                <c:pt idx="5">
                  <c:v>99.388105905273449</c:v>
                </c:pt>
                <c:pt idx="6">
                  <c:v>92.793629133230823</c:v>
                </c:pt>
                <c:pt idx="7">
                  <c:v>92.404174703442351</c:v>
                </c:pt>
                <c:pt idx="8">
                  <c:v>94.152753636686796</c:v>
                </c:pt>
                <c:pt idx="9">
                  <c:v>96.080079972279137</c:v>
                </c:pt>
                <c:pt idx="10">
                  <c:v>100.58419045381689</c:v>
                </c:pt>
                <c:pt idx="11">
                  <c:v>106.51397656131581</c:v>
                </c:pt>
                <c:pt idx="12">
                  <c:v>112.76026531461808</c:v>
                </c:pt>
                <c:pt idx="13">
                  <c:v>115.02629543373033</c:v>
                </c:pt>
                <c:pt idx="14">
                  <c:v>119.93338678774022</c:v>
                </c:pt>
                <c:pt idx="15">
                  <c:v>121.31449023133177</c:v>
                </c:pt>
                <c:pt idx="16">
                  <c:v>119.98277892937278</c:v>
                </c:pt>
                <c:pt idx="17">
                  <c:v>117.69773037321583</c:v>
                </c:pt>
                <c:pt idx="18">
                  <c:v>116.71330367257987</c:v>
                </c:pt>
                <c:pt idx="19">
                  <c:v>116.36752623667164</c:v>
                </c:pt>
                <c:pt idx="20">
                  <c:v>117.20262445201389</c:v>
                </c:pt>
              </c:numCache>
            </c:numRef>
          </c:val>
          <c:smooth val="0"/>
          <c:extLst>
            <c:ext xmlns:c16="http://schemas.microsoft.com/office/drawing/2014/chart" uri="{C3380CC4-5D6E-409C-BE32-E72D297353CC}">
              <c16:uniqueId val="{00000008-06DA-4DFB-9C2A-C5141FC1C033}"/>
            </c:ext>
          </c:extLst>
        </c:ser>
        <c:ser>
          <c:idx val="3"/>
          <c:order val="3"/>
          <c:tx>
            <c:strRef>
              <c:f>'Quartile Indexes'!$X$6</c:f>
              <c:strCache>
                <c:ptCount val="1"/>
                <c:pt idx="0">
                  <c:v>Bottom quartile</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DA-4DFB-9C2A-C5141FC1C033}"/>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6DA-4DFB-9C2A-C5141FC1C033}"/>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Indexes'!$T$7:$T$27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Indexes'!$X$7:$X$27</c:f>
              <c:numCache>
                <c:formatCode>0.0</c:formatCode>
                <c:ptCount val="21"/>
                <c:pt idx="0">
                  <c:v>100</c:v>
                </c:pt>
                <c:pt idx="1">
                  <c:v>99.33393865084193</c:v>
                </c:pt>
                <c:pt idx="2">
                  <c:v>99.09174825909605</c:v>
                </c:pt>
                <c:pt idx="3">
                  <c:v>100.59003672004172</c:v>
                </c:pt>
                <c:pt idx="4">
                  <c:v>104.78423484543276</c:v>
                </c:pt>
                <c:pt idx="5">
                  <c:v>104.72437980045679</c:v>
                </c:pt>
                <c:pt idx="6">
                  <c:v>97.382912407075068</c:v>
                </c:pt>
                <c:pt idx="7">
                  <c:v>92.900056299025977</c:v>
                </c:pt>
                <c:pt idx="8">
                  <c:v>101.5131211424514</c:v>
                </c:pt>
                <c:pt idx="9">
                  <c:v>95.438951581510366</c:v>
                </c:pt>
                <c:pt idx="10">
                  <c:v>97.42415428573517</c:v>
                </c:pt>
                <c:pt idx="11">
                  <c:v>95.307191227748177</c:v>
                </c:pt>
                <c:pt idx="12">
                  <c:v>102.73829627918794</c:v>
                </c:pt>
                <c:pt idx="13">
                  <c:v>104.89880821039272</c:v>
                </c:pt>
                <c:pt idx="14">
                  <c:v>107.62197594286386</c:v>
                </c:pt>
                <c:pt idx="15">
                  <c:v>104.28992156936356</c:v>
                </c:pt>
                <c:pt idx="16">
                  <c:v>101.10873847852322</c:v>
                </c:pt>
                <c:pt idx="17">
                  <c:v>99.650241999643654</c:v>
                </c:pt>
                <c:pt idx="18">
                  <c:v>98.1203218067661</c:v>
                </c:pt>
                <c:pt idx="19">
                  <c:v>88.681550345960432</c:v>
                </c:pt>
                <c:pt idx="20">
                  <c:v>91.930245847132667</c:v>
                </c:pt>
              </c:numCache>
            </c:numRef>
          </c:val>
          <c:smooth val="0"/>
          <c:extLst>
            <c:ext xmlns:c16="http://schemas.microsoft.com/office/drawing/2014/chart" uri="{C3380CC4-5D6E-409C-BE32-E72D297353CC}">
              <c16:uniqueId val="{0000000B-06DA-4DFB-9C2A-C5141FC1C033}"/>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29775444736"/>
          <c:y val="3.4591177838271758E-2"/>
          <c:w val="0.83818241469816268"/>
          <c:h val="0.7285790770971392"/>
        </c:manualLayout>
      </c:layout>
      <c:lineChart>
        <c:grouping val="standard"/>
        <c:varyColors val="0"/>
        <c:ser>
          <c:idx val="0"/>
          <c:order val="0"/>
          <c:tx>
            <c:strRef>
              <c:f>'Private Capital Indexes'!$M$6</c:f>
              <c:strCache>
                <c:ptCount val="1"/>
                <c:pt idx="0">
                  <c:v>Private equity</c:v>
                </c:pt>
              </c:strCache>
            </c:strRef>
          </c:tx>
          <c:spPr>
            <a:ln w="22225" cap="rnd">
              <a:solidFill>
                <a:schemeClr val="accent1"/>
              </a:solidFill>
              <a:round/>
            </a:ln>
            <a:effectLst/>
          </c:spPr>
          <c:marker>
            <c:symbol val="none"/>
          </c:marker>
          <c:dLbls>
            <c:dLbl>
              <c:idx val="20"/>
              <c:layout>
                <c:manualLayout>
                  <c:x val="0"/>
                  <c:y val="-2.3148148148148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9E-4933-91F7-36940148B2C6}"/>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9E-4933-91F7-36940148B2C6}"/>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Indexes'!$L$7:$L$27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Indexes'!$M$7:$M$27</c:f>
              <c:numCache>
                <c:formatCode>0.0</c:formatCode>
                <c:ptCount val="21"/>
                <c:pt idx="0">
                  <c:v>100</c:v>
                </c:pt>
                <c:pt idx="1">
                  <c:v>99.128778915650457</c:v>
                </c:pt>
                <c:pt idx="2">
                  <c:v>103.5164028695129</c:v>
                </c:pt>
                <c:pt idx="3">
                  <c:v>106.56854885870567</c:v>
                </c:pt>
                <c:pt idx="4">
                  <c:v>109.53602540834871</c:v>
                </c:pt>
                <c:pt idx="5">
                  <c:v>115.26420146930117</c:v>
                </c:pt>
                <c:pt idx="6">
                  <c:v>105.35267310773501</c:v>
                </c:pt>
                <c:pt idx="7">
                  <c:v>115.73816205436344</c:v>
                </c:pt>
                <c:pt idx="8">
                  <c:v>129.78352643435318</c:v>
                </c:pt>
                <c:pt idx="9">
                  <c:v>140.43447113748448</c:v>
                </c:pt>
                <c:pt idx="10">
                  <c:v>160.66618840401176</c:v>
                </c:pt>
                <c:pt idx="11">
                  <c:v>182.4398771802374</c:v>
                </c:pt>
                <c:pt idx="12">
                  <c:v>193.61814085479327</c:v>
                </c:pt>
                <c:pt idx="13">
                  <c:v>205.07475733686726</c:v>
                </c:pt>
                <c:pt idx="14">
                  <c:v>207.1333451003338</c:v>
                </c:pt>
                <c:pt idx="15">
                  <c:v>201.29161666768542</c:v>
                </c:pt>
                <c:pt idx="16">
                  <c:v>198.27559159109725</c:v>
                </c:pt>
                <c:pt idx="17">
                  <c:v>201.52481969803563</c:v>
                </c:pt>
                <c:pt idx="18">
                  <c:v>208.8304107734682</c:v>
                </c:pt>
                <c:pt idx="19">
                  <c:v>214.97409081283976</c:v>
                </c:pt>
                <c:pt idx="20">
                  <c:v>215.56152418306669</c:v>
                </c:pt>
              </c:numCache>
            </c:numRef>
          </c:val>
          <c:smooth val="0"/>
          <c:extLst>
            <c:ext xmlns:c16="http://schemas.microsoft.com/office/drawing/2014/chart" uri="{C3380CC4-5D6E-409C-BE32-E72D297353CC}">
              <c16:uniqueId val="{00000002-6E9E-4933-91F7-36940148B2C6}"/>
            </c:ext>
          </c:extLst>
        </c:ser>
        <c:ser>
          <c:idx val="1"/>
          <c:order val="1"/>
          <c:tx>
            <c:strRef>
              <c:f>'Private Capital Indexes'!$N$6</c:f>
              <c:strCache>
                <c:ptCount val="1"/>
                <c:pt idx="0">
                  <c:v>Buyout</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9E-4933-91F7-36940148B2C6}"/>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9E-4933-91F7-36940148B2C6}"/>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Indexes'!$L$7:$L$27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Indexes'!$N$7:$N$27</c:f>
              <c:numCache>
                <c:formatCode>0.0</c:formatCode>
                <c:ptCount val="21"/>
                <c:pt idx="0">
                  <c:v>100</c:v>
                </c:pt>
                <c:pt idx="1">
                  <c:v>99.122523200548784</c:v>
                </c:pt>
                <c:pt idx="2">
                  <c:v>103.46694459553589</c:v>
                </c:pt>
                <c:pt idx="3">
                  <c:v>106.09868624770834</c:v>
                </c:pt>
                <c:pt idx="4">
                  <c:v>109.09040401397239</c:v>
                </c:pt>
                <c:pt idx="5">
                  <c:v>114.96354812416885</c:v>
                </c:pt>
                <c:pt idx="6">
                  <c:v>104.75561146997035</c:v>
                </c:pt>
                <c:pt idx="7">
                  <c:v>114.87962362636661</c:v>
                </c:pt>
                <c:pt idx="8">
                  <c:v>128.94257292152699</c:v>
                </c:pt>
                <c:pt idx="9">
                  <c:v>138.6256575127168</c:v>
                </c:pt>
                <c:pt idx="10">
                  <c:v>158.62087690218755</c:v>
                </c:pt>
                <c:pt idx="11">
                  <c:v>179.82174512295774</c:v>
                </c:pt>
                <c:pt idx="12">
                  <c:v>190.21345482330804</c:v>
                </c:pt>
                <c:pt idx="13">
                  <c:v>201.45086428842853</c:v>
                </c:pt>
                <c:pt idx="14">
                  <c:v>203.33178984384071</c:v>
                </c:pt>
                <c:pt idx="15">
                  <c:v>198.99709548685846</c:v>
                </c:pt>
                <c:pt idx="16">
                  <c:v>195.8627163605027</c:v>
                </c:pt>
                <c:pt idx="17">
                  <c:v>199.61153464483664</c:v>
                </c:pt>
                <c:pt idx="18">
                  <c:v>208.01250265012499</c:v>
                </c:pt>
                <c:pt idx="19">
                  <c:v>214.21272783013328</c:v>
                </c:pt>
                <c:pt idx="20">
                  <c:v>215.00426557358722</c:v>
                </c:pt>
              </c:numCache>
            </c:numRef>
          </c:val>
          <c:smooth val="0"/>
          <c:extLst>
            <c:ext xmlns:c16="http://schemas.microsoft.com/office/drawing/2014/chart" uri="{C3380CC4-5D6E-409C-BE32-E72D297353CC}">
              <c16:uniqueId val="{00000005-6E9E-4933-91F7-36940148B2C6}"/>
            </c:ext>
          </c:extLst>
        </c:ser>
        <c:ser>
          <c:idx val="2"/>
          <c:order val="2"/>
          <c:tx>
            <c:strRef>
              <c:f>'Private Capital Indexes'!$O$6</c:f>
              <c:strCache>
                <c:ptCount val="1"/>
                <c:pt idx="0">
                  <c:v>Growth/expansion</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9E-4933-91F7-36940148B2C6}"/>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9E-4933-91F7-36940148B2C6}"/>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Indexes'!$L$7:$L$27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Indexes'!$O$7:$O$27</c:f>
              <c:numCache>
                <c:formatCode>0.0</c:formatCode>
                <c:ptCount val="21"/>
                <c:pt idx="0">
                  <c:v>100</c:v>
                </c:pt>
                <c:pt idx="1">
                  <c:v>99.450644826773143</c:v>
                </c:pt>
                <c:pt idx="2">
                  <c:v>104.16969180344829</c:v>
                </c:pt>
                <c:pt idx="3">
                  <c:v>110.8303849457123</c:v>
                </c:pt>
                <c:pt idx="4">
                  <c:v>113.87987673946637</c:v>
                </c:pt>
                <c:pt idx="5">
                  <c:v>118.57479605433277</c:v>
                </c:pt>
                <c:pt idx="6">
                  <c:v>111.31033801797977</c:v>
                </c:pt>
                <c:pt idx="7">
                  <c:v>123.961059878265</c:v>
                </c:pt>
                <c:pt idx="8">
                  <c:v>138.42594738742264</c:v>
                </c:pt>
                <c:pt idx="9">
                  <c:v>156.83539362989811</c:v>
                </c:pt>
                <c:pt idx="10">
                  <c:v>179.56794084850563</c:v>
                </c:pt>
                <c:pt idx="11">
                  <c:v>206.74021923020632</c:v>
                </c:pt>
                <c:pt idx="12">
                  <c:v>224.31223911630084</c:v>
                </c:pt>
                <c:pt idx="13">
                  <c:v>237.20965540863958</c:v>
                </c:pt>
                <c:pt idx="14">
                  <c:v>240.29301945212211</c:v>
                </c:pt>
                <c:pt idx="15">
                  <c:v>223.50447036917922</c:v>
                </c:pt>
                <c:pt idx="16">
                  <c:v>220.82446770733219</c:v>
                </c:pt>
                <c:pt idx="17">
                  <c:v>220.41519760467432</c:v>
                </c:pt>
                <c:pt idx="18">
                  <c:v>219.91547763165798</c:v>
                </c:pt>
                <c:pt idx="19">
                  <c:v>225.73942605021335</c:v>
                </c:pt>
                <c:pt idx="20">
                  <c:v>224.86184354179403</c:v>
                </c:pt>
              </c:numCache>
            </c:numRef>
          </c:val>
          <c:smooth val="0"/>
          <c:extLst>
            <c:ext xmlns:c16="http://schemas.microsoft.com/office/drawing/2014/chart" uri="{C3380CC4-5D6E-409C-BE32-E72D297353CC}">
              <c16:uniqueId val="{00000008-6E9E-4933-91F7-36940148B2C6}"/>
            </c:ext>
          </c:extLst>
        </c:ser>
        <c:ser>
          <c:idx val="3"/>
          <c:order val="3"/>
          <c:tx>
            <c:strRef>
              <c:f>'Private Capital Indexes'!$P$6</c:f>
              <c:strCache>
                <c:ptCount val="1"/>
                <c:pt idx="0">
                  <c:v>Private capital</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9E-4933-91F7-36940148B2C6}"/>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E9E-4933-91F7-36940148B2C6}"/>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Indexes'!$L$7:$L$27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Indexes'!$P$7:$P$27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B-6E9E-4933-91F7-36940148B2C6}"/>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Indexes'!$AA$6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AF-4B3C-B176-C36478FE6679}"/>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AF-4B3C-B176-C36478FE6679}"/>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Indexes'!$AA$7:$AA$27</c:f>
              <c:numCache>
                <c:formatCode>0.0</c:formatCode>
                <c:ptCount val="21"/>
                <c:pt idx="0">
                  <c:v>100</c:v>
                </c:pt>
                <c:pt idx="1">
                  <c:v>100.36621514909481</c:v>
                </c:pt>
                <c:pt idx="2">
                  <c:v>103.31868094278749</c:v>
                </c:pt>
                <c:pt idx="3">
                  <c:v>104.09548215335467</c:v>
                </c:pt>
                <c:pt idx="4">
                  <c:v>105.51205927821536</c:v>
                </c:pt>
                <c:pt idx="5">
                  <c:v>109.65892751258475</c:v>
                </c:pt>
                <c:pt idx="6">
                  <c:v>97.776937934301202</c:v>
                </c:pt>
                <c:pt idx="7">
                  <c:v>103.26368216243189</c:v>
                </c:pt>
                <c:pt idx="8">
                  <c:v>107.13442864774653</c:v>
                </c:pt>
                <c:pt idx="9">
                  <c:v>113.06855231309297</c:v>
                </c:pt>
                <c:pt idx="10">
                  <c:v>121.47340684599297</c:v>
                </c:pt>
                <c:pt idx="11">
                  <c:v>135.13620151975192</c:v>
                </c:pt>
                <c:pt idx="12">
                  <c:v>140.47175162374498</c:v>
                </c:pt>
                <c:pt idx="13">
                  <c:v>151.07236233815073</c:v>
                </c:pt>
                <c:pt idx="14">
                  <c:v>161.53129951968032</c:v>
                </c:pt>
                <c:pt idx="15">
                  <c:v>173.56923368230582</c:v>
                </c:pt>
                <c:pt idx="16">
                  <c:v>177.29856415352458</c:v>
                </c:pt>
                <c:pt idx="17">
                  <c:v>183.02141987880964</c:v>
                </c:pt>
                <c:pt idx="18">
                  <c:v>189.87253703235243</c:v>
                </c:pt>
                <c:pt idx="19">
                  <c:v>202.68247499393723</c:v>
                </c:pt>
                <c:pt idx="20">
                  <c:v>208.52514579729251</c:v>
                </c:pt>
              </c:numCache>
            </c:numRef>
          </c:val>
          <c:smooth val="0"/>
          <c:extLst>
            <c:ext xmlns:c16="http://schemas.microsoft.com/office/drawing/2014/chart" uri="{C3380CC4-5D6E-409C-BE32-E72D297353CC}">
              <c16:uniqueId val="{00000002-D0AF-4B3C-B176-C36478FE6679}"/>
            </c:ext>
          </c:extLst>
        </c:ser>
        <c:ser>
          <c:idx val="1"/>
          <c:order val="1"/>
          <c:tx>
            <c:strRef>
              <c:f>'Quartile Indexes'!$AB$6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AF-4B3C-B176-C36478FE6679}"/>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AF-4B3C-B176-C36478FE6679}"/>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Indexes'!$AB$7:$AB$27</c:f>
              <c:numCache>
                <c:formatCode>0.0</c:formatCode>
                <c:ptCount val="21"/>
                <c:pt idx="0">
                  <c:v>100</c:v>
                </c:pt>
                <c:pt idx="1">
                  <c:v>100.44775657387876</c:v>
                </c:pt>
                <c:pt idx="2">
                  <c:v>103.04488618524681</c:v>
                </c:pt>
                <c:pt idx="3">
                  <c:v>101.41926535755528</c:v>
                </c:pt>
                <c:pt idx="4">
                  <c:v>101.81861628277677</c:v>
                </c:pt>
                <c:pt idx="5">
                  <c:v>101.87648192719078</c:v>
                </c:pt>
                <c:pt idx="6">
                  <c:v>97.896172184277034</c:v>
                </c:pt>
                <c:pt idx="7">
                  <c:v>99.915609562477755</c:v>
                </c:pt>
                <c:pt idx="8">
                  <c:v>102.42403274338625</c:v>
                </c:pt>
                <c:pt idx="9">
                  <c:v>106.27137110675972</c:v>
                </c:pt>
                <c:pt idx="10">
                  <c:v>110.12371182983951</c:v>
                </c:pt>
                <c:pt idx="11">
                  <c:v>116.35271889663349</c:v>
                </c:pt>
                <c:pt idx="12">
                  <c:v>120.47325782428661</c:v>
                </c:pt>
                <c:pt idx="13">
                  <c:v>126.68325468686199</c:v>
                </c:pt>
                <c:pt idx="14">
                  <c:v>134.86295548630829</c:v>
                </c:pt>
                <c:pt idx="15">
                  <c:v>137.13344902846495</c:v>
                </c:pt>
                <c:pt idx="16">
                  <c:v>143.68186709006642</c:v>
                </c:pt>
                <c:pt idx="17">
                  <c:v>145.35203192668524</c:v>
                </c:pt>
                <c:pt idx="18">
                  <c:v>150.47677669140117</c:v>
                </c:pt>
                <c:pt idx="19">
                  <c:v>154.08145445342453</c:v>
                </c:pt>
                <c:pt idx="20">
                  <c:v>139.65724844274445</c:v>
                </c:pt>
              </c:numCache>
            </c:numRef>
          </c:val>
          <c:smooth val="0"/>
          <c:extLst>
            <c:ext xmlns:c16="http://schemas.microsoft.com/office/drawing/2014/chart" uri="{C3380CC4-5D6E-409C-BE32-E72D297353CC}">
              <c16:uniqueId val="{00000005-D0AF-4B3C-B176-C36478FE6679}"/>
            </c:ext>
          </c:extLst>
        </c:ser>
        <c:ser>
          <c:idx val="2"/>
          <c:order val="2"/>
          <c:tx>
            <c:strRef>
              <c:f>'Quartile Indexes'!$AC$6</c:f>
              <c:strCache>
                <c:ptCount val="1"/>
                <c:pt idx="0">
                  <c:v>Lower-mid quartile</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AF-4B3C-B176-C36478FE6679}"/>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AF-4B3C-B176-C36478FE6679}"/>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Indexes'!$AC$7:$AC$27</c:f>
              <c:numCache>
                <c:formatCode>0.0</c:formatCode>
                <c:ptCount val="21"/>
                <c:pt idx="0">
                  <c:v>100</c:v>
                </c:pt>
                <c:pt idx="1">
                  <c:v>98.106945971693179</c:v>
                </c:pt>
                <c:pt idx="2">
                  <c:v>99.253047046171247</c:v>
                </c:pt>
                <c:pt idx="3">
                  <c:v>99.848189930309545</c:v>
                </c:pt>
                <c:pt idx="4">
                  <c:v>98.793312436075709</c:v>
                </c:pt>
                <c:pt idx="5">
                  <c:v>97.588024926349874</c:v>
                </c:pt>
                <c:pt idx="6">
                  <c:v>87.876612740071991</c:v>
                </c:pt>
                <c:pt idx="7">
                  <c:v>88.687595718094158</c:v>
                </c:pt>
                <c:pt idx="8">
                  <c:v>90.93288720922672</c:v>
                </c:pt>
                <c:pt idx="9">
                  <c:v>94.923370797290559</c:v>
                </c:pt>
                <c:pt idx="10">
                  <c:v>96.500290823866749</c:v>
                </c:pt>
                <c:pt idx="11">
                  <c:v>99.681504304787666</c:v>
                </c:pt>
                <c:pt idx="12">
                  <c:v>99.125946034865606</c:v>
                </c:pt>
                <c:pt idx="13">
                  <c:v>109.13998177470127</c:v>
                </c:pt>
                <c:pt idx="14">
                  <c:v>116.22286009740915</c:v>
                </c:pt>
                <c:pt idx="15">
                  <c:v>118.93198550461754</c:v>
                </c:pt>
                <c:pt idx="16">
                  <c:v>120.21524138863556</c:v>
                </c:pt>
                <c:pt idx="17">
                  <c:v>119.58026632224417</c:v>
                </c:pt>
                <c:pt idx="18">
                  <c:v>124.77580201431643</c:v>
                </c:pt>
                <c:pt idx="19">
                  <c:v>126.75891291334146</c:v>
                </c:pt>
                <c:pt idx="20">
                  <c:v>129.31840072007103</c:v>
                </c:pt>
              </c:numCache>
            </c:numRef>
          </c:val>
          <c:smooth val="0"/>
          <c:extLst>
            <c:ext xmlns:c16="http://schemas.microsoft.com/office/drawing/2014/chart" uri="{C3380CC4-5D6E-409C-BE32-E72D297353CC}">
              <c16:uniqueId val="{00000008-D0AF-4B3C-B176-C36478FE6679}"/>
            </c:ext>
          </c:extLst>
        </c:ser>
        <c:ser>
          <c:idx val="3"/>
          <c:order val="3"/>
          <c:tx>
            <c:strRef>
              <c:f>'Quartile Indexes'!$AD$6</c:f>
              <c:strCache>
                <c:ptCount val="1"/>
                <c:pt idx="0">
                  <c:v>Bottom quartile</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AF-4B3C-B176-C36478FE6679}"/>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0AF-4B3C-B176-C36478FE6679}"/>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Indexes'!$AD$7:$AD$27</c:f>
              <c:numCache>
                <c:formatCode>0.0</c:formatCode>
                <c:ptCount val="21"/>
                <c:pt idx="0">
                  <c:v>100</c:v>
                </c:pt>
                <c:pt idx="1">
                  <c:v>92.075356543975033</c:v>
                </c:pt>
                <c:pt idx="2">
                  <c:v>88.721267207904035</c:v>
                </c:pt>
                <c:pt idx="3">
                  <c:v>82.580268623901432</c:v>
                </c:pt>
                <c:pt idx="4">
                  <c:v>81.357165033857555</c:v>
                </c:pt>
                <c:pt idx="5">
                  <c:v>75.154754185232235</c:v>
                </c:pt>
                <c:pt idx="6">
                  <c:v>59.893297627184467</c:v>
                </c:pt>
                <c:pt idx="7">
                  <c:v>57.356115654353559</c:v>
                </c:pt>
                <c:pt idx="8">
                  <c:v>56.371368220209384</c:v>
                </c:pt>
                <c:pt idx="9">
                  <c:v>57.978398747671896</c:v>
                </c:pt>
                <c:pt idx="10">
                  <c:v>58.57708199036626</c:v>
                </c:pt>
                <c:pt idx="11">
                  <c:v>63.251907081974693</c:v>
                </c:pt>
                <c:pt idx="12">
                  <c:v>64.324486920582814</c:v>
                </c:pt>
                <c:pt idx="13">
                  <c:v>65.792546804465829</c:v>
                </c:pt>
                <c:pt idx="14">
                  <c:v>69.46458524197692</c:v>
                </c:pt>
                <c:pt idx="15">
                  <c:v>68.949888283196941</c:v>
                </c:pt>
                <c:pt idx="16">
                  <c:v>69.95117490114616</c:v>
                </c:pt>
                <c:pt idx="17">
                  <c:v>70.278911159700584</c:v>
                </c:pt>
                <c:pt idx="18">
                  <c:v>69.661294395799032</c:v>
                </c:pt>
                <c:pt idx="19">
                  <c:v>68.302927127232152</c:v>
                </c:pt>
                <c:pt idx="20">
                  <c:v>66.222515233055731</c:v>
                </c:pt>
              </c:numCache>
            </c:numRef>
          </c:val>
          <c:smooth val="0"/>
          <c:extLst>
            <c:ext xmlns:c16="http://schemas.microsoft.com/office/drawing/2014/chart" uri="{C3380CC4-5D6E-409C-BE32-E72D297353CC}">
              <c16:uniqueId val="{0000000B-D0AF-4B3C-B176-C36478FE6679}"/>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Indexes'!$AG$6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45-4881-8F7C-C45B52F1FA08}"/>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45-4881-8F7C-C45B52F1FA08}"/>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Indexes'!$AF$7:$AF$27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Indexes'!$AG$7:$AG$27</c:f>
              <c:numCache>
                <c:formatCode>0.0</c:formatCode>
                <c:ptCount val="21"/>
                <c:pt idx="0">
                  <c:v>100</c:v>
                </c:pt>
                <c:pt idx="1">
                  <c:v>100.77729997858565</c:v>
                </c:pt>
                <c:pt idx="2">
                  <c:v>101.47001705650152</c:v>
                </c:pt>
                <c:pt idx="3">
                  <c:v>104.06159685264134</c:v>
                </c:pt>
                <c:pt idx="4">
                  <c:v>107.33345896305094</c:v>
                </c:pt>
                <c:pt idx="5">
                  <c:v>110.95458804183477</c:v>
                </c:pt>
                <c:pt idx="6">
                  <c:v>102.25054470429177</c:v>
                </c:pt>
                <c:pt idx="7">
                  <c:v>108.46088700026706</c:v>
                </c:pt>
                <c:pt idx="8">
                  <c:v>113.34555652693786</c:v>
                </c:pt>
                <c:pt idx="9">
                  <c:v>118.14550925280753</c:v>
                </c:pt>
                <c:pt idx="10">
                  <c:v>128.92743584617079</c:v>
                </c:pt>
                <c:pt idx="11">
                  <c:v>143.03674033491848</c:v>
                </c:pt>
                <c:pt idx="12">
                  <c:v>147.67825757861058</c:v>
                </c:pt>
                <c:pt idx="13">
                  <c:v>151.46781723604181</c:v>
                </c:pt>
                <c:pt idx="14">
                  <c:v>157.71392384863591</c:v>
                </c:pt>
                <c:pt idx="15">
                  <c:v>161.17618697173987</c:v>
                </c:pt>
                <c:pt idx="16">
                  <c:v>160.39814308733918</c:v>
                </c:pt>
                <c:pt idx="17">
                  <c:v>168.1510603945672</c:v>
                </c:pt>
                <c:pt idx="18">
                  <c:v>176.6119114606</c:v>
                </c:pt>
                <c:pt idx="19">
                  <c:v>189.18421382409821</c:v>
                </c:pt>
                <c:pt idx="20">
                  <c:v>180.57508096441396</c:v>
                </c:pt>
              </c:numCache>
            </c:numRef>
          </c:val>
          <c:smooth val="0"/>
          <c:extLst>
            <c:ext xmlns:c16="http://schemas.microsoft.com/office/drawing/2014/chart" uri="{C3380CC4-5D6E-409C-BE32-E72D297353CC}">
              <c16:uniqueId val="{00000002-0B45-4881-8F7C-C45B52F1FA08}"/>
            </c:ext>
          </c:extLst>
        </c:ser>
        <c:ser>
          <c:idx val="1"/>
          <c:order val="1"/>
          <c:tx>
            <c:strRef>
              <c:f>'Quartile Indexes'!$AH$6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45-4881-8F7C-C45B52F1FA08}"/>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45-4881-8F7C-C45B52F1FA08}"/>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Indexes'!$AF$7:$AF$27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Indexes'!$AH$7:$AH$27</c:f>
              <c:numCache>
                <c:formatCode>0.0</c:formatCode>
                <c:ptCount val="21"/>
                <c:pt idx="0">
                  <c:v>100</c:v>
                </c:pt>
                <c:pt idx="1">
                  <c:v>102.03692091630214</c:v>
                </c:pt>
                <c:pt idx="2">
                  <c:v>105.27742190407142</c:v>
                </c:pt>
                <c:pt idx="3">
                  <c:v>107.98466837673452</c:v>
                </c:pt>
                <c:pt idx="4">
                  <c:v>107.64197965005903</c:v>
                </c:pt>
                <c:pt idx="5">
                  <c:v>110.38940639604442</c:v>
                </c:pt>
                <c:pt idx="6">
                  <c:v>103.51418682523789</c:v>
                </c:pt>
                <c:pt idx="7">
                  <c:v>105.27899053736759</c:v>
                </c:pt>
                <c:pt idx="8">
                  <c:v>109.44343180777059</c:v>
                </c:pt>
                <c:pt idx="9">
                  <c:v>110.51530603925988</c:v>
                </c:pt>
                <c:pt idx="10">
                  <c:v>116.31506383349546</c:v>
                </c:pt>
                <c:pt idx="11">
                  <c:v>125.42621245296399</c:v>
                </c:pt>
                <c:pt idx="12">
                  <c:v>124.22188706186076</c:v>
                </c:pt>
                <c:pt idx="13">
                  <c:v>128.76582380355222</c:v>
                </c:pt>
                <c:pt idx="14">
                  <c:v>131.03954837735702</c:v>
                </c:pt>
                <c:pt idx="15">
                  <c:v>130.91415336521143</c:v>
                </c:pt>
                <c:pt idx="16">
                  <c:v>131.22460175915211</c:v>
                </c:pt>
                <c:pt idx="17">
                  <c:v>133.85195943941923</c:v>
                </c:pt>
                <c:pt idx="18">
                  <c:v>135.00322269940881</c:v>
                </c:pt>
                <c:pt idx="19">
                  <c:v>141.47960185632473</c:v>
                </c:pt>
                <c:pt idx="20">
                  <c:v>136.5032220190742</c:v>
                </c:pt>
              </c:numCache>
            </c:numRef>
          </c:val>
          <c:smooth val="0"/>
          <c:extLst>
            <c:ext xmlns:c16="http://schemas.microsoft.com/office/drawing/2014/chart" uri="{C3380CC4-5D6E-409C-BE32-E72D297353CC}">
              <c16:uniqueId val="{00000005-0B45-4881-8F7C-C45B52F1FA08}"/>
            </c:ext>
          </c:extLst>
        </c:ser>
        <c:ser>
          <c:idx val="2"/>
          <c:order val="2"/>
          <c:tx>
            <c:strRef>
              <c:f>'Quartile Indexes'!$AI$6</c:f>
              <c:strCache>
                <c:ptCount val="1"/>
                <c:pt idx="0">
                  <c:v>Lower-mid quartile</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45-4881-8F7C-C45B52F1FA08}"/>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45-4881-8F7C-C45B52F1FA08}"/>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Indexes'!$AF$7:$AF$27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Indexes'!$AI$7:$AI$27</c:f>
              <c:numCache>
                <c:formatCode>0.0</c:formatCode>
                <c:ptCount val="21"/>
                <c:pt idx="0">
                  <c:v>100</c:v>
                </c:pt>
                <c:pt idx="1">
                  <c:v>100.35787117870696</c:v>
                </c:pt>
                <c:pt idx="2">
                  <c:v>102.75454959757209</c:v>
                </c:pt>
                <c:pt idx="3">
                  <c:v>104.2400622764705</c:v>
                </c:pt>
                <c:pt idx="4">
                  <c:v>109.07080919005924</c:v>
                </c:pt>
                <c:pt idx="5">
                  <c:v>111.23520324805533</c:v>
                </c:pt>
                <c:pt idx="6">
                  <c:v>106.55973525516002</c:v>
                </c:pt>
                <c:pt idx="7">
                  <c:v>106.6663719593578</c:v>
                </c:pt>
                <c:pt idx="8">
                  <c:v>110.3409995368657</c:v>
                </c:pt>
                <c:pt idx="9">
                  <c:v>112.66512812848022</c:v>
                </c:pt>
                <c:pt idx="10">
                  <c:v>119.28982857128121</c:v>
                </c:pt>
                <c:pt idx="11">
                  <c:v>126.73425786780456</c:v>
                </c:pt>
                <c:pt idx="12">
                  <c:v>125.71585543536958</c:v>
                </c:pt>
                <c:pt idx="13">
                  <c:v>127.01777478698868</c:v>
                </c:pt>
                <c:pt idx="14">
                  <c:v>129.11161654172832</c:v>
                </c:pt>
                <c:pt idx="15">
                  <c:v>128.06387278665918</c:v>
                </c:pt>
                <c:pt idx="16">
                  <c:v>129.74011835787996</c:v>
                </c:pt>
                <c:pt idx="17">
                  <c:v>133.98393338722548</c:v>
                </c:pt>
                <c:pt idx="18">
                  <c:v>136.27287073403551</c:v>
                </c:pt>
                <c:pt idx="19">
                  <c:v>135.80157300188461</c:v>
                </c:pt>
                <c:pt idx="20">
                  <c:v>139.20169554942748</c:v>
                </c:pt>
              </c:numCache>
            </c:numRef>
          </c:val>
          <c:smooth val="0"/>
          <c:extLst>
            <c:ext xmlns:c16="http://schemas.microsoft.com/office/drawing/2014/chart" uri="{C3380CC4-5D6E-409C-BE32-E72D297353CC}">
              <c16:uniqueId val="{00000008-0B45-4881-8F7C-C45B52F1FA08}"/>
            </c:ext>
          </c:extLst>
        </c:ser>
        <c:ser>
          <c:idx val="3"/>
          <c:order val="3"/>
          <c:tx>
            <c:strRef>
              <c:f>'Quartile Indexes'!$AJ$6</c:f>
              <c:strCache>
                <c:ptCount val="1"/>
                <c:pt idx="0">
                  <c:v>Bottom quartile</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45-4881-8F7C-C45B52F1FA08}"/>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45-4881-8F7C-C45B52F1FA08}"/>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Indexes'!$AF$7:$AF$27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Indexes'!$AJ$7:$AJ$27</c:f>
              <c:numCache>
                <c:formatCode>0.0</c:formatCode>
                <c:ptCount val="21"/>
                <c:pt idx="0">
                  <c:v>100</c:v>
                </c:pt>
                <c:pt idx="1">
                  <c:v>98.386955020005928</c:v>
                </c:pt>
                <c:pt idx="2">
                  <c:v>99.518293535331779</c:v>
                </c:pt>
                <c:pt idx="3">
                  <c:v>98.733411414882738</c:v>
                </c:pt>
                <c:pt idx="4">
                  <c:v>99.856094861359196</c:v>
                </c:pt>
                <c:pt idx="5">
                  <c:v>100.7745274369997</c:v>
                </c:pt>
                <c:pt idx="6">
                  <c:v>91.326871939137177</c:v>
                </c:pt>
                <c:pt idx="7">
                  <c:v>93.997052194296032</c:v>
                </c:pt>
                <c:pt idx="8">
                  <c:v>92.86419980888914</c:v>
                </c:pt>
                <c:pt idx="9">
                  <c:v>98.599108256938081</c:v>
                </c:pt>
                <c:pt idx="10">
                  <c:v>97.349463747913518</c:v>
                </c:pt>
                <c:pt idx="11">
                  <c:v>102.74710187492879</c:v>
                </c:pt>
                <c:pt idx="12">
                  <c:v>100.9994577811588</c:v>
                </c:pt>
                <c:pt idx="13">
                  <c:v>101.12513183802564</c:v>
                </c:pt>
                <c:pt idx="14">
                  <c:v>101.18371730774544</c:v>
                </c:pt>
                <c:pt idx="15">
                  <c:v>95.388683934949171</c:v>
                </c:pt>
                <c:pt idx="16">
                  <c:v>93.400658944586709</c:v>
                </c:pt>
                <c:pt idx="17">
                  <c:v>93.732617959923502</c:v>
                </c:pt>
                <c:pt idx="18">
                  <c:v>95.089547985156628</c:v>
                </c:pt>
                <c:pt idx="19">
                  <c:v>85.212701996978623</c:v>
                </c:pt>
                <c:pt idx="20">
                  <c:v>96.181213639492441</c:v>
                </c:pt>
              </c:numCache>
            </c:numRef>
          </c:val>
          <c:smooth val="0"/>
          <c:extLst>
            <c:ext xmlns:c16="http://schemas.microsoft.com/office/drawing/2014/chart" uri="{C3380CC4-5D6E-409C-BE32-E72D297353CC}">
              <c16:uniqueId val="{0000000B-0B45-4881-8F7C-C45B52F1FA08}"/>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Indexes'!$AM$6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5C-4402-80A0-718601802C97}"/>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5C-4402-80A0-718601802C97}"/>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Indexes'!$AL$7:$AL$27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Indexes'!$AM$7:$AM$27</c:f>
              <c:numCache>
                <c:formatCode>0.0</c:formatCode>
                <c:ptCount val="21"/>
                <c:pt idx="0">
                  <c:v>100</c:v>
                </c:pt>
                <c:pt idx="1">
                  <c:v>99.990978652565843</c:v>
                </c:pt>
                <c:pt idx="2">
                  <c:v>105.18898111811615</c:v>
                </c:pt>
                <c:pt idx="3">
                  <c:v>111.80269778471069</c:v>
                </c:pt>
                <c:pt idx="4">
                  <c:v>112.00987115183979</c:v>
                </c:pt>
                <c:pt idx="5">
                  <c:v>115.74182362730446</c:v>
                </c:pt>
                <c:pt idx="6">
                  <c:v>116.12470313064379</c:v>
                </c:pt>
                <c:pt idx="7">
                  <c:v>126.86361188466233</c:v>
                </c:pt>
                <c:pt idx="8">
                  <c:v>143.58250124215584</c:v>
                </c:pt>
                <c:pt idx="9">
                  <c:v>165.76045202168726</c:v>
                </c:pt>
                <c:pt idx="10">
                  <c:v>195.3338729957313</c:v>
                </c:pt>
                <c:pt idx="11">
                  <c:v>234.27036045040776</c:v>
                </c:pt>
                <c:pt idx="12">
                  <c:v>253.37432689252552</c:v>
                </c:pt>
                <c:pt idx="13">
                  <c:v>264.59415308420733</c:v>
                </c:pt>
                <c:pt idx="14">
                  <c:v>262.93554016166553</c:v>
                </c:pt>
                <c:pt idx="15">
                  <c:v>251.72271790278933</c:v>
                </c:pt>
                <c:pt idx="16">
                  <c:v>244.04626496076787</c:v>
                </c:pt>
                <c:pt idx="17">
                  <c:v>236.03093958454497</c:v>
                </c:pt>
                <c:pt idx="18">
                  <c:v>235.12787296840159</c:v>
                </c:pt>
                <c:pt idx="19">
                  <c:v>236.76784951067975</c:v>
                </c:pt>
                <c:pt idx="20">
                  <c:v>232.98107043219625</c:v>
                </c:pt>
              </c:numCache>
            </c:numRef>
          </c:val>
          <c:smooth val="0"/>
          <c:extLst>
            <c:ext xmlns:c16="http://schemas.microsoft.com/office/drawing/2014/chart" uri="{C3380CC4-5D6E-409C-BE32-E72D297353CC}">
              <c16:uniqueId val="{00000002-CB5C-4402-80A0-718601802C97}"/>
            </c:ext>
          </c:extLst>
        </c:ser>
        <c:ser>
          <c:idx val="1"/>
          <c:order val="1"/>
          <c:tx>
            <c:strRef>
              <c:f>'Quartile Indexes'!$AN$6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5C-4402-80A0-718601802C97}"/>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5C-4402-80A0-718601802C97}"/>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Indexes'!$AL$7:$AL$27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Indexes'!$AN$7:$AN$27</c:f>
              <c:numCache>
                <c:formatCode>0.0</c:formatCode>
                <c:ptCount val="21"/>
                <c:pt idx="0">
                  <c:v>100</c:v>
                </c:pt>
                <c:pt idx="1">
                  <c:v>105.02905705060918</c:v>
                </c:pt>
                <c:pt idx="2">
                  <c:v>106.86059920235795</c:v>
                </c:pt>
                <c:pt idx="3">
                  <c:v>110.24932372262016</c:v>
                </c:pt>
                <c:pt idx="4">
                  <c:v>114.40333227370692</c:v>
                </c:pt>
                <c:pt idx="5">
                  <c:v>116.91557561154343</c:v>
                </c:pt>
                <c:pt idx="6">
                  <c:v>112.9433939753084</c:v>
                </c:pt>
                <c:pt idx="7">
                  <c:v>116.79580780501279</c:v>
                </c:pt>
                <c:pt idx="8">
                  <c:v>127.54948343419137</c:v>
                </c:pt>
                <c:pt idx="9">
                  <c:v>141.99835103842869</c:v>
                </c:pt>
                <c:pt idx="10">
                  <c:v>159.00474022654743</c:v>
                </c:pt>
                <c:pt idx="11">
                  <c:v>185.99880085623693</c:v>
                </c:pt>
                <c:pt idx="12">
                  <c:v>205.27136030556099</c:v>
                </c:pt>
                <c:pt idx="13">
                  <c:v>211.99486762333117</c:v>
                </c:pt>
                <c:pt idx="14">
                  <c:v>214.64447052841646</c:v>
                </c:pt>
                <c:pt idx="15">
                  <c:v>210.90463508245335</c:v>
                </c:pt>
                <c:pt idx="16">
                  <c:v>211.22343682046517</c:v>
                </c:pt>
                <c:pt idx="17">
                  <c:v>201.7880719970828</c:v>
                </c:pt>
                <c:pt idx="18">
                  <c:v>207.67732276034732</c:v>
                </c:pt>
                <c:pt idx="19">
                  <c:v>214.32033196041294</c:v>
                </c:pt>
                <c:pt idx="20">
                  <c:v>214.33493140785092</c:v>
                </c:pt>
              </c:numCache>
            </c:numRef>
          </c:val>
          <c:smooth val="0"/>
          <c:extLst>
            <c:ext xmlns:c16="http://schemas.microsoft.com/office/drawing/2014/chart" uri="{C3380CC4-5D6E-409C-BE32-E72D297353CC}">
              <c16:uniqueId val="{00000005-CB5C-4402-80A0-718601802C97}"/>
            </c:ext>
          </c:extLst>
        </c:ser>
        <c:ser>
          <c:idx val="2"/>
          <c:order val="2"/>
          <c:tx>
            <c:strRef>
              <c:f>'Quartile Indexes'!$AO$6</c:f>
              <c:strCache>
                <c:ptCount val="1"/>
                <c:pt idx="0">
                  <c:v>Lower-mid quartile</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5C-4402-80A0-718601802C97}"/>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5C-4402-80A0-718601802C97}"/>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Indexes'!$AL$7:$AL$27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Indexes'!$AO$7:$AO$27</c:f>
              <c:numCache>
                <c:formatCode>0.0</c:formatCode>
                <c:ptCount val="21"/>
                <c:pt idx="0">
                  <c:v>100</c:v>
                </c:pt>
                <c:pt idx="1">
                  <c:v>103.39906123348119</c:v>
                </c:pt>
                <c:pt idx="2">
                  <c:v>104.59509170144703</c:v>
                </c:pt>
                <c:pt idx="3">
                  <c:v>107.87312729108217</c:v>
                </c:pt>
                <c:pt idx="4">
                  <c:v>109.11338111035472</c:v>
                </c:pt>
                <c:pt idx="5">
                  <c:v>115.06379255789132</c:v>
                </c:pt>
                <c:pt idx="6">
                  <c:v>119.09722307474568</c:v>
                </c:pt>
                <c:pt idx="7">
                  <c:v>116.8342452843597</c:v>
                </c:pt>
                <c:pt idx="8">
                  <c:v>116.84923175485471</c:v>
                </c:pt>
                <c:pt idx="9">
                  <c:v>129.20137872993584</c:v>
                </c:pt>
                <c:pt idx="10">
                  <c:v>138.81442077720021</c:v>
                </c:pt>
                <c:pt idx="11">
                  <c:v>157.68722657018159</c:v>
                </c:pt>
                <c:pt idx="12">
                  <c:v>164.05669676439629</c:v>
                </c:pt>
                <c:pt idx="13">
                  <c:v>168.87983523106814</c:v>
                </c:pt>
                <c:pt idx="14">
                  <c:v>172.54175309508761</c:v>
                </c:pt>
                <c:pt idx="15">
                  <c:v>174.99332672430768</c:v>
                </c:pt>
                <c:pt idx="16">
                  <c:v>176.83954228806579</c:v>
                </c:pt>
                <c:pt idx="17">
                  <c:v>167.57642678316881</c:v>
                </c:pt>
                <c:pt idx="18">
                  <c:v>166.820903446941</c:v>
                </c:pt>
                <c:pt idx="19">
                  <c:v>173.18138324140287</c:v>
                </c:pt>
                <c:pt idx="20">
                  <c:v>198.04039886024961</c:v>
                </c:pt>
              </c:numCache>
            </c:numRef>
          </c:val>
          <c:smooth val="0"/>
          <c:extLst>
            <c:ext xmlns:c16="http://schemas.microsoft.com/office/drawing/2014/chart" uri="{C3380CC4-5D6E-409C-BE32-E72D297353CC}">
              <c16:uniqueId val="{00000008-CB5C-4402-80A0-718601802C97}"/>
            </c:ext>
          </c:extLst>
        </c:ser>
        <c:ser>
          <c:idx val="3"/>
          <c:order val="3"/>
          <c:tx>
            <c:strRef>
              <c:f>'Quartile Indexes'!$AP$6</c:f>
              <c:strCache>
                <c:ptCount val="1"/>
                <c:pt idx="0">
                  <c:v>Bottom quartile</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5C-4402-80A0-718601802C97}"/>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5C-4402-80A0-718601802C97}"/>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Indexes'!$AL$7:$AL$27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Indexes'!$AP$7:$AP$27</c:f>
              <c:numCache>
                <c:formatCode>0.0</c:formatCode>
                <c:ptCount val="21"/>
                <c:pt idx="0">
                  <c:v>100</c:v>
                </c:pt>
                <c:pt idx="1">
                  <c:v>100.23542439870053</c:v>
                </c:pt>
                <c:pt idx="2">
                  <c:v>100.08332299108059</c:v>
                </c:pt>
                <c:pt idx="3">
                  <c:v>101.62026303322686</c:v>
                </c:pt>
                <c:pt idx="4">
                  <c:v>105.78809046000727</c:v>
                </c:pt>
                <c:pt idx="5">
                  <c:v>104.25652714191961</c:v>
                </c:pt>
                <c:pt idx="6">
                  <c:v>101.15741522644858</c:v>
                </c:pt>
                <c:pt idx="7">
                  <c:v>101.50559746683388</c:v>
                </c:pt>
                <c:pt idx="8">
                  <c:v>101.87561802525998</c:v>
                </c:pt>
                <c:pt idx="9">
                  <c:v>115.03137440366531</c:v>
                </c:pt>
                <c:pt idx="10">
                  <c:v>118.29777925122949</c:v>
                </c:pt>
                <c:pt idx="11">
                  <c:v>132.42973802041186</c:v>
                </c:pt>
                <c:pt idx="12">
                  <c:v>135.02315350945659</c:v>
                </c:pt>
                <c:pt idx="13">
                  <c:v>141.59749415547418</c:v>
                </c:pt>
                <c:pt idx="14">
                  <c:v>141.50007946866208</c:v>
                </c:pt>
                <c:pt idx="15">
                  <c:v>140.98134569388989</c:v>
                </c:pt>
                <c:pt idx="16">
                  <c:v>139.86596539707833</c:v>
                </c:pt>
                <c:pt idx="17">
                  <c:v>133.65516057097091</c:v>
                </c:pt>
                <c:pt idx="18">
                  <c:v>133.65313585199092</c:v>
                </c:pt>
                <c:pt idx="19">
                  <c:v>127.57775334174836</c:v>
                </c:pt>
                <c:pt idx="20">
                  <c:v>132.53648959899866</c:v>
                </c:pt>
              </c:numCache>
            </c:numRef>
          </c:val>
          <c:smooth val="0"/>
          <c:extLst>
            <c:ext xmlns:c16="http://schemas.microsoft.com/office/drawing/2014/chart" uri="{C3380CC4-5D6E-409C-BE32-E72D297353CC}">
              <c16:uniqueId val="{0000000B-CB5C-4402-80A0-718601802C97}"/>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'Quartile Indexes'!$AS$6</c:f>
              <c:strCache>
                <c:ptCount val="1"/>
                <c:pt idx="0">
                  <c:v>Top quartile</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F1-4BD9-88E2-61D78621F705}"/>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F1-4BD9-88E2-61D78621F705}"/>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'Quartile Indexes'!$AR$7:$AR$27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Indexes'!$AS$7:$AS$27</c:f>
              <c:numCache>
                <c:formatCode>0.0</c:formatCode>
                <c:ptCount val="21"/>
                <c:pt idx="0">
                  <c:v>100</c:v>
                </c:pt>
                <c:pt idx="1">
                  <c:v>100.48829331840426</c:v>
                </c:pt>
                <c:pt idx="2">
                  <c:v>99.848337601615214</c:v>
                </c:pt>
                <c:pt idx="3">
                  <c:v>109.92927985126963</c:v>
                </c:pt>
                <c:pt idx="4">
                  <c:v>106.59031813878984</c:v>
                </c:pt>
                <c:pt idx="5">
                  <c:v>106.61812426096235</c:v>
                </c:pt>
                <c:pt idx="6">
                  <c:v>103.09924810156117</c:v>
                </c:pt>
                <c:pt idx="7">
                  <c:v>104.60282493055551</c:v>
                </c:pt>
                <c:pt idx="8">
                  <c:v>109.64903402370781</c:v>
                </c:pt>
                <c:pt idx="9">
                  <c:v>126.39430524024</c:v>
                </c:pt>
                <c:pt idx="10">
                  <c:v>137.45906224815877</c:v>
                </c:pt>
                <c:pt idx="11">
                  <c:v>153.87958787032844</c:v>
                </c:pt>
                <c:pt idx="12">
                  <c:v>169.34980467521243</c:v>
                </c:pt>
                <c:pt idx="13">
                  <c:v>179.65089673708235</c:v>
                </c:pt>
                <c:pt idx="14">
                  <c:v>186.72197987982304</c:v>
                </c:pt>
                <c:pt idx="15">
                  <c:v>202.31942146201578</c:v>
                </c:pt>
                <c:pt idx="16">
                  <c:v>188.5007884780818</c:v>
                </c:pt>
                <c:pt idx="17">
                  <c:v>190.74170735722677</c:v>
                </c:pt>
                <c:pt idx="18">
                  <c:v>189.09965488732254</c:v>
                </c:pt>
                <c:pt idx="19">
                  <c:v>203.86887730037688</c:v>
                </c:pt>
                <c:pt idx="20">
                  <c:v>201.90053757513064</c:v>
                </c:pt>
              </c:numCache>
            </c:numRef>
          </c:val>
          <c:smooth val="0"/>
          <c:extLst>
            <c:ext xmlns:c16="http://schemas.microsoft.com/office/drawing/2014/chart" uri="{C3380CC4-5D6E-409C-BE32-E72D297353CC}">
              <c16:uniqueId val="{00000002-B4F1-4BD9-88E2-61D78621F705}"/>
            </c:ext>
          </c:extLst>
        </c:ser>
        <c:ser>
          <c:idx val="1"/>
          <c:order val="1"/>
          <c:tx>
            <c:strRef>
              <c:f>'Quartile Indexes'!$AT$6</c:f>
              <c:strCache>
                <c:ptCount val="1"/>
                <c:pt idx="0">
                  <c:v>Upper-mid quartile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F1-4BD9-88E2-61D78621F705}"/>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F1-4BD9-88E2-61D78621F705}"/>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Indexes'!$AT$7:$AT$27</c:f>
              <c:numCache>
                <c:formatCode>0.0</c:formatCode>
                <c:ptCount val="21"/>
                <c:pt idx="0">
                  <c:v>100</c:v>
                </c:pt>
                <c:pt idx="1">
                  <c:v>99.197961642153757</c:v>
                </c:pt>
                <c:pt idx="2">
                  <c:v>101.82774360197554</c:v>
                </c:pt>
                <c:pt idx="3">
                  <c:v>104.01704148309855</c:v>
                </c:pt>
                <c:pt idx="4">
                  <c:v>106.83667260735574</c:v>
                </c:pt>
                <c:pt idx="5">
                  <c:v>113.20739044318917</c:v>
                </c:pt>
                <c:pt idx="6">
                  <c:v>109.88568350358707</c:v>
                </c:pt>
                <c:pt idx="7">
                  <c:v>106.17016472856351</c:v>
                </c:pt>
                <c:pt idx="8">
                  <c:v>110.27043966476</c:v>
                </c:pt>
                <c:pt idx="9">
                  <c:v>118.88214468017571</c:v>
                </c:pt>
                <c:pt idx="10">
                  <c:v>129.18999129225756</c:v>
                </c:pt>
                <c:pt idx="11">
                  <c:v>156.45574281774944</c:v>
                </c:pt>
                <c:pt idx="12">
                  <c:v>169.48404297073205</c:v>
                </c:pt>
                <c:pt idx="13">
                  <c:v>186.40892339557064</c:v>
                </c:pt>
                <c:pt idx="14">
                  <c:v>187.8637033090053</c:v>
                </c:pt>
                <c:pt idx="15">
                  <c:v>197.46153523034894</c:v>
                </c:pt>
                <c:pt idx="16">
                  <c:v>199.68750137632242</c:v>
                </c:pt>
                <c:pt idx="17">
                  <c:v>201.8672474365172</c:v>
                </c:pt>
                <c:pt idx="18">
                  <c:v>203.34413225501291</c:v>
                </c:pt>
                <c:pt idx="19">
                  <c:v>208.8474700614903</c:v>
                </c:pt>
                <c:pt idx="20">
                  <c:v>205.85062069586763</c:v>
                </c:pt>
              </c:numCache>
            </c:numRef>
          </c:val>
          <c:smooth val="0"/>
          <c:extLst>
            <c:ext xmlns:c16="http://schemas.microsoft.com/office/drawing/2014/chart" uri="{C3380CC4-5D6E-409C-BE32-E72D297353CC}">
              <c16:uniqueId val="{00000005-B4F1-4BD9-88E2-61D78621F705}"/>
            </c:ext>
          </c:extLst>
        </c:ser>
        <c:ser>
          <c:idx val="2"/>
          <c:order val="2"/>
          <c:tx>
            <c:strRef>
              <c:f>'Quartile Indexes'!$AU$6</c:f>
              <c:strCache>
                <c:ptCount val="1"/>
                <c:pt idx="0">
                  <c:v>Lower-mid quartile</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F1-4BD9-88E2-61D78621F705}"/>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F1-4BD9-88E2-61D78621F705}"/>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Indexes'!$AU$7:$AU$27</c:f>
              <c:numCache>
                <c:formatCode>0.0</c:formatCode>
                <c:ptCount val="21"/>
                <c:pt idx="0">
                  <c:v>100</c:v>
                </c:pt>
                <c:pt idx="1">
                  <c:v>102.39969183689408</c:v>
                </c:pt>
                <c:pt idx="2">
                  <c:v>108.00930702007408</c:v>
                </c:pt>
                <c:pt idx="3">
                  <c:v>112.92647834286606</c:v>
                </c:pt>
                <c:pt idx="4">
                  <c:v>116.43405236807398</c:v>
                </c:pt>
                <c:pt idx="5">
                  <c:v>119.2599003692256</c:v>
                </c:pt>
                <c:pt idx="6">
                  <c:v>113.00173669741253</c:v>
                </c:pt>
                <c:pt idx="7">
                  <c:v>112.14631625029708</c:v>
                </c:pt>
                <c:pt idx="8">
                  <c:v>117.12788330040371</c:v>
                </c:pt>
                <c:pt idx="9">
                  <c:v>138.6263944847399</c:v>
                </c:pt>
                <c:pt idx="10">
                  <c:v>148.43557828185439</c:v>
                </c:pt>
                <c:pt idx="11">
                  <c:v>171.71922071550051</c:v>
                </c:pt>
                <c:pt idx="12">
                  <c:v>184.61093208867305</c:v>
                </c:pt>
                <c:pt idx="13">
                  <c:v>203.60066666647901</c:v>
                </c:pt>
                <c:pt idx="14">
                  <c:v>205.25751283667262</c:v>
                </c:pt>
                <c:pt idx="15">
                  <c:v>204.17164609045975</c:v>
                </c:pt>
                <c:pt idx="16">
                  <c:v>196.40707861381969</c:v>
                </c:pt>
                <c:pt idx="17">
                  <c:v>198.05204276770772</c:v>
                </c:pt>
                <c:pt idx="18">
                  <c:v>198.57526833594292</c:v>
                </c:pt>
                <c:pt idx="19">
                  <c:v>198.75552448392693</c:v>
                </c:pt>
                <c:pt idx="20">
                  <c:v>198.89532970212727</c:v>
                </c:pt>
              </c:numCache>
            </c:numRef>
          </c:val>
          <c:smooth val="0"/>
          <c:extLst>
            <c:ext xmlns:c16="http://schemas.microsoft.com/office/drawing/2014/chart" uri="{C3380CC4-5D6E-409C-BE32-E72D297353CC}">
              <c16:uniqueId val="{00000008-B4F1-4BD9-88E2-61D78621F705}"/>
            </c:ext>
          </c:extLst>
        </c:ser>
        <c:ser>
          <c:idx val="3"/>
          <c:order val="3"/>
          <c:tx>
            <c:strRef>
              <c:f>'Quartile Indexes'!$AV$6</c:f>
              <c:strCache>
                <c:ptCount val="1"/>
                <c:pt idx="0">
                  <c:v>Bottom quartile</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F1-4BD9-88E2-61D78621F705}"/>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4F1-4BD9-88E2-61D78621F705}"/>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'Quartile Indexes'!$AR$7:$AR$27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'Quartile Indexes'!$AV$7:$AV$27</c:f>
              <c:numCache>
                <c:formatCode>0.0</c:formatCode>
                <c:ptCount val="21"/>
                <c:pt idx="0">
                  <c:v>100</c:v>
                </c:pt>
                <c:pt idx="1">
                  <c:v>102.74742153416419</c:v>
                </c:pt>
                <c:pt idx="2">
                  <c:v>105.83038330515033</c:v>
                </c:pt>
                <c:pt idx="3">
                  <c:v>105.89720092646149</c:v>
                </c:pt>
                <c:pt idx="4">
                  <c:v>105.94611793940037</c:v>
                </c:pt>
                <c:pt idx="5">
                  <c:v>106.85222491395999</c:v>
                </c:pt>
                <c:pt idx="6">
                  <c:v>103.47583699865497</c:v>
                </c:pt>
                <c:pt idx="7">
                  <c:v>103.68382762782758</c:v>
                </c:pt>
                <c:pt idx="8">
                  <c:v>103.30293121963082</c:v>
                </c:pt>
                <c:pt idx="9">
                  <c:v>109.05111827816611</c:v>
                </c:pt>
                <c:pt idx="10">
                  <c:v>113.80161730703956</c:v>
                </c:pt>
                <c:pt idx="11">
                  <c:v>120.90542151278473</c:v>
                </c:pt>
                <c:pt idx="12">
                  <c:v>129.50331081032121</c:v>
                </c:pt>
                <c:pt idx="13">
                  <c:v>138.22430228686545</c:v>
                </c:pt>
                <c:pt idx="14">
                  <c:v>136.14059259137642</c:v>
                </c:pt>
                <c:pt idx="15">
                  <c:v>143.58600360098185</c:v>
                </c:pt>
                <c:pt idx="16">
                  <c:v>147.16430181041423</c:v>
                </c:pt>
                <c:pt idx="17">
                  <c:v>143.1594642869704</c:v>
                </c:pt>
                <c:pt idx="18">
                  <c:v>144.67744809092457</c:v>
                </c:pt>
                <c:pt idx="19">
                  <c:v>133.50747790841851</c:v>
                </c:pt>
                <c:pt idx="20">
                  <c:v>147.92246912440689</c:v>
                </c:pt>
              </c:numCache>
            </c:numRef>
          </c:val>
          <c:smooth val="0"/>
          <c:extLst>
            <c:ext xmlns:c16="http://schemas.microsoft.com/office/drawing/2014/chart" uri="{C3380CC4-5D6E-409C-BE32-E72D297353CC}">
              <c16:uniqueId val="{0000000B-B4F1-4BD9-88E2-61D78621F705}"/>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7501789549034"/>
          <c:y val="3.4591177838271758E-2"/>
          <c:w val="0.84933009759589362"/>
          <c:h val="0.7285790770971392"/>
        </c:manualLayout>
      </c:layout>
      <c:lineChart>
        <c:grouping val="standard"/>
        <c:varyColors val="0"/>
        <c:ser>
          <c:idx val="0"/>
          <c:order val="0"/>
          <c:tx>
            <c:strRef>
              <c:f>'Regional Indexes'!$C$6</c:f>
              <c:strCache>
                <c:ptCount val="1"/>
                <c:pt idx="0">
                  <c:v>Private capital</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B4-4055-B999-E82F0B98AB73}"/>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B4-4055-B999-E82F0B98AB73}"/>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'Regional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'Regional Indexes'!$C$7:$C$27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2-4DB4-4055-B999-E82F0B98AB73}"/>
            </c:ext>
          </c:extLst>
        </c:ser>
        <c:ser>
          <c:idx val="1"/>
          <c:order val="1"/>
          <c:tx>
            <c:strRef>
              <c:f>'Regional Indexes'!$D$6</c:f>
              <c:strCache>
                <c:ptCount val="1"/>
                <c:pt idx="0">
                  <c:v>North America</c:v>
                </c:pt>
              </c:strCache>
            </c:strRef>
          </c:tx>
          <c:spPr>
            <a:ln w="22225" cap="rnd">
              <a:solidFill>
                <a:schemeClr val="accent3"/>
              </a:solidFill>
              <a:round/>
            </a:ln>
            <a:effectLst/>
          </c:spPr>
          <c:marker>
            <c:symbol val="none"/>
          </c:marker>
          <c:dLbls>
            <c:dLbl>
              <c:idx val="20"/>
              <c:layout>
                <c:manualLayout>
                  <c:x val="-1.2222081031699194E-16"/>
                  <c:y val="-3.1898148148148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B4-4055-B999-E82F0B98AB73}"/>
                </c:ext>
              </c:extLst>
            </c:dLbl>
            <c:dLbl>
              <c:idx val="40"/>
              <c:layout>
                <c:manualLayout>
                  <c:x val="-1.2714778706579134E-16"/>
                  <c:y val="-2.9252078835226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B4-4055-B999-E82F0B98AB73}"/>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'Regional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'Regional Indexes'!$D$7:$D$27</c:f>
              <c:numCache>
                <c:formatCode>0.0</c:formatCode>
                <c:ptCount val="21"/>
                <c:pt idx="0">
                  <c:v>100</c:v>
                </c:pt>
                <c:pt idx="1">
                  <c:v>99.009964455210863</c:v>
                </c:pt>
                <c:pt idx="2">
                  <c:v>102.75909100520666</c:v>
                </c:pt>
                <c:pt idx="3">
                  <c:v>104.43912635895632</c:v>
                </c:pt>
                <c:pt idx="4">
                  <c:v>106.88530884961044</c:v>
                </c:pt>
                <c:pt idx="5">
                  <c:v>110.16875871973791</c:v>
                </c:pt>
                <c:pt idx="6">
                  <c:v>102.26736374718642</c:v>
                </c:pt>
                <c:pt idx="7">
                  <c:v>109.23538409355204</c:v>
                </c:pt>
                <c:pt idx="8">
                  <c:v>118.48892814277541</c:v>
                </c:pt>
                <c:pt idx="9">
                  <c:v>126.80603154047654</c:v>
                </c:pt>
                <c:pt idx="10">
                  <c:v>143.03953410153522</c:v>
                </c:pt>
                <c:pt idx="11">
                  <c:v>159.83807479284323</c:v>
                </c:pt>
                <c:pt idx="12">
                  <c:v>171.13243537188745</c:v>
                </c:pt>
                <c:pt idx="13">
                  <c:v>181.47154425790981</c:v>
                </c:pt>
                <c:pt idx="14">
                  <c:v>185.64552665506858</c:v>
                </c:pt>
                <c:pt idx="15">
                  <c:v>182.56729943527679</c:v>
                </c:pt>
                <c:pt idx="16">
                  <c:v>182.06898786429878</c:v>
                </c:pt>
                <c:pt idx="17">
                  <c:v>182.2941602061297</c:v>
                </c:pt>
                <c:pt idx="18">
                  <c:v>185.40969386167211</c:v>
                </c:pt>
                <c:pt idx="19">
                  <c:v>189.78018944012604</c:v>
                </c:pt>
                <c:pt idx="20">
                  <c:v>190.85639274483333</c:v>
                </c:pt>
              </c:numCache>
            </c:numRef>
          </c:val>
          <c:smooth val="0"/>
          <c:extLst>
            <c:ext xmlns:c16="http://schemas.microsoft.com/office/drawing/2014/chart" uri="{C3380CC4-5D6E-409C-BE32-E72D297353CC}">
              <c16:uniqueId val="{00000005-4DB4-4055-B999-E82F0B98AB73}"/>
            </c:ext>
          </c:extLst>
        </c:ser>
        <c:ser>
          <c:idx val="2"/>
          <c:order val="2"/>
          <c:tx>
            <c:strRef>
              <c:f>'Regional Indexes'!$E$6</c:f>
              <c:strCache>
                <c:ptCount val="1"/>
                <c:pt idx="0">
                  <c:v>Europe</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B4-4055-B999-E82F0B98AB73}"/>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B4-4055-B999-E82F0B98AB73}"/>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'Regional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'Regional Indexes'!$E$7:$E$27</c:f>
              <c:numCache>
                <c:formatCode>0.0</c:formatCode>
                <c:ptCount val="21"/>
                <c:pt idx="0">
                  <c:v>100</c:v>
                </c:pt>
                <c:pt idx="1">
                  <c:v>101.10935743054561</c:v>
                </c:pt>
                <c:pt idx="2">
                  <c:v>102.57279082488516</c:v>
                </c:pt>
                <c:pt idx="3">
                  <c:v>106.93547249912594</c:v>
                </c:pt>
                <c:pt idx="4">
                  <c:v>109.86948925464321</c:v>
                </c:pt>
                <c:pt idx="5">
                  <c:v>115.89656219433577</c:v>
                </c:pt>
                <c:pt idx="6">
                  <c:v>106.8998746546641</c:v>
                </c:pt>
                <c:pt idx="7">
                  <c:v>111.63499940902993</c:v>
                </c:pt>
                <c:pt idx="8">
                  <c:v>120.03010981586077</c:v>
                </c:pt>
                <c:pt idx="9">
                  <c:v>130.7296315798705</c:v>
                </c:pt>
                <c:pt idx="10">
                  <c:v>139.05730285847036</c:v>
                </c:pt>
                <c:pt idx="11">
                  <c:v>155.12935691797182</c:v>
                </c:pt>
                <c:pt idx="12">
                  <c:v>158.388323104054</c:v>
                </c:pt>
                <c:pt idx="13">
                  <c:v>168.1128349005543</c:v>
                </c:pt>
                <c:pt idx="14">
                  <c:v>169.30609608367044</c:v>
                </c:pt>
                <c:pt idx="15">
                  <c:v>169.20309536887706</c:v>
                </c:pt>
                <c:pt idx="16">
                  <c:v>164.99281238272502</c:v>
                </c:pt>
                <c:pt idx="17">
                  <c:v>170.48669977174262</c:v>
                </c:pt>
                <c:pt idx="18">
                  <c:v>178.90433952943573</c:v>
                </c:pt>
                <c:pt idx="19">
                  <c:v>182.7614829760455</c:v>
                </c:pt>
                <c:pt idx="20">
                  <c:v>181.95457247878295</c:v>
                </c:pt>
              </c:numCache>
            </c:numRef>
          </c:val>
          <c:smooth val="0"/>
          <c:extLst>
            <c:ext xmlns:c16="http://schemas.microsoft.com/office/drawing/2014/chart" uri="{C3380CC4-5D6E-409C-BE32-E72D297353CC}">
              <c16:uniqueId val="{00000008-4DB4-4055-B999-E82F0B98AB73}"/>
            </c:ext>
          </c:extLst>
        </c:ser>
        <c:ser>
          <c:idx val="3"/>
          <c:order val="3"/>
          <c:tx>
            <c:strRef>
              <c:f>'Regional Indexes'!$F$6</c:f>
              <c:strCache>
                <c:ptCount val="1"/>
                <c:pt idx="0">
                  <c:v>Asia</c:v>
                </c:pt>
              </c:strCache>
            </c:strRef>
          </c:tx>
          <c:spPr>
            <a:ln w="22225" cap="rnd">
              <a:solidFill>
                <a:schemeClr val="accent5"/>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B4-4055-B999-E82F0B98AB73}"/>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B4-4055-B999-E82F0B98AB73}"/>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'Regional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'Regional Indexes'!$F$7:$F$27</c:f>
              <c:numCache>
                <c:formatCode>0.0</c:formatCode>
                <c:ptCount val="21"/>
                <c:pt idx="0">
                  <c:v>100</c:v>
                </c:pt>
                <c:pt idx="1">
                  <c:v>100.24663662830515</c:v>
                </c:pt>
                <c:pt idx="2">
                  <c:v>104.34701254938393</c:v>
                </c:pt>
                <c:pt idx="3">
                  <c:v>105.85026913486078</c:v>
                </c:pt>
                <c:pt idx="4">
                  <c:v>106.44143238503335</c:v>
                </c:pt>
                <c:pt idx="5">
                  <c:v>110.15439852459426</c:v>
                </c:pt>
                <c:pt idx="6">
                  <c:v>104.32775669092726</c:v>
                </c:pt>
                <c:pt idx="7">
                  <c:v>109.98720195252925</c:v>
                </c:pt>
                <c:pt idx="8">
                  <c:v>121.80745922124296</c:v>
                </c:pt>
                <c:pt idx="9">
                  <c:v>127.52208200245589</c:v>
                </c:pt>
                <c:pt idx="10">
                  <c:v>142.57067670170835</c:v>
                </c:pt>
                <c:pt idx="11">
                  <c:v>156.78835119368992</c:v>
                </c:pt>
                <c:pt idx="12">
                  <c:v>154.77331319551422</c:v>
                </c:pt>
                <c:pt idx="13">
                  <c:v>156.49027221273559</c:v>
                </c:pt>
                <c:pt idx="14">
                  <c:v>157.40109179610008</c:v>
                </c:pt>
                <c:pt idx="15">
                  <c:v>151.70492260956536</c:v>
                </c:pt>
                <c:pt idx="16">
                  <c:v>145.09816133546042</c:v>
                </c:pt>
                <c:pt idx="17">
                  <c:v>146.50724812117829</c:v>
                </c:pt>
                <c:pt idx="18">
                  <c:v>153.67362780349308</c:v>
                </c:pt>
                <c:pt idx="19">
                  <c:v>152.50157332901432</c:v>
                </c:pt>
                <c:pt idx="20">
                  <c:v>148.45215013686848</c:v>
                </c:pt>
              </c:numCache>
            </c:numRef>
          </c:val>
          <c:smooth val="0"/>
          <c:extLst>
            <c:ext xmlns:c16="http://schemas.microsoft.com/office/drawing/2014/chart" uri="{C3380CC4-5D6E-409C-BE32-E72D297353CC}">
              <c16:uniqueId val="{0000000B-4DB4-4055-B999-E82F0B98AB73}"/>
            </c:ext>
          </c:extLst>
        </c:ser>
        <c:ser>
          <c:idx val="4"/>
          <c:order val="4"/>
          <c:tx>
            <c:strRef>
              <c:f>'Regional Indexes'!$G$6</c:f>
              <c:strCache>
                <c:ptCount val="1"/>
                <c:pt idx="0">
                  <c:v>Rest of world</c:v>
                </c:pt>
              </c:strCache>
            </c:strRef>
          </c:tx>
          <c:spPr>
            <a:ln w="22225" cap="rnd">
              <a:solidFill>
                <a:schemeClr val="accent2"/>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DB4-4055-B999-E82F0B98AB73}"/>
                </c:ext>
              </c:extLst>
            </c:dLbl>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accent2"/>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'Regional Indexes'!$B$7:$B$27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'Regional Indexes'!$G$7:$G$27</c:f>
              <c:numCache>
                <c:formatCode>0.0</c:formatCode>
                <c:ptCount val="21"/>
                <c:pt idx="0">
                  <c:v>100</c:v>
                </c:pt>
                <c:pt idx="1">
                  <c:v>101.06538083120742</c:v>
                </c:pt>
                <c:pt idx="2">
                  <c:v>103.13259055063411</c:v>
                </c:pt>
                <c:pt idx="3">
                  <c:v>107.43691573769874</c:v>
                </c:pt>
                <c:pt idx="4">
                  <c:v>102.94418264319155</c:v>
                </c:pt>
                <c:pt idx="5">
                  <c:v>109.23661594545032</c:v>
                </c:pt>
                <c:pt idx="6">
                  <c:v>101.57475286858291</c:v>
                </c:pt>
                <c:pt idx="7">
                  <c:v>99.158920862376306</c:v>
                </c:pt>
                <c:pt idx="8">
                  <c:v>106.2913890780537</c:v>
                </c:pt>
                <c:pt idx="9">
                  <c:v>113.03287276598597</c:v>
                </c:pt>
                <c:pt idx="10">
                  <c:v>119.34025333422191</c:v>
                </c:pt>
                <c:pt idx="11">
                  <c:v>132.90170771271661</c:v>
                </c:pt>
                <c:pt idx="12">
                  <c:v>136.78403140868951</c:v>
                </c:pt>
                <c:pt idx="13">
                  <c:v>142.82730945668405</c:v>
                </c:pt>
                <c:pt idx="14">
                  <c:v>147.40462997096262</c:v>
                </c:pt>
                <c:pt idx="15">
                  <c:v>140.49677298461896</c:v>
                </c:pt>
                <c:pt idx="16">
                  <c:v>142.01826678343519</c:v>
                </c:pt>
                <c:pt idx="17">
                  <c:v>141.69946532725405</c:v>
                </c:pt>
                <c:pt idx="18">
                  <c:v>144.74114789140759</c:v>
                </c:pt>
                <c:pt idx="19">
                  <c:v>149.8765179189227</c:v>
                </c:pt>
                <c:pt idx="20">
                  <c:v>135.17172223484573</c:v>
                </c:pt>
              </c:numCache>
            </c:numRef>
          </c:val>
          <c:smooth val="0"/>
          <c:extLst>
            <c:ext xmlns:c16="http://schemas.microsoft.com/office/drawing/2014/chart" uri="{C3380CC4-5D6E-409C-BE32-E72D297353CC}">
              <c16:uniqueId val="{0000000C-4DB4-4055-B999-E82F0B98AB73}"/>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7.7411905432724859E-2"/>
          <c:y val="0.86258712452610087"/>
          <c:w val="0.86662455328677135"/>
          <c:h val="7.4527559055118098E-2"/>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67999822518937E-2"/>
          <c:y val="3.4591177838271758E-2"/>
          <c:w val="0.92262535453549455"/>
          <c:h val="0.75908016399910794"/>
        </c:manualLayout>
      </c:layout>
      <c:lineChart>
        <c:grouping val="standard"/>
        <c:varyColors val="0"/>
        <c:ser>
          <c:idx val="1"/>
          <c:order val="0"/>
          <c:tx>
            <c:strRef>
              <c:f>'Adjusted Returns'!$C$6</c:f>
              <c:strCache>
                <c:ptCount val="1"/>
                <c:pt idx="0">
                  <c:v>Reported</c:v>
                </c:pt>
              </c:strCache>
            </c:strRef>
          </c:tx>
          <c:spPr>
            <a:ln w="22225" cap="rnd">
              <a:solidFill>
                <a:schemeClr val="accent3"/>
              </a:solidFill>
              <a:round/>
            </a:ln>
            <a:effectLst/>
          </c:spPr>
          <c:marker>
            <c:symbol val="none"/>
          </c:marker>
          <c:cat>
            <c:numRef>
              <c:f>'Adjusted Returns'!$B$48:$B$1000</c:f>
              <c:numCache>
                <c:formatCode>m/d/yyyy</c:formatCode>
                <c:ptCount val="953"/>
                <c:pt idx="0">
                  <c:v>40268</c:v>
                </c:pt>
                <c:pt idx="1">
                  <c:v>40359</c:v>
                </c:pt>
                <c:pt idx="2">
                  <c:v>40451</c:v>
                </c:pt>
                <c:pt idx="3">
                  <c:v>40543</c:v>
                </c:pt>
                <c:pt idx="4">
                  <c:v>40633</c:v>
                </c:pt>
                <c:pt idx="5">
                  <c:v>40724</c:v>
                </c:pt>
                <c:pt idx="6">
                  <c:v>40816</c:v>
                </c:pt>
                <c:pt idx="7">
                  <c:v>40908</c:v>
                </c:pt>
                <c:pt idx="8">
                  <c:v>40999</c:v>
                </c:pt>
                <c:pt idx="9">
                  <c:v>41090</c:v>
                </c:pt>
                <c:pt idx="10">
                  <c:v>41182</c:v>
                </c:pt>
                <c:pt idx="11">
                  <c:v>41274</c:v>
                </c:pt>
                <c:pt idx="12">
                  <c:v>41364</c:v>
                </c:pt>
                <c:pt idx="13">
                  <c:v>41455</c:v>
                </c:pt>
                <c:pt idx="14">
                  <c:v>41547</c:v>
                </c:pt>
                <c:pt idx="15">
                  <c:v>41639</c:v>
                </c:pt>
                <c:pt idx="16">
                  <c:v>41729</c:v>
                </c:pt>
                <c:pt idx="17">
                  <c:v>41820</c:v>
                </c:pt>
                <c:pt idx="18">
                  <c:v>41912</c:v>
                </c:pt>
                <c:pt idx="19">
                  <c:v>42004</c:v>
                </c:pt>
                <c:pt idx="20">
                  <c:v>42094</c:v>
                </c:pt>
                <c:pt idx="21">
                  <c:v>42185</c:v>
                </c:pt>
                <c:pt idx="22">
                  <c:v>42277</c:v>
                </c:pt>
                <c:pt idx="23">
                  <c:v>42369</c:v>
                </c:pt>
                <c:pt idx="24">
                  <c:v>42460</c:v>
                </c:pt>
                <c:pt idx="25">
                  <c:v>42551</c:v>
                </c:pt>
                <c:pt idx="26">
                  <c:v>42643</c:v>
                </c:pt>
                <c:pt idx="27">
                  <c:v>42735</c:v>
                </c:pt>
                <c:pt idx="28">
                  <c:v>42825</c:v>
                </c:pt>
                <c:pt idx="29">
                  <c:v>42916</c:v>
                </c:pt>
                <c:pt idx="30">
                  <c:v>43008</c:v>
                </c:pt>
                <c:pt idx="31">
                  <c:v>43100</c:v>
                </c:pt>
                <c:pt idx="32">
                  <c:v>43190</c:v>
                </c:pt>
                <c:pt idx="33">
                  <c:v>43281</c:v>
                </c:pt>
                <c:pt idx="34">
                  <c:v>43373</c:v>
                </c:pt>
                <c:pt idx="35">
                  <c:v>43465</c:v>
                </c:pt>
                <c:pt idx="36">
                  <c:v>43555</c:v>
                </c:pt>
                <c:pt idx="37">
                  <c:v>43646</c:v>
                </c:pt>
                <c:pt idx="38">
                  <c:v>43738</c:v>
                </c:pt>
                <c:pt idx="39">
                  <c:v>43830</c:v>
                </c:pt>
                <c:pt idx="40">
                  <c:v>43921</c:v>
                </c:pt>
                <c:pt idx="41">
                  <c:v>44012</c:v>
                </c:pt>
                <c:pt idx="42">
                  <c:v>44104</c:v>
                </c:pt>
                <c:pt idx="43">
                  <c:v>44196</c:v>
                </c:pt>
                <c:pt idx="44">
                  <c:v>44286</c:v>
                </c:pt>
                <c:pt idx="45">
                  <c:v>44377</c:v>
                </c:pt>
                <c:pt idx="46">
                  <c:v>44469</c:v>
                </c:pt>
                <c:pt idx="47">
                  <c:v>44561</c:v>
                </c:pt>
                <c:pt idx="48">
                  <c:v>44651</c:v>
                </c:pt>
                <c:pt idx="49">
                  <c:v>44742</c:v>
                </c:pt>
                <c:pt idx="50">
                  <c:v>44834</c:v>
                </c:pt>
                <c:pt idx="51">
                  <c:v>44926</c:v>
                </c:pt>
                <c:pt idx="52">
                  <c:v>45016</c:v>
                </c:pt>
                <c:pt idx="53">
                  <c:v>45107</c:v>
                </c:pt>
                <c:pt idx="54">
                  <c:v>45199</c:v>
                </c:pt>
              </c:numCache>
            </c:numRef>
          </c:cat>
          <c:val>
            <c:numRef>
              <c:f>'Adjusted Returns'!$C$48:$C$1000</c:f>
              <c:numCache>
                <c:formatCode>0.00%</c:formatCode>
                <c:ptCount val="953"/>
                <c:pt idx="0">
                  <c:v>2.1346718859633022E-2</c:v>
                </c:pt>
                <c:pt idx="1">
                  <c:v>1.8251716122514861E-2</c:v>
                </c:pt>
                <c:pt idx="2">
                  <c:v>4.5118841597551418E-2</c:v>
                </c:pt>
                <c:pt idx="3">
                  <c:v>7.5700719675913408E-2</c:v>
                </c:pt>
                <c:pt idx="4">
                  <c:v>4.9387350648478767E-2</c:v>
                </c:pt>
                <c:pt idx="5">
                  <c:v>4.4018758298730809E-2</c:v>
                </c:pt>
                <c:pt idx="6">
                  <c:v>-2.4925591638682021E-2</c:v>
                </c:pt>
                <c:pt idx="7">
                  <c:v>1.309151532809061E-2</c:v>
                </c:pt>
                <c:pt idx="8">
                  <c:v>5.2293027750944583E-2</c:v>
                </c:pt>
                <c:pt idx="9">
                  <c:v>4.940532377013529E-3</c:v>
                </c:pt>
                <c:pt idx="10">
                  <c:v>3.5932280798383058E-2</c:v>
                </c:pt>
                <c:pt idx="11">
                  <c:v>2.7270056245055851E-2</c:v>
                </c:pt>
                <c:pt idx="12">
                  <c:v>3.3070289165923139E-2</c:v>
                </c:pt>
                <c:pt idx="13">
                  <c:v>2.853718999420507E-2</c:v>
                </c:pt>
                <c:pt idx="14">
                  <c:v>4.0135548325663128E-2</c:v>
                </c:pt>
                <c:pt idx="15">
                  <c:v>5.4639993839239898E-2</c:v>
                </c:pt>
                <c:pt idx="16">
                  <c:v>4.1513777618626069E-2</c:v>
                </c:pt>
                <c:pt idx="17">
                  <c:v>4.6742122283379713E-2</c:v>
                </c:pt>
                <c:pt idx="18">
                  <c:v>1.0806531672278741E-2</c:v>
                </c:pt>
                <c:pt idx="19">
                  <c:v>2.4581913841729589E-2</c:v>
                </c:pt>
                <c:pt idx="20">
                  <c:v>3.2704873719278771E-2</c:v>
                </c:pt>
                <c:pt idx="21">
                  <c:v>4.759358810108405E-2</c:v>
                </c:pt>
                <c:pt idx="22">
                  <c:v>5.3844565594591831E-3</c:v>
                </c:pt>
                <c:pt idx="23">
                  <c:v>1.2048921824053821E-2</c:v>
                </c:pt>
                <c:pt idx="24">
                  <c:v>9.6117992563240495E-3</c:v>
                </c:pt>
                <c:pt idx="25">
                  <c:v>3.3910271518889923E-2</c:v>
                </c:pt>
                <c:pt idx="26">
                  <c:v>3.4846454989961417E-2</c:v>
                </c:pt>
                <c:pt idx="27">
                  <c:v>1.9085120629869889E-2</c:v>
                </c:pt>
                <c:pt idx="28">
                  <c:v>3.8051254215633927E-2</c:v>
                </c:pt>
                <c:pt idx="29">
                  <c:v>3.9783119992774729E-2</c:v>
                </c:pt>
                <c:pt idx="30">
                  <c:v>3.7635195860559627E-2</c:v>
                </c:pt>
                <c:pt idx="31">
                  <c:v>2.6879203730438839E-2</c:v>
                </c:pt>
                <c:pt idx="32">
                  <c:v>3.8309275335413513E-2</c:v>
                </c:pt>
                <c:pt idx="33">
                  <c:v>3.5412659871182577E-2</c:v>
                </c:pt>
                <c:pt idx="34">
                  <c:v>3.433159332353064E-2</c:v>
                </c:pt>
                <c:pt idx="35">
                  <c:v>-4.8154555214442452E-3</c:v>
                </c:pt>
                <c:pt idx="36">
                  <c:v>3.3201656564539217E-2</c:v>
                </c:pt>
                <c:pt idx="37">
                  <c:v>2.1640093622688369E-2</c:v>
                </c:pt>
                <c:pt idx="38">
                  <c:v>2.1758958646818542E-2</c:v>
                </c:pt>
                <c:pt idx="39">
                  <c:v>3.6124334851832092E-2</c:v>
                </c:pt>
                <c:pt idx="40">
                  <c:v>-7.156790030299065E-2</c:v>
                </c:pt>
                <c:pt idx="41">
                  <c:v>6.0947607383287528E-2</c:v>
                </c:pt>
                <c:pt idx="42">
                  <c:v>8.4123838269456686E-2</c:v>
                </c:pt>
                <c:pt idx="43">
                  <c:v>7.2062561059432095E-2</c:v>
                </c:pt>
                <c:pt idx="44">
                  <c:v>0.11347769580926249</c:v>
                </c:pt>
                <c:pt idx="45">
                  <c:v>0.11574622892688451</c:v>
                </c:pt>
                <c:pt idx="46">
                  <c:v>5.4829100047685708E-2</c:v>
                </c:pt>
                <c:pt idx="47">
                  <c:v>5.710864667184401E-2</c:v>
                </c:pt>
                <c:pt idx="48">
                  <c:v>1.8988572113786351E-2</c:v>
                </c:pt>
                <c:pt idx="49">
                  <c:v>-1.525416502468291E-2</c:v>
                </c:pt>
                <c:pt idx="50">
                  <c:v>-9.2641929605021822E-3</c:v>
                </c:pt>
                <c:pt idx="51">
                  <c:v>7.6306507302621451E-3</c:v>
                </c:pt>
                <c:pt idx="52">
                  <c:v>2.50462249555925E-2</c:v>
                </c:pt>
                <c:pt idx="53">
                  <c:v>2.154560757084889E-2</c:v>
                </c:pt>
                <c:pt idx="54">
                  <c:v>1.806914246464286E-3</c:v>
                </c:pt>
              </c:numCache>
            </c:numRef>
          </c:val>
          <c:smooth val="0"/>
          <c:extLst>
            <c:ext xmlns:c16="http://schemas.microsoft.com/office/drawing/2014/chart" uri="{C3380CC4-5D6E-409C-BE32-E72D297353CC}">
              <c16:uniqueId val="{00000000-FA4B-464B-8058-785F3E55EEFE}"/>
            </c:ext>
          </c:extLst>
        </c:ser>
        <c:ser>
          <c:idx val="0"/>
          <c:order val="1"/>
          <c:tx>
            <c:strRef>
              <c:f>'Adjusted Returns'!$D$6</c:f>
              <c:strCache>
                <c:ptCount val="1"/>
                <c:pt idx="0">
                  <c:v>Adjusted</c:v>
                </c:pt>
              </c:strCache>
            </c:strRef>
          </c:tx>
          <c:spPr>
            <a:ln w="22225" cap="rnd">
              <a:solidFill>
                <a:schemeClr val="accent1"/>
              </a:solidFill>
              <a:round/>
            </a:ln>
            <a:effectLst/>
          </c:spPr>
          <c:marker>
            <c:symbol val="none"/>
          </c:marker>
          <c:cat>
            <c:numRef>
              <c:f>'Adjusted Returns'!$B$48:$B$1000</c:f>
              <c:numCache>
                <c:formatCode>m/d/yyyy</c:formatCode>
                <c:ptCount val="953"/>
                <c:pt idx="0">
                  <c:v>40268</c:v>
                </c:pt>
                <c:pt idx="1">
                  <c:v>40359</c:v>
                </c:pt>
                <c:pt idx="2">
                  <c:v>40451</c:v>
                </c:pt>
                <c:pt idx="3">
                  <c:v>40543</c:v>
                </c:pt>
                <c:pt idx="4">
                  <c:v>40633</c:v>
                </c:pt>
                <c:pt idx="5">
                  <c:v>40724</c:v>
                </c:pt>
                <c:pt idx="6">
                  <c:v>40816</c:v>
                </c:pt>
                <c:pt idx="7">
                  <c:v>40908</c:v>
                </c:pt>
                <c:pt idx="8">
                  <c:v>40999</c:v>
                </c:pt>
                <c:pt idx="9">
                  <c:v>41090</c:v>
                </c:pt>
                <c:pt idx="10">
                  <c:v>41182</c:v>
                </c:pt>
                <c:pt idx="11">
                  <c:v>41274</c:v>
                </c:pt>
                <c:pt idx="12">
                  <c:v>41364</c:v>
                </c:pt>
                <c:pt idx="13">
                  <c:v>41455</c:v>
                </c:pt>
                <c:pt idx="14">
                  <c:v>41547</c:v>
                </c:pt>
                <c:pt idx="15">
                  <c:v>41639</c:v>
                </c:pt>
                <c:pt idx="16">
                  <c:v>41729</c:v>
                </c:pt>
                <c:pt idx="17">
                  <c:v>41820</c:v>
                </c:pt>
                <c:pt idx="18">
                  <c:v>41912</c:v>
                </c:pt>
                <c:pt idx="19">
                  <c:v>42004</c:v>
                </c:pt>
                <c:pt idx="20">
                  <c:v>42094</c:v>
                </c:pt>
                <c:pt idx="21">
                  <c:v>42185</c:v>
                </c:pt>
                <c:pt idx="22">
                  <c:v>42277</c:v>
                </c:pt>
                <c:pt idx="23">
                  <c:v>42369</c:v>
                </c:pt>
                <c:pt idx="24">
                  <c:v>42460</c:v>
                </c:pt>
                <c:pt idx="25">
                  <c:v>42551</c:v>
                </c:pt>
                <c:pt idx="26">
                  <c:v>42643</c:v>
                </c:pt>
                <c:pt idx="27">
                  <c:v>42735</c:v>
                </c:pt>
                <c:pt idx="28">
                  <c:v>42825</c:v>
                </c:pt>
                <c:pt idx="29">
                  <c:v>42916</c:v>
                </c:pt>
                <c:pt idx="30">
                  <c:v>43008</c:v>
                </c:pt>
                <c:pt idx="31">
                  <c:v>43100</c:v>
                </c:pt>
                <c:pt idx="32">
                  <c:v>43190</c:v>
                </c:pt>
                <c:pt idx="33">
                  <c:v>43281</c:v>
                </c:pt>
                <c:pt idx="34">
                  <c:v>43373</c:v>
                </c:pt>
                <c:pt idx="35">
                  <c:v>43465</c:v>
                </c:pt>
                <c:pt idx="36">
                  <c:v>43555</c:v>
                </c:pt>
                <c:pt idx="37">
                  <c:v>43646</c:v>
                </c:pt>
                <c:pt idx="38">
                  <c:v>43738</c:v>
                </c:pt>
                <c:pt idx="39">
                  <c:v>43830</c:v>
                </c:pt>
                <c:pt idx="40">
                  <c:v>43921</c:v>
                </c:pt>
                <c:pt idx="41">
                  <c:v>44012</c:v>
                </c:pt>
                <c:pt idx="42">
                  <c:v>44104</c:v>
                </c:pt>
                <c:pt idx="43">
                  <c:v>44196</c:v>
                </c:pt>
                <c:pt idx="44">
                  <c:v>44286</c:v>
                </c:pt>
                <c:pt idx="45">
                  <c:v>44377</c:v>
                </c:pt>
                <c:pt idx="46">
                  <c:v>44469</c:v>
                </c:pt>
                <c:pt idx="47">
                  <c:v>44561</c:v>
                </c:pt>
                <c:pt idx="48">
                  <c:v>44651</c:v>
                </c:pt>
                <c:pt idx="49">
                  <c:v>44742</c:v>
                </c:pt>
                <c:pt idx="50">
                  <c:v>44834</c:v>
                </c:pt>
                <c:pt idx="51">
                  <c:v>44926</c:v>
                </c:pt>
                <c:pt idx="52">
                  <c:v>45016</c:v>
                </c:pt>
                <c:pt idx="53">
                  <c:v>45107</c:v>
                </c:pt>
                <c:pt idx="54">
                  <c:v>45199</c:v>
                </c:pt>
              </c:numCache>
            </c:numRef>
          </c:cat>
          <c:val>
            <c:numRef>
              <c:f>'Adjusted Returns'!$D$48:$D$1000</c:f>
              <c:numCache>
                <c:formatCode>0.0%</c:formatCode>
                <c:ptCount val="953"/>
                <c:pt idx="0">
                  <c:v>-1.5655595101859151E-2</c:v>
                </c:pt>
                <c:pt idx="1">
                  <c:v>1.47357458966644E-2</c:v>
                </c:pt>
                <c:pt idx="2">
                  <c:v>7.5640305146360706E-2</c:v>
                </c:pt>
                <c:pt idx="3">
                  <c:v>0.1104421987332886</c:v>
                </c:pt>
                <c:pt idx="4">
                  <c:v>1.9494962854204659E-2</c:v>
                </c:pt>
                <c:pt idx="5">
                  <c:v>3.7919955661154421E-2</c:v>
                </c:pt>
                <c:pt idx="6">
                  <c:v>-0.10324742273543561</c:v>
                </c:pt>
                <c:pt idx="7">
                  <c:v>5.627952759221079E-2</c:v>
                </c:pt>
                <c:pt idx="8">
                  <c:v>9.6826542643858662E-2</c:v>
                </c:pt>
                <c:pt idx="9">
                  <c:v>-4.8852623234049493E-2</c:v>
                </c:pt>
                <c:pt idx="10">
                  <c:v>7.1139378805037651E-2</c:v>
                </c:pt>
                <c:pt idx="11">
                  <c:v>1.7429637283912121E-2</c:v>
                </c:pt>
                <c:pt idx="12">
                  <c:v>3.9659442063330892E-2</c:v>
                </c:pt>
                <c:pt idx="13">
                  <c:v>2.338752032592277E-2</c:v>
                </c:pt>
                <c:pt idx="14">
                  <c:v>5.3311459956721013E-2</c:v>
                </c:pt>
                <c:pt idx="15">
                  <c:v>7.111726474973061E-2</c:v>
                </c:pt>
                <c:pt idx="16">
                  <c:v>2.6602196166285789E-2</c:v>
                </c:pt>
                <c:pt idx="17">
                  <c:v>5.268160141575505E-2</c:v>
                </c:pt>
                <c:pt idx="18">
                  <c:v>-3.0016846324029178E-2</c:v>
                </c:pt>
                <c:pt idx="19">
                  <c:v>4.0230957694465733E-2</c:v>
                </c:pt>
                <c:pt idx="20">
                  <c:v>4.1932679799293382E-2</c:v>
                </c:pt>
                <c:pt idx="21">
                  <c:v>6.4507394295763465E-2</c:v>
                </c:pt>
                <c:pt idx="22">
                  <c:v>-4.2565759438586537E-2</c:v>
                </c:pt>
                <c:pt idx="23">
                  <c:v>1.9619855820495951E-2</c:v>
                </c:pt>
                <c:pt idx="24">
                  <c:v>6.8431909180759346E-3</c:v>
                </c:pt>
                <c:pt idx="25">
                  <c:v>6.1513705914680958E-2</c:v>
                </c:pt>
                <c:pt idx="26">
                  <c:v>3.5909973664999997E-2</c:v>
                </c:pt>
                <c:pt idx="27">
                  <c:v>1.180004855608799E-3</c:v>
                </c:pt>
                <c:pt idx="28">
                  <c:v>5.9597070698219783E-2</c:v>
                </c:pt>
                <c:pt idx="29">
                  <c:v>4.1750545880503087E-2</c:v>
                </c:pt>
                <c:pt idx="30">
                  <c:v>3.5195121347641467E-2</c:v>
                </c:pt>
                <c:pt idx="31">
                  <c:v>1.466023292778304E-2</c:v>
                </c:pt>
                <c:pt idx="32">
                  <c:v>5.1294010683289037E-2</c:v>
                </c:pt>
                <c:pt idx="33">
                  <c:v>3.2122060607462088E-2</c:v>
                </c:pt>
                <c:pt idx="34">
                  <c:v>3.3103485267882718E-2</c:v>
                </c:pt>
                <c:pt idx="35">
                  <c:v>-4.9287098960766523E-2</c:v>
                </c:pt>
                <c:pt idx="36">
                  <c:v>7.6389674644160827E-2</c:v>
                </c:pt>
                <c:pt idx="37">
                  <c:v>8.5059821143754523E-3</c:v>
                </c:pt>
                <c:pt idx="38">
                  <c:v>2.1893991123760968E-2</c:v>
                </c:pt>
                <c:pt idx="39">
                  <c:v>5.2443620910686377E-2</c:v>
                </c:pt>
                <c:pt idx="40">
                  <c:v>-0.19390791888152259</c:v>
                </c:pt>
                <c:pt idx="41">
                  <c:v>0.21148724145231679</c:v>
                </c:pt>
                <c:pt idx="42">
                  <c:v>0.1104523893773246</c:v>
                </c:pt>
                <c:pt idx="43">
                  <c:v>5.8360766535120449E-2</c:v>
                </c:pt>
                <c:pt idx="44">
                  <c:v>0.1605259193644939</c:v>
                </c:pt>
                <c:pt idx="45">
                  <c:v>0.1183233170833044</c:v>
                </c:pt>
                <c:pt idx="46">
                  <c:v>-1.437368572528887E-2</c:v>
                </c:pt>
                <c:pt idx="47">
                  <c:v>5.9698246339352327E-2</c:v>
                </c:pt>
                <c:pt idx="48">
                  <c:v>-2.43164129015511E-2</c:v>
                </c:pt>
                <c:pt idx="49">
                  <c:v>-5.4154435705084963E-2</c:v>
                </c:pt>
                <c:pt idx="50">
                  <c:v>-2.459493507814299E-3</c:v>
                </c:pt>
                <c:pt idx="51">
                  <c:v>2.6823450360040638E-2</c:v>
                </c:pt>
                <c:pt idx="52">
                  <c:v>4.483058239993052E-2</c:v>
                </c:pt>
                <c:pt idx="53">
                  <c:v>1.756885293045933E-2</c:v>
                </c:pt>
                <c:pt idx="54">
                  <c:v>-2.0616541860185331E-2</c:v>
                </c:pt>
              </c:numCache>
            </c:numRef>
          </c:val>
          <c:smooth val="0"/>
          <c:extLst>
            <c:ext xmlns:c16="http://schemas.microsoft.com/office/drawing/2014/chart" uri="{C3380CC4-5D6E-409C-BE32-E72D297353CC}">
              <c16:uniqueId val="{00000001-FA4B-464B-8058-785F3E55EEFE}"/>
            </c:ext>
          </c:extLst>
        </c:ser>
        <c:dLbls>
          <c:showLegendKey val="0"/>
          <c:showVal val="0"/>
          <c:showCatName val="0"/>
          <c:showSerName val="0"/>
          <c:showPercent val="0"/>
          <c:showBubbleSize val="0"/>
        </c:dLbls>
        <c:smooth val="0"/>
        <c:axId val="711151567"/>
        <c:axId val="711145327"/>
      </c:lineChart>
      <c:date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Whitney Cond SSm Light" pitchFamily="50" charset="0"/>
                <a:ea typeface="+mn-ea"/>
                <a:cs typeface="+mn-cs"/>
              </a:defRPr>
            </a:pPr>
            <a:endParaRPr lang="en-US"/>
          </a:p>
        </c:txPr>
        <c:crossAx val="711145327"/>
        <c:crosses val="autoZero"/>
        <c:auto val="0"/>
        <c:lblOffset val="100"/>
        <c:baseTimeUnit val="months"/>
        <c:majorUnit val="12"/>
        <c:majorTimeUnit val="months"/>
      </c:dateAx>
      <c:valAx>
        <c:axId val="711145327"/>
        <c:scaling>
          <c:orientation val="minMax"/>
        </c:scaling>
        <c:delete val="0"/>
        <c:axPos val="l"/>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850" b="0" i="0" u="none" strike="noStrike" kern="1200" baseline="0">
              <a:solidFill>
                <a:schemeClr val="tx1">
                  <a:lumMod val="65000"/>
                  <a:lumOff val="35000"/>
                </a:schemeClr>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latin typeface="Whitney Cond SSm Light" pitchFamily="50"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270122484689431E-2"/>
          <c:y val="3.4591177838271758E-2"/>
          <c:w val="0.87240576698745986"/>
          <c:h val="0.7285790770971392"/>
        </c:manualLayout>
      </c:layout>
      <c:lineChart>
        <c:grouping val="standard"/>
        <c:varyColors val="0"/>
        <c:ser>
          <c:idx val="0"/>
          <c:order val="0"/>
          <c:tx>
            <c:strRef>
              <c:f>'Adjusted Returns'!$AA$6</c:f>
              <c:strCache>
                <c:ptCount val="1"/>
                <c:pt idx="0">
                  <c:v>Private equity</c:v>
                </c:pt>
              </c:strCache>
            </c:strRef>
          </c:tx>
          <c:spPr>
            <a:ln w="2222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67-454B-B6DB-11801AE048BC}"/>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Returns'!$AA$7:$AA$27</c:f>
              <c:numCache>
                <c:formatCode>0.0</c:formatCode>
                <c:ptCount val="21"/>
                <c:pt idx="0">
                  <c:v>100</c:v>
                </c:pt>
                <c:pt idx="1">
                  <c:v>94.643641369943197</c:v>
                </c:pt>
                <c:pt idx="2">
                  <c:v>103.18279552207808</c:v>
                </c:pt>
                <c:pt idx="3">
                  <c:v>104.9021689488567</c:v>
                </c:pt>
                <c:pt idx="4">
                  <c:v>107.67407080036496</c:v>
                </c:pt>
                <c:pt idx="5">
                  <c:v>115.58897713171007</c:v>
                </c:pt>
                <c:pt idx="6">
                  <c:v>91.781016516140369</c:v>
                </c:pt>
                <c:pt idx="7">
                  <c:v>115.52631258039195</c:v>
                </c:pt>
                <c:pt idx="8">
                  <c:v>131.82895981717928</c:v>
                </c:pt>
                <c:pt idx="9">
                  <c:v>138.15404260778618</c:v>
                </c:pt>
                <c:pt idx="10">
                  <c:v>165.48882528071863</c:v>
                </c:pt>
                <c:pt idx="11">
                  <c:v>186.68931177956799</c:v>
                </c:pt>
                <c:pt idx="12">
                  <c:v>186.10093806129862</c:v>
                </c:pt>
                <c:pt idx="13">
                  <c:v>196.77370873349673</c:v>
                </c:pt>
                <c:pt idx="14">
                  <c:v>190.36056019134813</c:v>
                </c:pt>
                <c:pt idx="15">
                  <c:v>178.67582172669594</c:v>
                </c:pt>
                <c:pt idx="16">
                  <c:v>178.04800879942638</c:v>
                </c:pt>
                <c:pt idx="17">
                  <c:v>185.81196836100654</c:v>
                </c:pt>
                <c:pt idx="18">
                  <c:v>195.7503980092747</c:v>
                </c:pt>
                <c:pt idx="19">
                  <c:v>200.34890126600374</c:v>
                </c:pt>
                <c:pt idx="20">
                  <c:v>196.25736859767221</c:v>
                </c:pt>
              </c:numCache>
            </c:numRef>
          </c:val>
          <c:smooth val="0"/>
          <c:extLst>
            <c:ext xmlns:c16="http://schemas.microsoft.com/office/drawing/2014/chart" uri="{C3380CC4-5D6E-409C-BE32-E72D297353CC}">
              <c16:uniqueId val="{00000002-D667-454B-B6DB-11801AE048BC}"/>
            </c:ext>
          </c:extLst>
        </c:ser>
        <c:ser>
          <c:idx val="1"/>
          <c:order val="1"/>
          <c:tx>
            <c:strRef>
              <c:f>'Adjusted Returns'!$AB$6</c:f>
              <c:strCache>
                <c:ptCount val="1"/>
                <c:pt idx="0">
                  <c:v>Venture capital</c:v>
                </c:pt>
              </c:strCache>
            </c:strRef>
          </c:tx>
          <c:spPr>
            <a:ln w="22225" cap="rnd">
              <a:solidFill>
                <a:schemeClr val="accent3"/>
              </a:solidFill>
              <a:round/>
            </a:ln>
            <a:effectLst/>
          </c:spPr>
          <c:marker>
            <c:symbol val="none"/>
          </c:marker>
          <c:dLbls>
            <c:dLbl>
              <c:idx val="20"/>
              <c:layout>
                <c:manualLayout>
                  <c:x val="-1.2222081031699194E-16"/>
                  <c:y val="-3.18981481481481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67-454B-B6DB-11801AE048BC}"/>
                </c:ext>
              </c:extLst>
            </c:dLbl>
            <c:dLbl>
              <c:idx val="40"/>
              <c:layout>
                <c:manualLayout>
                  <c:x val="-1.2714778706579134E-16"/>
                  <c:y val="-2.92520788352268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Returns'!$AB$7:$AB$27</c:f>
              <c:numCache>
                <c:formatCode>0.0</c:formatCode>
                <c:ptCount val="21"/>
                <c:pt idx="0">
                  <c:v>100</c:v>
                </c:pt>
                <c:pt idx="1">
                  <c:v>93.806500415214927</c:v>
                </c:pt>
                <c:pt idx="2">
                  <c:v>111.89915133075681</c:v>
                </c:pt>
                <c:pt idx="3">
                  <c:v>104.12286091797576</c:v>
                </c:pt>
                <c:pt idx="4">
                  <c:v>103.63349331847044</c:v>
                </c:pt>
                <c:pt idx="5">
                  <c:v>118.7346787753859</c:v>
                </c:pt>
                <c:pt idx="6">
                  <c:v>96.918541984010943</c:v>
                </c:pt>
                <c:pt idx="7">
                  <c:v>128.31278109225096</c:v>
                </c:pt>
                <c:pt idx="8">
                  <c:v>151.58851932721404</c:v>
                </c:pt>
                <c:pt idx="9">
                  <c:v>183.52293841380558</c:v>
                </c:pt>
                <c:pt idx="10">
                  <c:v>252.93161453418256</c:v>
                </c:pt>
                <c:pt idx="11">
                  <c:v>240.68893683267652</c:v>
                </c:pt>
                <c:pt idx="12">
                  <c:v>218.388459822871</c:v>
                </c:pt>
                <c:pt idx="13">
                  <c:v>233.07641453231895</c:v>
                </c:pt>
                <c:pt idx="14">
                  <c:v>169.06642249988934</c:v>
                </c:pt>
                <c:pt idx="15">
                  <c:v>137.42730484470121</c:v>
                </c:pt>
                <c:pt idx="16">
                  <c:v>151.49810893133429</c:v>
                </c:pt>
                <c:pt idx="17">
                  <c:v>135.04472417559523</c:v>
                </c:pt>
                <c:pt idx="18">
                  <c:v>147.94289582530089</c:v>
                </c:pt>
                <c:pt idx="19">
                  <c:v>149.89538439739232</c:v>
                </c:pt>
                <c:pt idx="20">
                  <c:v>146.85679588809091</c:v>
                </c:pt>
              </c:numCache>
            </c:numRef>
          </c:val>
          <c:smooth val="0"/>
          <c:extLst>
            <c:ext xmlns:c16="http://schemas.microsoft.com/office/drawing/2014/chart" uri="{C3380CC4-5D6E-409C-BE32-E72D297353CC}">
              <c16:uniqueId val="{00000005-D667-454B-B6DB-11801AE048BC}"/>
            </c:ext>
          </c:extLst>
        </c:ser>
        <c:ser>
          <c:idx val="2"/>
          <c:order val="2"/>
          <c:tx>
            <c:strRef>
              <c:f>'Adjusted Returns'!$AC$6</c:f>
              <c:strCache>
                <c:ptCount val="1"/>
                <c:pt idx="0">
                  <c:v>Real estate</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67-454B-B6DB-11801AE048BC}"/>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Returns'!$AC$7:$AC$27</c:f>
              <c:numCache>
                <c:formatCode>0.0</c:formatCode>
                <c:ptCount val="21"/>
                <c:pt idx="0">
                  <c:v>100</c:v>
                </c:pt>
                <c:pt idx="1">
                  <c:v>96.117068610998587</c:v>
                </c:pt>
                <c:pt idx="2">
                  <c:v>101.47322339595448</c:v>
                </c:pt>
                <c:pt idx="3">
                  <c:v>102.67105062421712</c:v>
                </c:pt>
                <c:pt idx="4">
                  <c:v>108.16254475654951</c:v>
                </c:pt>
                <c:pt idx="5">
                  <c:v>108.90366362251596</c:v>
                </c:pt>
                <c:pt idx="6">
                  <c:v>96.923607235308452</c:v>
                </c:pt>
                <c:pt idx="7">
                  <c:v>100.6994811240683</c:v>
                </c:pt>
                <c:pt idx="8">
                  <c:v>112.5156921149099</c:v>
                </c:pt>
                <c:pt idx="9">
                  <c:v>108.31799506702063</c:v>
                </c:pt>
                <c:pt idx="10">
                  <c:v>121.06817727986191</c:v>
                </c:pt>
                <c:pt idx="11">
                  <c:v>126.37287361734272</c:v>
                </c:pt>
                <c:pt idx="12">
                  <c:v>144.46932817453552</c:v>
                </c:pt>
                <c:pt idx="13">
                  <c:v>150.95210746386334</c:v>
                </c:pt>
                <c:pt idx="14">
                  <c:v>160.92058172807361</c:v>
                </c:pt>
                <c:pt idx="15">
                  <c:v>150.99529907353886</c:v>
                </c:pt>
                <c:pt idx="16">
                  <c:v>144.58848217045423</c:v>
                </c:pt>
                <c:pt idx="17">
                  <c:v>144.54898144669664</c:v>
                </c:pt>
                <c:pt idx="18">
                  <c:v>145.11041243938212</c:v>
                </c:pt>
                <c:pt idx="19">
                  <c:v>146.30837778440761</c:v>
                </c:pt>
                <c:pt idx="20">
                  <c:v>153.97501964421051</c:v>
                </c:pt>
              </c:numCache>
            </c:numRef>
          </c:val>
          <c:smooth val="0"/>
          <c:extLst>
            <c:ext xmlns:c16="http://schemas.microsoft.com/office/drawing/2014/chart" uri="{C3380CC4-5D6E-409C-BE32-E72D297353CC}">
              <c16:uniqueId val="{00000008-D667-454B-B6DB-11801AE048BC}"/>
            </c:ext>
          </c:extLst>
        </c:ser>
        <c:ser>
          <c:idx val="3"/>
          <c:order val="3"/>
          <c:tx>
            <c:strRef>
              <c:f>'Adjusted Returns'!$AD$6</c:f>
              <c:strCache>
                <c:ptCount val="1"/>
                <c:pt idx="0">
                  <c:v>Real assets</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67-454B-B6DB-11801AE048BC}"/>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Returns'!$AD$7:$AD$27</c:f>
              <c:numCache>
                <c:formatCode>0.0</c:formatCode>
                <c:ptCount val="21"/>
                <c:pt idx="0">
                  <c:v>100</c:v>
                </c:pt>
                <c:pt idx="1">
                  <c:v>92.429157758903841</c:v>
                </c:pt>
                <c:pt idx="2">
                  <c:v>96.041647214653707</c:v>
                </c:pt>
                <c:pt idx="3">
                  <c:v>92.802374150790428</c:v>
                </c:pt>
                <c:pt idx="4">
                  <c:v>94.059942175397751</c:v>
                </c:pt>
                <c:pt idx="5">
                  <c:v>93.777951136700352</c:v>
                </c:pt>
                <c:pt idx="6">
                  <c:v>75.762519792247659</c:v>
                </c:pt>
                <c:pt idx="7">
                  <c:v>85.437814363458614</c:v>
                </c:pt>
                <c:pt idx="8">
                  <c:v>87.850346331194544</c:v>
                </c:pt>
                <c:pt idx="9">
                  <c:v>93.373980245108186</c:v>
                </c:pt>
                <c:pt idx="10">
                  <c:v>96.96900454870314</c:v>
                </c:pt>
                <c:pt idx="11">
                  <c:v>106.38173070574643</c:v>
                </c:pt>
                <c:pt idx="12">
                  <c:v>104.27389613780284</c:v>
                </c:pt>
                <c:pt idx="13">
                  <c:v>115.46605217408506</c:v>
                </c:pt>
                <c:pt idx="14">
                  <c:v>122.60502088281328</c:v>
                </c:pt>
                <c:pt idx="15">
                  <c:v>122.50293853966032</c:v>
                </c:pt>
                <c:pt idx="16">
                  <c:v>125.207318907686</c:v>
                </c:pt>
                <c:pt idx="17">
                  <c:v>125.143051145656</c:v>
                </c:pt>
                <c:pt idx="18">
                  <c:v>130.52346541146318</c:v>
                </c:pt>
                <c:pt idx="19">
                  <c:v>133.03301905314137</c:v>
                </c:pt>
                <c:pt idx="20">
                  <c:v>124.08424467219359</c:v>
                </c:pt>
              </c:numCache>
            </c:numRef>
          </c:val>
          <c:smooth val="0"/>
          <c:extLst>
            <c:ext xmlns:c16="http://schemas.microsoft.com/office/drawing/2014/chart" uri="{C3380CC4-5D6E-409C-BE32-E72D297353CC}">
              <c16:uniqueId val="{0000000B-D667-454B-B6DB-11801AE048BC}"/>
            </c:ext>
          </c:extLst>
        </c:ser>
        <c:ser>
          <c:idx val="4"/>
          <c:order val="4"/>
          <c:tx>
            <c:strRef>
              <c:f>'Adjusted Returns'!$AE$6</c:f>
              <c:strCache>
                <c:ptCount val="1"/>
                <c:pt idx="0">
                  <c:v>Private debt</c:v>
                </c:pt>
              </c:strCache>
            </c:strRef>
          </c:tx>
          <c:spPr>
            <a:ln w="22225" cap="rnd">
              <a:solidFill>
                <a:schemeClr val="accent2"/>
              </a:solidFill>
              <a:round/>
            </a:ln>
            <a:effectLst/>
          </c:spPr>
          <c:marker>
            <c:symbol val="none"/>
          </c:marker>
          <c:dLbls>
            <c:dLbl>
              <c:idx val="20"/>
              <c:layout>
                <c:manualLayout>
                  <c:x val="-1.2222081031699194E-16"/>
                  <c:y val="4.1928190348755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667-454B-B6DB-11801AE048BC}"/>
                </c:ext>
              </c:extLst>
            </c:dLbl>
            <c:dLbl>
              <c:idx val="40"/>
              <c:layout>
                <c:manualLayout>
                  <c:x val="0"/>
                  <c:y val="-1.24804971758371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chemeClr val="accent2"/>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Returns'!$AE$7:$AE$27</c:f>
              <c:numCache>
                <c:formatCode>0.0</c:formatCode>
                <c:ptCount val="21"/>
                <c:pt idx="0">
                  <c:v>100</c:v>
                </c:pt>
                <c:pt idx="1">
                  <c:v>100.86649483413782</c:v>
                </c:pt>
                <c:pt idx="2">
                  <c:v>103.16037081683442</c:v>
                </c:pt>
                <c:pt idx="3">
                  <c:v>104.81811820682093</c:v>
                </c:pt>
                <c:pt idx="4">
                  <c:v>107.19512373398132</c:v>
                </c:pt>
                <c:pt idx="5">
                  <c:v>109.66009688708819</c:v>
                </c:pt>
                <c:pt idx="6">
                  <c:v>97.812857134909308</c:v>
                </c:pt>
                <c:pt idx="7">
                  <c:v>104.63767076963063</c:v>
                </c:pt>
                <c:pt idx="8">
                  <c:v>108.11527805499898</c:v>
                </c:pt>
                <c:pt idx="9">
                  <c:v>111.75867909951714</c:v>
                </c:pt>
                <c:pt idx="10">
                  <c:v>118.63363115907744</c:v>
                </c:pt>
                <c:pt idx="11">
                  <c:v>129.46572146701473</c:v>
                </c:pt>
                <c:pt idx="12">
                  <c:v>126.17500761221369</c:v>
                </c:pt>
                <c:pt idx="13">
                  <c:v>129.55287638085665</c:v>
                </c:pt>
                <c:pt idx="14">
                  <c:v>132.63501529452861</c:v>
                </c:pt>
                <c:pt idx="15">
                  <c:v>130.67470574695193</c:v>
                </c:pt>
                <c:pt idx="16">
                  <c:v>130.33785022852126</c:v>
                </c:pt>
                <c:pt idx="17">
                  <c:v>135.52567929617695</c:v>
                </c:pt>
                <c:pt idx="18">
                  <c:v>138.85187000678775</c:v>
                </c:pt>
                <c:pt idx="19">
                  <c:v>140.50994604926922</c:v>
                </c:pt>
                <c:pt idx="20">
                  <c:v>140.0677333185179</c:v>
                </c:pt>
              </c:numCache>
            </c:numRef>
          </c:val>
          <c:smooth val="0"/>
          <c:extLst>
            <c:ext xmlns:c16="http://schemas.microsoft.com/office/drawing/2014/chart" uri="{C3380CC4-5D6E-409C-BE32-E72D297353CC}">
              <c16:uniqueId val="{0000000E-D667-454B-B6DB-11801AE048BC}"/>
            </c:ext>
          </c:extLst>
        </c:ser>
        <c:ser>
          <c:idx val="5"/>
          <c:order val="5"/>
          <c:tx>
            <c:strRef>
              <c:f>'Adjusted Returns'!$AF$6</c:f>
              <c:strCache>
                <c:ptCount val="1"/>
                <c:pt idx="0">
                  <c:v>Funds of funds</c:v>
                </c:pt>
              </c:strCache>
            </c:strRef>
          </c:tx>
          <c:spPr>
            <a:ln w="22225" cap="rnd">
              <a:solidFill>
                <a:srgbClr val="78766F"/>
              </a:solidFill>
              <a:round/>
            </a:ln>
            <a:effectLst/>
          </c:spPr>
          <c:marker>
            <c:symbol val="none"/>
          </c:marker>
          <c:dLbls>
            <c:dLbl>
              <c:idx val="20"/>
              <c:layout>
                <c:manualLayout>
                  <c:x val="0"/>
                  <c:y val="-4.5833334837051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667-454B-B6DB-11801AE048BC}"/>
                </c:ext>
              </c:extLst>
            </c:dLbl>
            <c:dLbl>
              <c:idx val="40"/>
              <c:layout>
                <c:manualLayout>
                  <c:x val="-1.2708423388820004E-16"/>
                  <c:y val="-1.23544741841750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rgbClr val="78766F"/>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Returns'!$AF$7:$AF$27</c:f>
              <c:numCache>
                <c:formatCode>0.0</c:formatCode>
                <c:ptCount val="21"/>
                <c:pt idx="0">
                  <c:v>100</c:v>
                </c:pt>
                <c:pt idx="1">
                  <c:v>101.0587856353566</c:v>
                </c:pt>
                <c:pt idx="2">
                  <c:v>103.71968032257043</c:v>
                </c:pt>
                <c:pt idx="3">
                  <c:v>109.34782863413878</c:v>
                </c:pt>
                <c:pt idx="4">
                  <c:v>109.59215335068967</c:v>
                </c:pt>
                <c:pt idx="5">
                  <c:v>112.92129545342809</c:v>
                </c:pt>
                <c:pt idx="6">
                  <c:v>108.66418787891691</c:v>
                </c:pt>
                <c:pt idx="7">
                  <c:v>117.34476869268273</c:v>
                </c:pt>
                <c:pt idx="8">
                  <c:v>129.673801984308</c:v>
                </c:pt>
                <c:pt idx="9">
                  <c:v>154.19974705089479</c:v>
                </c:pt>
                <c:pt idx="10">
                  <c:v>170.48133750994103</c:v>
                </c:pt>
                <c:pt idx="11">
                  <c:v>206.80424881761746</c:v>
                </c:pt>
                <c:pt idx="12">
                  <c:v>201.17659263740526</c:v>
                </c:pt>
                <c:pt idx="13">
                  <c:v>202.92998106046966</c:v>
                </c:pt>
                <c:pt idx="14">
                  <c:v>196.23758695497401</c:v>
                </c:pt>
                <c:pt idx="15">
                  <c:v>188.36660322319452</c:v>
                </c:pt>
                <c:pt idx="16">
                  <c:v>187.91703281631018</c:v>
                </c:pt>
                <c:pt idx="17">
                  <c:v>173.93320777848209</c:v>
                </c:pt>
                <c:pt idx="18">
                  <c:v>183.60471722859202</c:v>
                </c:pt>
                <c:pt idx="19">
                  <c:v>186.79991916255611</c:v>
                </c:pt>
                <c:pt idx="20">
                  <c:v>196.61423737245244</c:v>
                </c:pt>
              </c:numCache>
            </c:numRef>
          </c:val>
          <c:smooth val="0"/>
          <c:extLst>
            <c:ext xmlns:c16="http://schemas.microsoft.com/office/drawing/2014/chart" uri="{C3380CC4-5D6E-409C-BE32-E72D297353CC}">
              <c16:uniqueId val="{00000011-D667-454B-B6DB-11801AE048BC}"/>
            </c:ext>
          </c:extLst>
        </c:ser>
        <c:ser>
          <c:idx val="6"/>
          <c:order val="6"/>
          <c:tx>
            <c:strRef>
              <c:f>'Adjusted Returns'!$AG$6</c:f>
              <c:strCache>
                <c:ptCount val="1"/>
                <c:pt idx="0">
                  <c:v>Secondaries</c:v>
                </c:pt>
              </c:strCache>
            </c:strRef>
          </c:tx>
          <c:spPr>
            <a:ln w="22225" cap="rnd">
              <a:solidFill>
                <a:srgbClr val="FFAF99"/>
              </a:solidFill>
              <a:round/>
            </a:ln>
            <a:effectLst/>
          </c:spPr>
          <c:marker>
            <c:symbol val="none"/>
          </c:marker>
          <c:dLbls>
            <c:dLbl>
              <c:idx val="20"/>
              <c:layout>
                <c:manualLayout>
                  <c:x val="0"/>
                  <c:y val="-9.25925925925930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667-454B-B6DB-11801AE048BC}"/>
                </c:ext>
              </c:extLst>
            </c:dLbl>
            <c:dLbl>
              <c:idx val="40"/>
              <c:layout>
                <c:manualLayout>
                  <c:x val="-1.2708423388820004E-16"/>
                  <c:y val="2.4708948368350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rgbClr val="FFAF99"/>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Returns'!$AG$7:$AG$27</c:f>
              <c:numCache>
                <c:formatCode>0.0</c:formatCode>
                <c:ptCount val="21"/>
                <c:pt idx="0">
                  <c:v>100</c:v>
                </c:pt>
                <c:pt idx="1">
                  <c:v>99.860545669292364</c:v>
                </c:pt>
                <c:pt idx="2">
                  <c:v>103.13725476774046</c:v>
                </c:pt>
                <c:pt idx="3">
                  <c:v>109.67742544898327</c:v>
                </c:pt>
                <c:pt idx="4">
                  <c:v>106.84403276902609</c:v>
                </c:pt>
                <c:pt idx="5">
                  <c:v>110.71173547567825</c:v>
                </c:pt>
                <c:pt idx="6">
                  <c:v>102.34937008050329</c:v>
                </c:pt>
                <c:pt idx="7">
                  <c:v>104.06075054205358</c:v>
                </c:pt>
                <c:pt idx="8">
                  <c:v>109.78811166027907</c:v>
                </c:pt>
                <c:pt idx="9">
                  <c:v>128.63566862564912</c:v>
                </c:pt>
                <c:pt idx="10">
                  <c:v>137.25976587110205</c:v>
                </c:pt>
                <c:pt idx="11">
                  <c:v>160.93446710038884</c:v>
                </c:pt>
                <c:pt idx="12">
                  <c:v>169.49164715000848</c:v>
                </c:pt>
                <c:pt idx="13">
                  <c:v>183.62548134178266</c:v>
                </c:pt>
                <c:pt idx="14">
                  <c:v>178.85288042137819</c:v>
                </c:pt>
                <c:pt idx="15">
                  <c:v>189.26957110847565</c:v>
                </c:pt>
                <c:pt idx="16">
                  <c:v>177.73759238396835</c:v>
                </c:pt>
                <c:pt idx="17">
                  <c:v>181.46413985423118</c:v>
                </c:pt>
                <c:pt idx="18">
                  <c:v>181.6554791418705</c:v>
                </c:pt>
                <c:pt idx="19">
                  <c:v>185.87508620707166</c:v>
                </c:pt>
                <c:pt idx="20">
                  <c:v>186.02933344392196</c:v>
                </c:pt>
              </c:numCache>
            </c:numRef>
          </c:val>
          <c:smooth val="0"/>
          <c:extLst>
            <c:ext xmlns:c16="http://schemas.microsoft.com/office/drawing/2014/chart" uri="{C3380CC4-5D6E-409C-BE32-E72D297353CC}">
              <c16:uniqueId val="{00000014-D667-454B-B6DB-11801AE048BC}"/>
            </c:ext>
          </c:extLst>
        </c:ser>
        <c:ser>
          <c:idx val="7"/>
          <c:order val="7"/>
          <c:tx>
            <c:strRef>
              <c:f>'Adjusted Returns'!$AH$6</c:f>
              <c:strCache>
                <c:ptCount val="1"/>
                <c:pt idx="0">
                  <c:v>Private capital</c:v>
                </c:pt>
              </c:strCache>
            </c:strRef>
          </c:tx>
          <c:spPr>
            <a:ln w="22225" cap="rnd">
              <a:solidFill>
                <a:srgbClr val="051C38"/>
              </a:solidFill>
              <a:round/>
            </a:ln>
            <a:effectLst/>
          </c:spPr>
          <c:marker>
            <c:symbol val="none"/>
          </c:marker>
          <c:dLbls>
            <c:dLbl>
              <c:idx val="20"/>
              <c:layout>
                <c:manualLayout>
                  <c:x val="-1.2283498524320797E-16"/>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667-454B-B6DB-11801AE048BC}"/>
                </c:ext>
              </c:extLst>
            </c:dLbl>
            <c:dLbl>
              <c:idx val="4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667-454B-B6DB-11801AE048BC}"/>
                </c:ext>
              </c:extLst>
            </c:dLbl>
            <c:spPr>
              <a:noFill/>
              <a:ln>
                <a:noFill/>
              </a:ln>
              <a:effectLst/>
            </c:spPr>
            <c:txPr>
              <a:bodyPr rot="0" spcFirstLastPara="1" vertOverflow="ellipsis" vert="horz" wrap="square" anchor="ctr" anchorCtr="1"/>
              <a:lstStyle/>
              <a:p>
                <a:pPr>
                  <a:defRPr sz="850" b="0" i="0" u="none" strike="noStrike" kern="1200" baseline="0">
                    <a:solidFill>
                      <a:srgbClr val="051C38"/>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'Adjusted Returns'!$Z$7:$Z$27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'Adjusted Returns'!$AH$7:$AH$27</c:f>
              <c:numCache>
                <c:formatCode>0.0</c:formatCode>
                <c:ptCount val="21"/>
                <c:pt idx="0">
                  <c:v>100</c:v>
                </c:pt>
                <c:pt idx="1">
                  <c:v>95.071290103923346</c:v>
                </c:pt>
                <c:pt idx="2">
                  <c:v>102.33375502296268</c:v>
                </c:pt>
                <c:pt idx="3">
                  <c:v>103.20420411288487</c:v>
                </c:pt>
                <c:pt idx="4">
                  <c:v>105.46375604166718</c:v>
                </c:pt>
                <c:pt idx="5">
                  <c:v>110.9946572833335</c:v>
                </c:pt>
                <c:pt idx="6">
                  <c:v>89.471914282554465</c:v>
                </c:pt>
                <c:pt idx="7">
                  <c:v>108.39408262163005</c:v>
                </c:pt>
                <c:pt idx="8">
                  <c:v>120.36646804155222</c:v>
                </c:pt>
                <c:pt idx="9">
                  <c:v>127.39114738158229</c:v>
                </c:pt>
                <c:pt idx="10">
                  <c:v>147.84072843390851</c:v>
                </c:pt>
                <c:pt idx="11">
                  <c:v>165.33373382222058</c:v>
                </c:pt>
                <c:pt idx="12">
                  <c:v>162.95727869247142</c:v>
                </c:pt>
                <c:pt idx="13">
                  <c:v>172.68554245864507</c:v>
                </c:pt>
                <c:pt idx="14">
                  <c:v>168.48644950609233</c:v>
                </c:pt>
                <c:pt idx="15">
                  <c:v>159.36216090913661</c:v>
                </c:pt>
                <c:pt idx="16">
                  <c:v>158.97021070898933</c:v>
                </c:pt>
                <c:pt idx="17">
                  <c:v>163.23434026466711</c:v>
                </c:pt>
                <c:pt idx="18">
                  <c:v>170.55223080640056</c:v>
                </c:pt>
                <c:pt idx="19">
                  <c:v>173.54863786639999</c:v>
                </c:pt>
                <c:pt idx="20">
                  <c:v>169.97066510904921</c:v>
                </c:pt>
              </c:numCache>
            </c:numRef>
          </c:val>
          <c:smooth val="0"/>
          <c:extLst>
            <c:ext xmlns:c16="http://schemas.microsoft.com/office/drawing/2014/chart" uri="{C3380CC4-5D6E-409C-BE32-E72D297353CC}">
              <c16:uniqueId val="{00000017-D667-454B-B6DB-11801AE048BC}"/>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937267269419676E-2"/>
          <c:y val="3.4591177838271758E-2"/>
          <c:w val="0.88943107079105377"/>
          <c:h val="0.77470062252554683"/>
        </c:manualLayout>
      </c:layout>
      <c:lineChart>
        <c:grouping val="standard"/>
        <c:varyColors val="0"/>
        <c:ser>
          <c:idx val="0"/>
          <c:order val="0"/>
          <c:tx>
            <c:strRef>
              <c:f>Correlations!$AI$6</c:f>
              <c:strCache>
                <c:ptCount val="1"/>
                <c:pt idx="0">
                  <c:v>Private equity</c:v>
                </c:pt>
              </c:strCache>
            </c:strRef>
          </c:tx>
          <c:spPr>
            <a:ln w="22225" cap="rnd">
              <a:solidFill>
                <a:schemeClr val="accent1"/>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Correlations!$AI$27:$AI$1000</c:f>
              <c:numCache>
                <c:formatCode>0.00</c:formatCode>
                <c:ptCount val="974"/>
                <c:pt idx="0">
                  <c:v>0.77400967521200204</c:v>
                </c:pt>
                <c:pt idx="1">
                  <c:v>0.7692746064550201</c:v>
                </c:pt>
                <c:pt idx="2">
                  <c:v>0.73900135483021945</c:v>
                </c:pt>
                <c:pt idx="3">
                  <c:v>0.75271273600557986</c:v>
                </c:pt>
                <c:pt idx="4">
                  <c:v>0.72337781343007401</c:v>
                </c:pt>
                <c:pt idx="5">
                  <c:v>0.67231408440812024</c:v>
                </c:pt>
                <c:pt idx="6">
                  <c:v>0.65782274744884195</c:v>
                </c:pt>
                <c:pt idx="7">
                  <c:v>0.57141864396480602</c:v>
                </c:pt>
                <c:pt idx="8">
                  <c:v>0.61507555760881716</c:v>
                </c:pt>
                <c:pt idx="9">
                  <c:v>0.60071980291592331</c:v>
                </c:pt>
                <c:pt idx="10">
                  <c:v>0.60529036879341713</c:v>
                </c:pt>
                <c:pt idx="11">
                  <c:v>0.56273976853753149</c:v>
                </c:pt>
                <c:pt idx="12">
                  <c:v>0.59059823357872121</c:v>
                </c:pt>
                <c:pt idx="13">
                  <c:v>0.58975730481207955</c:v>
                </c:pt>
                <c:pt idx="14">
                  <c:v>0.63143272658829985</c:v>
                </c:pt>
                <c:pt idx="15">
                  <c:v>0.70029177367309203</c:v>
                </c:pt>
                <c:pt idx="16">
                  <c:v>0.73064198595931495</c:v>
                </c:pt>
                <c:pt idx="17">
                  <c:v>0.73689377214269669</c:v>
                </c:pt>
                <c:pt idx="18">
                  <c:v>0.74281948601986469</c:v>
                </c:pt>
                <c:pt idx="19">
                  <c:v>0.70097106778364782</c:v>
                </c:pt>
                <c:pt idx="20">
                  <c:v>0.69034734950849808</c:v>
                </c:pt>
                <c:pt idx="21">
                  <c:v>0.67306612331837146</c:v>
                </c:pt>
                <c:pt idx="22">
                  <c:v>0.6727481676334004</c:v>
                </c:pt>
                <c:pt idx="23">
                  <c:v>0.67170672715269708</c:v>
                </c:pt>
                <c:pt idx="24">
                  <c:v>0.70024029209661964</c:v>
                </c:pt>
                <c:pt idx="25">
                  <c:v>0.70742192187204112</c:v>
                </c:pt>
                <c:pt idx="26">
                  <c:v>0.71516860926328985</c:v>
                </c:pt>
                <c:pt idx="27">
                  <c:v>0.74305867951781379</c:v>
                </c:pt>
                <c:pt idx="28">
                  <c:v>0.78849724760479856</c:v>
                </c:pt>
                <c:pt idx="29">
                  <c:v>0.81171385114776551</c:v>
                </c:pt>
                <c:pt idx="30">
                  <c:v>0.84109826228781248</c:v>
                </c:pt>
                <c:pt idx="31">
                  <c:v>0.85341203269734511</c:v>
                </c:pt>
                <c:pt idx="32">
                  <c:v>0.86182593836284749</c:v>
                </c:pt>
                <c:pt idx="33">
                  <c:v>0.85910128380027495</c:v>
                </c:pt>
                <c:pt idx="34">
                  <c:v>0.85816453069815746</c:v>
                </c:pt>
                <c:pt idx="35">
                  <c:v>0.86562158328745853</c:v>
                </c:pt>
                <c:pt idx="36">
                  <c:v>0.79985564342190651</c:v>
                </c:pt>
                <c:pt idx="37">
                  <c:v>0.78299963799155559</c:v>
                </c:pt>
                <c:pt idx="38">
                  <c:v>0.7561572016192637</c:v>
                </c:pt>
                <c:pt idx="39">
                  <c:v>0.74614258229103514</c:v>
                </c:pt>
                <c:pt idx="40">
                  <c:v>0.75450105097955655</c:v>
                </c:pt>
                <c:pt idx="41">
                  <c:v>0.78232983266534373</c:v>
                </c:pt>
                <c:pt idx="42">
                  <c:v>0.7951014213065084</c:v>
                </c:pt>
                <c:pt idx="43">
                  <c:v>0.81438880401529945</c:v>
                </c:pt>
                <c:pt idx="44">
                  <c:v>0.79271032804327424</c:v>
                </c:pt>
                <c:pt idx="45">
                  <c:v>0.7990705250887663</c:v>
                </c:pt>
                <c:pt idx="46">
                  <c:v>0.79358325651747896</c:v>
                </c:pt>
                <c:pt idx="47">
                  <c:v>0.66370055641825332</c:v>
                </c:pt>
                <c:pt idx="48">
                  <c:v>0.63871583872069149</c:v>
                </c:pt>
                <c:pt idx="49">
                  <c:v>0.58302264304320273</c:v>
                </c:pt>
                <c:pt idx="50">
                  <c:v>0.50724513549738381</c:v>
                </c:pt>
                <c:pt idx="51">
                  <c:v>0.49299437822946679</c:v>
                </c:pt>
                <c:pt idx="52">
                  <c:v>0.47680017828668192</c:v>
                </c:pt>
                <c:pt idx="53">
                  <c:v>0.51164832498565371</c:v>
                </c:pt>
                <c:pt idx="54">
                  <c:v>0.51143390424861002</c:v>
                </c:pt>
                <c:pt idx="55">
                  <c:v>0.49677077027501659</c:v>
                </c:pt>
                <c:pt idx="56">
                  <c:v>0.63581311662568507</c:v>
                </c:pt>
                <c:pt idx="57">
                  <c:v>0.68325494341125415</c:v>
                </c:pt>
                <c:pt idx="58">
                  <c:v>0.66991662252281869</c:v>
                </c:pt>
                <c:pt idx="59">
                  <c:v>0.72084992161962247</c:v>
                </c:pt>
                <c:pt idx="60">
                  <c:v>0.73562337673930467</c:v>
                </c:pt>
                <c:pt idx="61">
                  <c:v>0.86522841945748641</c:v>
                </c:pt>
                <c:pt idx="62">
                  <c:v>0.90825644289332841</c:v>
                </c:pt>
                <c:pt idx="63">
                  <c:v>0.90086138247221725</c:v>
                </c:pt>
                <c:pt idx="64">
                  <c:v>0.88799011724939159</c:v>
                </c:pt>
                <c:pt idx="65">
                  <c:v>0.84117038997430094</c:v>
                </c:pt>
                <c:pt idx="66">
                  <c:v>0.84619352560087768</c:v>
                </c:pt>
                <c:pt idx="67">
                  <c:v>0.84779760975163498</c:v>
                </c:pt>
                <c:pt idx="68">
                  <c:v>0.84623148122477299</c:v>
                </c:pt>
                <c:pt idx="69">
                  <c:v>0.85304451790763769</c:v>
                </c:pt>
                <c:pt idx="70">
                  <c:v>0.8518577355452992</c:v>
                </c:pt>
                <c:pt idx="71">
                  <c:v>0.85323898251962316</c:v>
                </c:pt>
                <c:pt idx="72">
                  <c:v>0.85448187263098141</c:v>
                </c:pt>
                <c:pt idx="73">
                  <c:v>0.85500936955667972</c:v>
                </c:pt>
                <c:pt idx="74">
                  <c:v>0.84279575055762779</c:v>
                </c:pt>
                <c:pt idx="75">
                  <c:v>0.84886767630836668</c:v>
                </c:pt>
              </c:numCache>
            </c:numRef>
          </c:val>
          <c:smooth val="0"/>
          <c:extLst>
            <c:ext xmlns:c16="http://schemas.microsoft.com/office/drawing/2014/chart" uri="{C3380CC4-5D6E-409C-BE32-E72D297353CC}">
              <c16:uniqueId val="{00000000-4DE5-4915-A179-C4486C3B02E2}"/>
            </c:ext>
          </c:extLst>
        </c:ser>
        <c:ser>
          <c:idx val="1"/>
          <c:order val="1"/>
          <c:tx>
            <c:strRef>
              <c:f>Correlations!$AJ$6</c:f>
              <c:strCache>
                <c:ptCount val="1"/>
                <c:pt idx="0">
                  <c:v>Venture capital</c:v>
                </c:pt>
              </c:strCache>
            </c:strRef>
          </c:tx>
          <c:spPr>
            <a:ln w="22225" cap="rnd">
              <a:solidFill>
                <a:schemeClr val="accent3"/>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Correlations!$AJ$27:$AJ$1000</c:f>
              <c:numCache>
                <c:formatCode>0.00</c:formatCode>
                <c:ptCount val="974"/>
                <c:pt idx="0">
                  <c:v>0.31955953382359209</c:v>
                </c:pt>
                <c:pt idx="1">
                  <c:v>0.48151888837159129</c:v>
                </c:pt>
                <c:pt idx="2">
                  <c:v>0.47942171562277952</c:v>
                </c:pt>
                <c:pt idx="3">
                  <c:v>0.55252258375504959</c:v>
                </c:pt>
                <c:pt idx="4">
                  <c:v>0.54307714558402986</c:v>
                </c:pt>
                <c:pt idx="5">
                  <c:v>0.47516616901842584</c:v>
                </c:pt>
                <c:pt idx="6">
                  <c:v>0.47628559273806292</c:v>
                </c:pt>
                <c:pt idx="7">
                  <c:v>0.34125498808568511</c:v>
                </c:pt>
                <c:pt idx="8">
                  <c:v>0.40327118248647414</c:v>
                </c:pt>
                <c:pt idx="9">
                  <c:v>0.40738417553410705</c:v>
                </c:pt>
                <c:pt idx="10">
                  <c:v>0.24115494803754906</c:v>
                </c:pt>
                <c:pt idx="11">
                  <c:v>0.33812214204790358</c:v>
                </c:pt>
                <c:pt idx="12">
                  <c:v>0.51556369802456403</c:v>
                </c:pt>
                <c:pt idx="13">
                  <c:v>0.5674509654303781</c:v>
                </c:pt>
                <c:pt idx="14">
                  <c:v>0.61254742111104121</c:v>
                </c:pt>
                <c:pt idx="15">
                  <c:v>0.6238208441233386</c:v>
                </c:pt>
                <c:pt idx="16">
                  <c:v>0.71542247183685681</c:v>
                </c:pt>
                <c:pt idx="17">
                  <c:v>0.6284114003236787</c:v>
                </c:pt>
                <c:pt idx="18">
                  <c:v>0.62836726983771607</c:v>
                </c:pt>
                <c:pt idx="19">
                  <c:v>0.59650380496389432</c:v>
                </c:pt>
                <c:pt idx="20">
                  <c:v>0.5847867367717543</c:v>
                </c:pt>
                <c:pt idx="21">
                  <c:v>0.57409372457555263</c:v>
                </c:pt>
                <c:pt idx="22">
                  <c:v>0.58087524950570835</c:v>
                </c:pt>
                <c:pt idx="23">
                  <c:v>0.61734035031510581</c:v>
                </c:pt>
                <c:pt idx="24">
                  <c:v>0.64969579996977433</c:v>
                </c:pt>
                <c:pt idx="25">
                  <c:v>0.6378277292235679</c:v>
                </c:pt>
                <c:pt idx="26">
                  <c:v>0.63421639981374223</c:v>
                </c:pt>
                <c:pt idx="27">
                  <c:v>0.66398804506962705</c:v>
                </c:pt>
                <c:pt idx="28">
                  <c:v>0.67259189348162229</c:v>
                </c:pt>
                <c:pt idx="29">
                  <c:v>0.7056576076676393</c:v>
                </c:pt>
                <c:pt idx="30">
                  <c:v>0.70626499321758662</c:v>
                </c:pt>
                <c:pt idx="31">
                  <c:v>0.69341564168385394</c:v>
                </c:pt>
                <c:pt idx="32">
                  <c:v>0.71001898608972625</c:v>
                </c:pt>
                <c:pt idx="33">
                  <c:v>0.71416034644130189</c:v>
                </c:pt>
                <c:pt idx="34">
                  <c:v>0.71184650519874382</c:v>
                </c:pt>
                <c:pt idx="35">
                  <c:v>0.70156413511282145</c:v>
                </c:pt>
                <c:pt idx="36">
                  <c:v>0.54076451876214637</c:v>
                </c:pt>
                <c:pt idx="37">
                  <c:v>0.65204788645197187</c:v>
                </c:pt>
                <c:pt idx="38">
                  <c:v>0.64017817554158696</c:v>
                </c:pt>
                <c:pt idx="39">
                  <c:v>0.68680092415290428</c:v>
                </c:pt>
                <c:pt idx="40">
                  <c:v>0.63568663578040452</c:v>
                </c:pt>
                <c:pt idx="41">
                  <c:v>0.66193875314261408</c:v>
                </c:pt>
                <c:pt idx="42">
                  <c:v>0.58614959831102131</c:v>
                </c:pt>
                <c:pt idx="43">
                  <c:v>0.62648712488884739</c:v>
                </c:pt>
                <c:pt idx="44">
                  <c:v>0.6084728377503289</c:v>
                </c:pt>
                <c:pt idx="45">
                  <c:v>0.58465173448141872</c:v>
                </c:pt>
                <c:pt idx="46">
                  <c:v>0.58056063063492991</c:v>
                </c:pt>
                <c:pt idx="47">
                  <c:v>0.52546245810100056</c:v>
                </c:pt>
                <c:pt idx="48">
                  <c:v>0.53436214653183611</c:v>
                </c:pt>
                <c:pt idx="49">
                  <c:v>0.50045119235358748</c:v>
                </c:pt>
                <c:pt idx="50">
                  <c:v>0.47471785370823805</c:v>
                </c:pt>
                <c:pt idx="51">
                  <c:v>0.5237555604842038</c:v>
                </c:pt>
                <c:pt idx="52">
                  <c:v>0.52185324501675101</c:v>
                </c:pt>
                <c:pt idx="53">
                  <c:v>0.45265446870839637</c:v>
                </c:pt>
                <c:pt idx="54">
                  <c:v>0.4618636499245411</c:v>
                </c:pt>
                <c:pt idx="55">
                  <c:v>0.42224012250454723</c:v>
                </c:pt>
                <c:pt idx="56">
                  <c:v>0.37174962417281354</c:v>
                </c:pt>
                <c:pt idx="57">
                  <c:v>0.47990277532731662</c:v>
                </c:pt>
                <c:pt idx="58">
                  <c:v>0.45863798070210476</c:v>
                </c:pt>
                <c:pt idx="59">
                  <c:v>0.45717233943451824</c:v>
                </c:pt>
                <c:pt idx="60">
                  <c:v>0.49286776947278854</c:v>
                </c:pt>
                <c:pt idx="61">
                  <c:v>0.61544778711487358</c:v>
                </c:pt>
                <c:pt idx="62">
                  <c:v>0.73570548589447304</c:v>
                </c:pt>
                <c:pt idx="63">
                  <c:v>0.72006134922306653</c:v>
                </c:pt>
                <c:pt idx="64">
                  <c:v>0.73464429478630666</c:v>
                </c:pt>
                <c:pt idx="65">
                  <c:v>0.68688093630094582</c:v>
                </c:pt>
                <c:pt idx="66">
                  <c:v>0.64832708819119356</c:v>
                </c:pt>
                <c:pt idx="67">
                  <c:v>0.65309100244684781</c:v>
                </c:pt>
                <c:pt idx="68">
                  <c:v>0.64670090408532521</c:v>
                </c:pt>
                <c:pt idx="69">
                  <c:v>0.67193863462515679</c:v>
                </c:pt>
                <c:pt idx="70">
                  <c:v>0.71145401799427044</c:v>
                </c:pt>
                <c:pt idx="71">
                  <c:v>0.68382376220741825</c:v>
                </c:pt>
                <c:pt idx="72">
                  <c:v>0.65802122357277759</c:v>
                </c:pt>
                <c:pt idx="73">
                  <c:v>0.68761941729747966</c:v>
                </c:pt>
                <c:pt idx="74">
                  <c:v>0.67889978515787774</c:v>
                </c:pt>
                <c:pt idx="75">
                  <c:v>0.68692568518972663</c:v>
                </c:pt>
              </c:numCache>
            </c:numRef>
          </c:val>
          <c:smooth val="0"/>
          <c:extLst>
            <c:ext xmlns:c16="http://schemas.microsoft.com/office/drawing/2014/chart" uri="{C3380CC4-5D6E-409C-BE32-E72D297353CC}">
              <c16:uniqueId val="{00000001-4DE5-4915-A179-C4486C3B02E2}"/>
            </c:ext>
          </c:extLst>
        </c:ser>
        <c:ser>
          <c:idx val="2"/>
          <c:order val="2"/>
          <c:tx>
            <c:strRef>
              <c:f>Correlations!$AK$6</c:f>
              <c:strCache>
                <c:ptCount val="1"/>
                <c:pt idx="0">
                  <c:v>Real estate</c:v>
                </c:pt>
              </c:strCache>
            </c:strRef>
          </c:tx>
          <c:spPr>
            <a:ln w="22225" cap="rnd">
              <a:solidFill>
                <a:schemeClr val="accent5">
                  <a:lumMod val="75000"/>
                </a:schemeClr>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Correlations!$AK$27:$AK$1000</c:f>
              <c:numCache>
                <c:formatCode>0.00</c:formatCode>
                <c:ptCount val="974"/>
                <c:pt idx="0">
                  <c:v>0.28457813743668209</c:v>
                </c:pt>
                <c:pt idx="1">
                  <c:v>0.27701608657800258</c:v>
                </c:pt>
                <c:pt idx="2">
                  <c:v>0.2814188980640821</c:v>
                </c:pt>
                <c:pt idx="3">
                  <c:v>0.2937745655331726</c:v>
                </c:pt>
                <c:pt idx="4">
                  <c:v>0.29638364010032081</c:v>
                </c:pt>
                <c:pt idx="5">
                  <c:v>0.28518506182180686</c:v>
                </c:pt>
                <c:pt idx="6">
                  <c:v>0.29438799020060546</c:v>
                </c:pt>
                <c:pt idx="7">
                  <c:v>0.27947178362314978</c:v>
                </c:pt>
                <c:pt idx="8">
                  <c:v>0.3205522646486178</c:v>
                </c:pt>
                <c:pt idx="9">
                  <c:v>0.29369124568950422</c:v>
                </c:pt>
                <c:pt idx="10">
                  <c:v>0.31935939138307984</c:v>
                </c:pt>
                <c:pt idx="11">
                  <c:v>0.39036147559331813</c:v>
                </c:pt>
                <c:pt idx="12">
                  <c:v>0.39819010821738104</c:v>
                </c:pt>
                <c:pt idx="13">
                  <c:v>0.46341859322817275</c:v>
                </c:pt>
                <c:pt idx="14">
                  <c:v>0.56505626312951895</c:v>
                </c:pt>
                <c:pt idx="15">
                  <c:v>0.60061929389198987</c:v>
                </c:pt>
                <c:pt idx="16">
                  <c:v>0.62677018331609824</c:v>
                </c:pt>
                <c:pt idx="17">
                  <c:v>0.7070915784788725</c:v>
                </c:pt>
                <c:pt idx="18">
                  <c:v>0.61483499293439714</c:v>
                </c:pt>
                <c:pt idx="19">
                  <c:v>0.5712130481663017</c:v>
                </c:pt>
                <c:pt idx="20">
                  <c:v>0.52981346379481153</c:v>
                </c:pt>
                <c:pt idx="21">
                  <c:v>0.50859482498952469</c:v>
                </c:pt>
                <c:pt idx="22">
                  <c:v>0.39537230149321834</c:v>
                </c:pt>
                <c:pt idx="23">
                  <c:v>0.38072821646135069</c:v>
                </c:pt>
                <c:pt idx="24">
                  <c:v>0.41722711795083439</c:v>
                </c:pt>
                <c:pt idx="25">
                  <c:v>0.43188540241300288</c:v>
                </c:pt>
                <c:pt idx="26">
                  <c:v>0.44790407695532181</c:v>
                </c:pt>
                <c:pt idx="27">
                  <c:v>0.42890468617729427</c:v>
                </c:pt>
                <c:pt idx="28">
                  <c:v>0.41178507642368062</c:v>
                </c:pt>
                <c:pt idx="29">
                  <c:v>0.47958453224420572</c:v>
                </c:pt>
                <c:pt idx="30">
                  <c:v>0.48360451693986056</c:v>
                </c:pt>
                <c:pt idx="31">
                  <c:v>0.49949677349824528</c:v>
                </c:pt>
                <c:pt idx="32">
                  <c:v>0.54152062584020233</c:v>
                </c:pt>
                <c:pt idx="33">
                  <c:v>0.52386598224763659</c:v>
                </c:pt>
                <c:pt idx="34">
                  <c:v>0.51436639719680899</c:v>
                </c:pt>
                <c:pt idx="35">
                  <c:v>0.4748997173104848</c:v>
                </c:pt>
                <c:pt idx="36">
                  <c:v>0.30852860778039581</c:v>
                </c:pt>
                <c:pt idx="37">
                  <c:v>6.8293051860554191E-2</c:v>
                </c:pt>
                <c:pt idx="38">
                  <c:v>0.1076650309380444</c:v>
                </c:pt>
                <c:pt idx="39">
                  <c:v>0.12133398618879655</c:v>
                </c:pt>
                <c:pt idx="40">
                  <c:v>0.13458296530155722</c:v>
                </c:pt>
                <c:pt idx="41">
                  <c:v>0.17581452221855015</c:v>
                </c:pt>
                <c:pt idx="42">
                  <c:v>0.53582069069343041</c:v>
                </c:pt>
                <c:pt idx="43">
                  <c:v>0.58602899044105872</c:v>
                </c:pt>
                <c:pt idx="44">
                  <c:v>0.52897336739874301</c:v>
                </c:pt>
                <c:pt idx="45">
                  <c:v>0.54768208174156974</c:v>
                </c:pt>
                <c:pt idx="46">
                  <c:v>0.5469475362585744</c:v>
                </c:pt>
                <c:pt idx="47">
                  <c:v>0.48680392989687038</c:v>
                </c:pt>
                <c:pt idx="48">
                  <c:v>0.56750187392099449</c:v>
                </c:pt>
                <c:pt idx="49">
                  <c:v>0.54192015707091667</c:v>
                </c:pt>
                <c:pt idx="50">
                  <c:v>0.48359210322276447</c:v>
                </c:pt>
                <c:pt idx="51">
                  <c:v>0.46233176386892977</c:v>
                </c:pt>
                <c:pt idx="52">
                  <c:v>0.36678102007830532</c:v>
                </c:pt>
                <c:pt idx="53">
                  <c:v>0.33959397722045681</c:v>
                </c:pt>
                <c:pt idx="54">
                  <c:v>0.34705736835025458</c:v>
                </c:pt>
                <c:pt idx="55">
                  <c:v>0.35704315608262382</c:v>
                </c:pt>
                <c:pt idx="56">
                  <c:v>0.30177327592339309</c:v>
                </c:pt>
                <c:pt idx="57">
                  <c:v>0.37237984898924037</c:v>
                </c:pt>
                <c:pt idx="58">
                  <c:v>0.35968401459303079</c:v>
                </c:pt>
                <c:pt idx="59">
                  <c:v>0.35131505231366361</c:v>
                </c:pt>
                <c:pt idx="60">
                  <c:v>0.30411722383457673</c:v>
                </c:pt>
                <c:pt idx="61">
                  <c:v>0.60300499961762732</c:v>
                </c:pt>
                <c:pt idx="62">
                  <c:v>0.65347785618312215</c:v>
                </c:pt>
                <c:pt idx="63">
                  <c:v>0.63577344322431628</c:v>
                </c:pt>
                <c:pt idx="64">
                  <c:v>0.54550015362735627</c:v>
                </c:pt>
                <c:pt idx="65">
                  <c:v>0.52032119111535302</c:v>
                </c:pt>
                <c:pt idx="66">
                  <c:v>0.52476298901832652</c:v>
                </c:pt>
                <c:pt idx="67">
                  <c:v>0.42718400333545448</c:v>
                </c:pt>
                <c:pt idx="68">
                  <c:v>0.43270574581428461</c:v>
                </c:pt>
                <c:pt idx="69">
                  <c:v>0.38672598575794082</c:v>
                </c:pt>
                <c:pt idx="70">
                  <c:v>0.47546692444044264</c:v>
                </c:pt>
                <c:pt idx="71">
                  <c:v>0.49686823164865046</c:v>
                </c:pt>
                <c:pt idx="72">
                  <c:v>0.51139786864630332</c:v>
                </c:pt>
                <c:pt idx="73">
                  <c:v>0.51432637008489734</c:v>
                </c:pt>
                <c:pt idx="74">
                  <c:v>0.50439412190384647</c:v>
                </c:pt>
                <c:pt idx="75">
                  <c:v>0.48963676520706606</c:v>
                </c:pt>
              </c:numCache>
            </c:numRef>
          </c:val>
          <c:smooth val="0"/>
          <c:extLst>
            <c:ext xmlns:c16="http://schemas.microsoft.com/office/drawing/2014/chart" uri="{C3380CC4-5D6E-409C-BE32-E72D297353CC}">
              <c16:uniqueId val="{00000002-4DE5-4915-A179-C4486C3B02E2}"/>
            </c:ext>
          </c:extLst>
        </c:ser>
        <c:ser>
          <c:idx val="3"/>
          <c:order val="3"/>
          <c:tx>
            <c:strRef>
              <c:f>Correlations!$AL$6</c:f>
              <c:strCache>
                <c:ptCount val="1"/>
                <c:pt idx="0">
                  <c:v>Real assets</c:v>
                </c:pt>
              </c:strCache>
            </c:strRef>
          </c:tx>
          <c:spPr>
            <a:ln w="22225" cap="rnd">
              <a:solidFill>
                <a:schemeClr val="accent5"/>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Correlations!$AL$27:$AL$1000</c:f>
              <c:numCache>
                <c:formatCode>0.00</c:formatCode>
                <c:ptCount val="974"/>
                <c:pt idx="0">
                  <c:v>0.51704416670215225</c:v>
                </c:pt>
                <c:pt idx="1">
                  <c:v>0.4983538898729557</c:v>
                </c:pt>
                <c:pt idx="2">
                  <c:v>0.48174412441551073</c:v>
                </c:pt>
                <c:pt idx="3">
                  <c:v>0.47575588317849793</c:v>
                </c:pt>
                <c:pt idx="4">
                  <c:v>0.42728138377272462</c:v>
                </c:pt>
                <c:pt idx="5">
                  <c:v>0.47269748360952696</c:v>
                </c:pt>
                <c:pt idx="6">
                  <c:v>0.49412012146023138</c:v>
                </c:pt>
                <c:pt idx="7">
                  <c:v>0.39009718616367994</c:v>
                </c:pt>
                <c:pt idx="8">
                  <c:v>0.34021184692316803</c:v>
                </c:pt>
                <c:pt idx="9">
                  <c:v>0.34282477011441204</c:v>
                </c:pt>
                <c:pt idx="10">
                  <c:v>0.37855627957614563</c:v>
                </c:pt>
                <c:pt idx="11">
                  <c:v>0.22432909584700947</c:v>
                </c:pt>
                <c:pt idx="12">
                  <c:v>0.22719350841545838</c:v>
                </c:pt>
                <c:pt idx="13">
                  <c:v>0.27007656572972299</c:v>
                </c:pt>
                <c:pt idx="14">
                  <c:v>0.24943031994065193</c:v>
                </c:pt>
                <c:pt idx="15">
                  <c:v>0.29933839647869803</c:v>
                </c:pt>
                <c:pt idx="16">
                  <c:v>0.40132066425720303</c:v>
                </c:pt>
                <c:pt idx="17">
                  <c:v>0.45329318273166463</c:v>
                </c:pt>
                <c:pt idx="18">
                  <c:v>0.38444199707845694</c:v>
                </c:pt>
                <c:pt idx="19">
                  <c:v>0.37853263433855366</c:v>
                </c:pt>
                <c:pt idx="20">
                  <c:v>0.31162743025134049</c:v>
                </c:pt>
                <c:pt idx="21">
                  <c:v>0.32522516144228231</c:v>
                </c:pt>
                <c:pt idx="22">
                  <c:v>0.49709996764140613</c:v>
                </c:pt>
                <c:pt idx="23">
                  <c:v>0.53727175301763663</c:v>
                </c:pt>
                <c:pt idx="24">
                  <c:v>0.60454847679166446</c:v>
                </c:pt>
                <c:pt idx="25">
                  <c:v>0.6066879980417742</c:v>
                </c:pt>
                <c:pt idx="26">
                  <c:v>0.64222800295627691</c:v>
                </c:pt>
                <c:pt idx="27">
                  <c:v>0.70344119015291851</c:v>
                </c:pt>
                <c:pt idx="28">
                  <c:v>0.716565831257305</c:v>
                </c:pt>
                <c:pt idx="29">
                  <c:v>0.67041979120895112</c:v>
                </c:pt>
                <c:pt idx="30">
                  <c:v>0.66007262111617204</c:v>
                </c:pt>
                <c:pt idx="31">
                  <c:v>0.66446061405394885</c:v>
                </c:pt>
                <c:pt idx="32">
                  <c:v>0.72477706832168354</c:v>
                </c:pt>
                <c:pt idx="33">
                  <c:v>0.70635390199533843</c:v>
                </c:pt>
                <c:pt idx="34">
                  <c:v>0.70932948155611086</c:v>
                </c:pt>
                <c:pt idx="35">
                  <c:v>0.73089759678571908</c:v>
                </c:pt>
                <c:pt idx="36">
                  <c:v>0.58775193641484491</c:v>
                </c:pt>
                <c:pt idx="37">
                  <c:v>0.55826984278785119</c:v>
                </c:pt>
                <c:pt idx="38">
                  <c:v>0.55547427088283963</c:v>
                </c:pt>
                <c:pt idx="39">
                  <c:v>0.52918305321988401</c:v>
                </c:pt>
                <c:pt idx="40">
                  <c:v>0.43833220233095899</c:v>
                </c:pt>
                <c:pt idx="41">
                  <c:v>0.45473487058734929</c:v>
                </c:pt>
                <c:pt idx="42">
                  <c:v>0.47524853699644259</c:v>
                </c:pt>
                <c:pt idx="43">
                  <c:v>0.50900799036560318</c:v>
                </c:pt>
                <c:pt idx="44">
                  <c:v>0.43010126382442565</c:v>
                </c:pt>
                <c:pt idx="45">
                  <c:v>0.43067646940876747</c:v>
                </c:pt>
                <c:pt idx="46">
                  <c:v>0.40078389164005246</c:v>
                </c:pt>
                <c:pt idx="47">
                  <c:v>0.27386604117931534</c:v>
                </c:pt>
                <c:pt idx="48">
                  <c:v>0.16727761260370866</c:v>
                </c:pt>
                <c:pt idx="49">
                  <c:v>0.21677556474092258</c:v>
                </c:pt>
                <c:pt idx="50">
                  <c:v>0.13012043013981181</c:v>
                </c:pt>
                <c:pt idx="51">
                  <c:v>0.12323105886429991</c:v>
                </c:pt>
                <c:pt idx="52">
                  <c:v>0.16172471072372041</c:v>
                </c:pt>
                <c:pt idx="53">
                  <c:v>9.1454712344744019E-2</c:v>
                </c:pt>
                <c:pt idx="54">
                  <c:v>8.9126493390039127E-2</c:v>
                </c:pt>
                <c:pt idx="55">
                  <c:v>0.12958024052004227</c:v>
                </c:pt>
                <c:pt idx="56">
                  <c:v>0.37679495791192125</c:v>
                </c:pt>
                <c:pt idx="57">
                  <c:v>0.38217433658256533</c:v>
                </c:pt>
                <c:pt idx="58">
                  <c:v>0.35170002437532238</c:v>
                </c:pt>
                <c:pt idx="59">
                  <c:v>0.34750344491647422</c:v>
                </c:pt>
                <c:pt idx="60">
                  <c:v>0.43206561366312435</c:v>
                </c:pt>
                <c:pt idx="61">
                  <c:v>0.70664166905289516</c:v>
                </c:pt>
                <c:pt idx="62">
                  <c:v>0.77141976151760117</c:v>
                </c:pt>
                <c:pt idx="63">
                  <c:v>0.75474789820687072</c:v>
                </c:pt>
                <c:pt idx="64">
                  <c:v>0.77855079574158104</c:v>
                </c:pt>
                <c:pt idx="65">
                  <c:v>0.77897477587684871</c:v>
                </c:pt>
                <c:pt idx="66">
                  <c:v>0.83802496966286644</c:v>
                </c:pt>
                <c:pt idx="67">
                  <c:v>0.84194566813807681</c:v>
                </c:pt>
                <c:pt idx="68">
                  <c:v>0.86294356384534288</c:v>
                </c:pt>
                <c:pt idx="69">
                  <c:v>0.8017817642948909</c:v>
                </c:pt>
                <c:pt idx="70">
                  <c:v>0.74590938774264448</c:v>
                </c:pt>
                <c:pt idx="71">
                  <c:v>0.73557947382296596</c:v>
                </c:pt>
                <c:pt idx="72">
                  <c:v>0.73532594446971655</c:v>
                </c:pt>
                <c:pt idx="73">
                  <c:v>0.75258291781397502</c:v>
                </c:pt>
                <c:pt idx="74">
                  <c:v>0.7467897206864722</c:v>
                </c:pt>
                <c:pt idx="75">
                  <c:v>0.74791730171296056</c:v>
                </c:pt>
              </c:numCache>
            </c:numRef>
          </c:val>
          <c:smooth val="0"/>
          <c:extLst>
            <c:ext xmlns:c16="http://schemas.microsoft.com/office/drawing/2014/chart" uri="{C3380CC4-5D6E-409C-BE32-E72D297353CC}">
              <c16:uniqueId val="{00000003-4DE5-4915-A179-C4486C3B02E2}"/>
            </c:ext>
          </c:extLst>
        </c:ser>
        <c:ser>
          <c:idx val="4"/>
          <c:order val="4"/>
          <c:tx>
            <c:strRef>
              <c:f>Correlations!$AM$6</c:f>
              <c:strCache>
                <c:ptCount val="1"/>
                <c:pt idx="0">
                  <c:v>Private debt</c:v>
                </c:pt>
              </c:strCache>
            </c:strRef>
          </c:tx>
          <c:spPr>
            <a:ln w="22225" cap="rnd">
              <a:solidFill>
                <a:schemeClr val="accent2"/>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Correlations!$AM$27:$AM$1000</c:f>
              <c:numCache>
                <c:formatCode>0.00</c:formatCode>
                <c:ptCount val="974"/>
                <c:pt idx="0">
                  <c:v>0.51636631858091275</c:v>
                </c:pt>
                <c:pt idx="1">
                  <c:v>0.57533227214108995</c:v>
                </c:pt>
                <c:pt idx="2">
                  <c:v>0.54882359550402204</c:v>
                </c:pt>
                <c:pt idx="3">
                  <c:v>0.55591356653714841</c:v>
                </c:pt>
                <c:pt idx="4">
                  <c:v>0.5340793270154266</c:v>
                </c:pt>
                <c:pt idx="5">
                  <c:v>0.56878993583078463</c:v>
                </c:pt>
                <c:pt idx="6">
                  <c:v>0.57861623840099219</c:v>
                </c:pt>
                <c:pt idx="7">
                  <c:v>0.54741198257812895</c:v>
                </c:pt>
                <c:pt idx="8">
                  <c:v>0.60572086737807673</c:v>
                </c:pt>
                <c:pt idx="9">
                  <c:v>0.59972217248917048</c:v>
                </c:pt>
                <c:pt idx="10">
                  <c:v>0.52931886003052719</c:v>
                </c:pt>
                <c:pt idx="11">
                  <c:v>0.5766305719067405</c:v>
                </c:pt>
                <c:pt idx="12">
                  <c:v>0.63165453665827132</c:v>
                </c:pt>
                <c:pt idx="13">
                  <c:v>0.69297482140381228</c:v>
                </c:pt>
                <c:pt idx="14">
                  <c:v>0.75403166123383192</c:v>
                </c:pt>
                <c:pt idx="15">
                  <c:v>0.83268220315896901</c:v>
                </c:pt>
                <c:pt idx="16">
                  <c:v>0.86678058828058624</c:v>
                </c:pt>
                <c:pt idx="17">
                  <c:v>0.83530335602084338</c:v>
                </c:pt>
                <c:pt idx="18">
                  <c:v>0.86560254028821049</c:v>
                </c:pt>
                <c:pt idx="19">
                  <c:v>0.86661679856591767</c:v>
                </c:pt>
                <c:pt idx="20">
                  <c:v>0.87028036257707297</c:v>
                </c:pt>
                <c:pt idx="21">
                  <c:v>0.8715899370453114</c:v>
                </c:pt>
                <c:pt idx="22">
                  <c:v>0.86184027010532949</c:v>
                </c:pt>
                <c:pt idx="23">
                  <c:v>0.85526463642804129</c:v>
                </c:pt>
                <c:pt idx="24">
                  <c:v>0.86171829044315318</c:v>
                </c:pt>
                <c:pt idx="25">
                  <c:v>0.85712696304748726</c:v>
                </c:pt>
                <c:pt idx="26">
                  <c:v>0.86329331339608395</c:v>
                </c:pt>
                <c:pt idx="27">
                  <c:v>0.88084824019382646</c:v>
                </c:pt>
                <c:pt idx="28">
                  <c:v>0.86210455351323034</c:v>
                </c:pt>
                <c:pt idx="29">
                  <c:v>0.86832900250759293</c:v>
                </c:pt>
                <c:pt idx="30">
                  <c:v>0.87427451669183998</c:v>
                </c:pt>
                <c:pt idx="31">
                  <c:v>0.87160171438065437</c:v>
                </c:pt>
                <c:pt idx="32">
                  <c:v>0.86947699836219372</c:v>
                </c:pt>
                <c:pt idx="33">
                  <c:v>0.86816952160766003</c:v>
                </c:pt>
                <c:pt idx="34">
                  <c:v>0.86632478435960469</c:v>
                </c:pt>
                <c:pt idx="35">
                  <c:v>0.87282103776886277</c:v>
                </c:pt>
                <c:pt idx="36">
                  <c:v>0.76944939206811447</c:v>
                </c:pt>
                <c:pt idx="37">
                  <c:v>0.7682914781030592</c:v>
                </c:pt>
                <c:pt idx="38">
                  <c:v>0.73956676586531034</c:v>
                </c:pt>
                <c:pt idx="39">
                  <c:v>0.70384411905397204</c:v>
                </c:pt>
                <c:pt idx="40">
                  <c:v>0.70307245596330858</c:v>
                </c:pt>
                <c:pt idx="41">
                  <c:v>0.67309996165261876</c:v>
                </c:pt>
                <c:pt idx="42">
                  <c:v>0.71555214316263205</c:v>
                </c:pt>
                <c:pt idx="43">
                  <c:v>0.70307469416005641</c:v>
                </c:pt>
                <c:pt idx="44">
                  <c:v>0.64933073822797249</c:v>
                </c:pt>
                <c:pt idx="45">
                  <c:v>0.6429935170704304</c:v>
                </c:pt>
                <c:pt idx="46">
                  <c:v>0.64914213303124435</c:v>
                </c:pt>
                <c:pt idx="47">
                  <c:v>0.46713559514060515</c:v>
                </c:pt>
                <c:pt idx="48">
                  <c:v>0.49133892788626882</c:v>
                </c:pt>
                <c:pt idx="49">
                  <c:v>0.39237852754751501</c:v>
                </c:pt>
                <c:pt idx="50">
                  <c:v>0.30767698749557199</c:v>
                </c:pt>
                <c:pt idx="51">
                  <c:v>0.25521621520142856</c:v>
                </c:pt>
                <c:pt idx="52">
                  <c:v>0.19946783147271335</c:v>
                </c:pt>
                <c:pt idx="53">
                  <c:v>-1.488963778576001E-2</c:v>
                </c:pt>
                <c:pt idx="54">
                  <c:v>-2.3117990127936933E-2</c:v>
                </c:pt>
                <c:pt idx="55">
                  <c:v>-0.11234199269762293</c:v>
                </c:pt>
                <c:pt idx="56">
                  <c:v>3.8634965275310428E-2</c:v>
                </c:pt>
                <c:pt idx="57">
                  <c:v>7.3883226696452114E-2</c:v>
                </c:pt>
                <c:pt idx="58">
                  <c:v>7.984483076279475E-2</c:v>
                </c:pt>
                <c:pt idx="59">
                  <c:v>7.5706195608363697E-2</c:v>
                </c:pt>
                <c:pt idx="60">
                  <c:v>8.6235164577939269E-2</c:v>
                </c:pt>
                <c:pt idx="61">
                  <c:v>0.61678503497363801</c:v>
                </c:pt>
                <c:pt idx="62">
                  <c:v>0.68900884390822459</c:v>
                </c:pt>
                <c:pt idx="63">
                  <c:v>0.69592648925496503</c:v>
                </c:pt>
                <c:pt idx="64">
                  <c:v>0.71686233935700716</c:v>
                </c:pt>
                <c:pt idx="65">
                  <c:v>0.71310188457657964</c:v>
                </c:pt>
                <c:pt idx="66">
                  <c:v>0.69226836569204853</c:v>
                </c:pt>
                <c:pt idx="67">
                  <c:v>0.70353500677934044</c:v>
                </c:pt>
                <c:pt idx="68">
                  <c:v>0.69935608437508834</c:v>
                </c:pt>
                <c:pt idx="69">
                  <c:v>0.67709712612532902</c:v>
                </c:pt>
                <c:pt idx="70">
                  <c:v>0.68361170828416684</c:v>
                </c:pt>
                <c:pt idx="71">
                  <c:v>0.68952362220906882</c:v>
                </c:pt>
                <c:pt idx="72">
                  <c:v>0.69091348122806817</c:v>
                </c:pt>
                <c:pt idx="73">
                  <c:v>0.71030530278348714</c:v>
                </c:pt>
                <c:pt idx="74">
                  <c:v>0.70952997364480919</c:v>
                </c:pt>
                <c:pt idx="75">
                  <c:v>0.73738422864925823</c:v>
                </c:pt>
              </c:numCache>
            </c:numRef>
          </c:val>
          <c:smooth val="0"/>
          <c:extLst>
            <c:ext xmlns:c16="http://schemas.microsoft.com/office/drawing/2014/chart" uri="{C3380CC4-5D6E-409C-BE32-E72D297353CC}">
              <c16:uniqueId val="{00000004-4DE5-4915-A179-C4486C3B02E2}"/>
            </c:ext>
          </c:extLst>
        </c:ser>
        <c:ser>
          <c:idx val="5"/>
          <c:order val="5"/>
          <c:tx>
            <c:strRef>
              <c:f>Correlations!$AN$6</c:f>
              <c:strCache>
                <c:ptCount val="1"/>
                <c:pt idx="0">
                  <c:v>Funds of funds</c:v>
                </c:pt>
              </c:strCache>
            </c:strRef>
          </c:tx>
          <c:spPr>
            <a:ln w="22225" cap="rnd">
              <a:solidFill>
                <a:schemeClr val="accent3">
                  <a:lumMod val="60000"/>
                  <a:lumOff val="40000"/>
                </a:schemeClr>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Correlations!$AN$27:$AN$1000</c:f>
              <c:numCache>
                <c:formatCode>0.00</c:formatCode>
                <c:ptCount val="974"/>
                <c:pt idx="0">
                  <c:v>0.30004993615446068</c:v>
                </c:pt>
                <c:pt idx="1">
                  <c:v>0.40179609788159271</c:v>
                </c:pt>
                <c:pt idx="2">
                  <c:v>0.52721129707470249</c:v>
                </c:pt>
                <c:pt idx="3">
                  <c:v>0.53275024859848386</c:v>
                </c:pt>
                <c:pt idx="4">
                  <c:v>0.49950847417177269</c:v>
                </c:pt>
                <c:pt idx="5">
                  <c:v>0.47234279808432411</c:v>
                </c:pt>
                <c:pt idx="6">
                  <c:v>0.47988974915931154</c:v>
                </c:pt>
                <c:pt idx="7">
                  <c:v>0.38962655634241444</c:v>
                </c:pt>
                <c:pt idx="8">
                  <c:v>0.42979444496572999</c:v>
                </c:pt>
                <c:pt idx="9">
                  <c:v>0.46913255901022316</c:v>
                </c:pt>
                <c:pt idx="10">
                  <c:v>0.48513136338156904</c:v>
                </c:pt>
                <c:pt idx="11">
                  <c:v>0.3702182521549337</c:v>
                </c:pt>
                <c:pt idx="12">
                  <c:v>0.40280738388976423</c:v>
                </c:pt>
                <c:pt idx="13">
                  <c:v>0.12814612660540875</c:v>
                </c:pt>
                <c:pt idx="14">
                  <c:v>7.5705900305281001E-2</c:v>
                </c:pt>
                <c:pt idx="15">
                  <c:v>0.24191985704455149</c:v>
                </c:pt>
                <c:pt idx="16">
                  <c:v>0.54678290802734075</c:v>
                </c:pt>
                <c:pt idx="17">
                  <c:v>0.4959530433785912</c:v>
                </c:pt>
                <c:pt idx="18">
                  <c:v>0.3372039724873081</c:v>
                </c:pt>
                <c:pt idx="19">
                  <c:v>0.42707817335331094</c:v>
                </c:pt>
                <c:pt idx="20">
                  <c:v>0.39849542388227971</c:v>
                </c:pt>
                <c:pt idx="21">
                  <c:v>0.39943387712840583</c:v>
                </c:pt>
                <c:pt idx="22">
                  <c:v>0.43849333347380381</c:v>
                </c:pt>
                <c:pt idx="23">
                  <c:v>0.46006392317870032</c:v>
                </c:pt>
                <c:pt idx="24">
                  <c:v>0.43441185139608596</c:v>
                </c:pt>
                <c:pt idx="25">
                  <c:v>0.44118353944157257</c:v>
                </c:pt>
                <c:pt idx="26">
                  <c:v>0.44867091154059302</c:v>
                </c:pt>
                <c:pt idx="27">
                  <c:v>0.49453589324969</c:v>
                </c:pt>
                <c:pt idx="28">
                  <c:v>0.47205353304530751</c:v>
                </c:pt>
                <c:pt idx="29">
                  <c:v>0.50154493722448634</c:v>
                </c:pt>
                <c:pt idx="30">
                  <c:v>0.50937172310041323</c:v>
                </c:pt>
                <c:pt idx="31">
                  <c:v>0.50013168478957915</c:v>
                </c:pt>
                <c:pt idx="32">
                  <c:v>0.49924208315385521</c:v>
                </c:pt>
                <c:pt idx="33">
                  <c:v>0.61758065527374861</c:v>
                </c:pt>
                <c:pt idx="34">
                  <c:v>0.62729122354026234</c:v>
                </c:pt>
                <c:pt idx="35">
                  <c:v>0.59876983238076475</c:v>
                </c:pt>
                <c:pt idx="36">
                  <c:v>0.4368193600075907</c:v>
                </c:pt>
                <c:pt idx="37">
                  <c:v>0.52777250146800092</c:v>
                </c:pt>
                <c:pt idx="38">
                  <c:v>0.69644602763561569</c:v>
                </c:pt>
                <c:pt idx="39">
                  <c:v>0.64885455081889643</c:v>
                </c:pt>
                <c:pt idx="40">
                  <c:v>0.65377963415802676</c:v>
                </c:pt>
                <c:pt idx="41">
                  <c:v>0.62775036607975976</c:v>
                </c:pt>
                <c:pt idx="42">
                  <c:v>0.5131159934178019</c:v>
                </c:pt>
                <c:pt idx="43">
                  <c:v>0.48929854188433164</c:v>
                </c:pt>
                <c:pt idx="44">
                  <c:v>0.49661526334343564</c:v>
                </c:pt>
                <c:pt idx="45">
                  <c:v>0.48671993422537269</c:v>
                </c:pt>
                <c:pt idx="46">
                  <c:v>0.52860002742876522</c:v>
                </c:pt>
                <c:pt idx="47">
                  <c:v>0.26319734271493456</c:v>
                </c:pt>
                <c:pt idx="48">
                  <c:v>0.26780040494081653</c:v>
                </c:pt>
                <c:pt idx="49">
                  <c:v>0.13995583127936509</c:v>
                </c:pt>
                <c:pt idx="50">
                  <c:v>3.3955666076629129E-2</c:v>
                </c:pt>
                <c:pt idx="51">
                  <c:v>9.1690269178916428E-2</c:v>
                </c:pt>
                <c:pt idx="52">
                  <c:v>0.10885883132731179</c:v>
                </c:pt>
                <c:pt idx="53">
                  <c:v>3.439696953343542E-2</c:v>
                </c:pt>
                <c:pt idx="54">
                  <c:v>3.6447445621076408E-2</c:v>
                </c:pt>
                <c:pt idx="55">
                  <c:v>2.0293243273378282E-3</c:v>
                </c:pt>
                <c:pt idx="56">
                  <c:v>2.986596279641832E-2</c:v>
                </c:pt>
                <c:pt idx="57">
                  <c:v>1.517588304282339E-2</c:v>
                </c:pt>
                <c:pt idx="58">
                  <c:v>-2.2910286256450498E-2</c:v>
                </c:pt>
                <c:pt idx="59">
                  <c:v>-4.1203389381695814E-2</c:v>
                </c:pt>
                <c:pt idx="60">
                  <c:v>-2.9883171197128956E-2</c:v>
                </c:pt>
                <c:pt idx="61">
                  <c:v>0.25641609564875539</c:v>
                </c:pt>
                <c:pt idx="62">
                  <c:v>0.39268818951711543</c:v>
                </c:pt>
                <c:pt idx="63">
                  <c:v>0.38653996216990538</c:v>
                </c:pt>
                <c:pt idx="64">
                  <c:v>0.47001100770004989</c:v>
                </c:pt>
                <c:pt idx="65">
                  <c:v>0.4651500764223031</c:v>
                </c:pt>
                <c:pt idx="66">
                  <c:v>0.44118409502959272</c:v>
                </c:pt>
                <c:pt idx="67">
                  <c:v>0.4516166790447671</c:v>
                </c:pt>
                <c:pt idx="68">
                  <c:v>0.42947388096949995</c:v>
                </c:pt>
                <c:pt idx="69">
                  <c:v>0.46424059595199291</c:v>
                </c:pt>
                <c:pt idx="70">
                  <c:v>0.52273288472586465</c:v>
                </c:pt>
                <c:pt idx="71">
                  <c:v>0.53575535816759734</c:v>
                </c:pt>
                <c:pt idx="72">
                  <c:v>0.48554015599283457</c:v>
                </c:pt>
                <c:pt idx="73">
                  <c:v>0.51264320403107011</c:v>
                </c:pt>
                <c:pt idx="74">
                  <c:v>0.50265768582471371</c:v>
                </c:pt>
                <c:pt idx="75">
                  <c:v>0.50334728209528701</c:v>
                </c:pt>
              </c:numCache>
            </c:numRef>
          </c:val>
          <c:smooth val="0"/>
          <c:extLst>
            <c:ext xmlns:c16="http://schemas.microsoft.com/office/drawing/2014/chart" uri="{C3380CC4-5D6E-409C-BE32-E72D297353CC}">
              <c16:uniqueId val="{00000005-4DE5-4915-A179-C4486C3B02E2}"/>
            </c:ext>
          </c:extLst>
        </c:ser>
        <c:ser>
          <c:idx val="6"/>
          <c:order val="6"/>
          <c:tx>
            <c:strRef>
              <c:f>Correlations!$AO$6</c:f>
              <c:strCache>
                <c:ptCount val="1"/>
                <c:pt idx="0">
                  <c:v>Secondaries</c:v>
                </c:pt>
              </c:strCache>
            </c:strRef>
          </c:tx>
          <c:spPr>
            <a:ln w="22225" cap="rnd">
              <a:solidFill>
                <a:srgbClr val="FFAF99"/>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Correlations!$AO$27:$AO$1000</c:f>
              <c:numCache>
                <c:formatCode>0.00</c:formatCode>
                <c:ptCount val="974"/>
                <c:pt idx="0">
                  <c:v>4.8370951299505138E-2</c:v>
                </c:pt>
                <c:pt idx="1">
                  <c:v>4.1791706276557809E-2</c:v>
                </c:pt>
                <c:pt idx="2">
                  <c:v>0.1022142027403225</c:v>
                </c:pt>
                <c:pt idx="3">
                  <c:v>0.11291729680232766</c:v>
                </c:pt>
                <c:pt idx="4">
                  <c:v>0.27278928867567453</c:v>
                </c:pt>
                <c:pt idx="5">
                  <c:v>0.15659852526788179</c:v>
                </c:pt>
                <c:pt idx="6">
                  <c:v>0.2007111442067554</c:v>
                </c:pt>
                <c:pt idx="7">
                  <c:v>0.26537125635685016</c:v>
                </c:pt>
                <c:pt idx="8">
                  <c:v>0.41183927673642695</c:v>
                </c:pt>
                <c:pt idx="9">
                  <c:v>0.4330274777781552</c:v>
                </c:pt>
                <c:pt idx="10">
                  <c:v>0.43094465129673715</c:v>
                </c:pt>
                <c:pt idx="11">
                  <c:v>4.2087669254655048E-2</c:v>
                </c:pt>
                <c:pt idx="12">
                  <c:v>0.19419830934600474</c:v>
                </c:pt>
                <c:pt idx="13">
                  <c:v>0.22665700890600665</c:v>
                </c:pt>
                <c:pt idx="14">
                  <c:v>0.37304181255108598</c:v>
                </c:pt>
                <c:pt idx="15">
                  <c:v>0.34840352735020808</c:v>
                </c:pt>
                <c:pt idx="16">
                  <c:v>0.67633376235299392</c:v>
                </c:pt>
                <c:pt idx="17">
                  <c:v>0.733342589890983</c:v>
                </c:pt>
                <c:pt idx="18">
                  <c:v>0.59279493420763485</c:v>
                </c:pt>
                <c:pt idx="19">
                  <c:v>0.55959282432950963</c:v>
                </c:pt>
                <c:pt idx="20">
                  <c:v>0.54436951508774178</c:v>
                </c:pt>
                <c:pt idx="21">
                  <c:v>0.56137036338836244</c:v>
                </c:pt>
                <c:pt idx="22">
                  <c:v>0.44769767252479087</c:v>
                </c:pt>
                <c:pt idx="23">
                  <c:v>0.46230008157462993</c:v>
                </c:pt>
                <c:pt idx="24">
                  <c:v>0.46837657783792941</c:v>
                </c:pt>
                <c:pt idx="25">
                  <c:v>0.48077461903479057</c:v>
                </c:pt>
                <c:pt idx="26">
                  <c:v>0.47813421457658761</c:v>
                </c:pt>
                <c:pt idx="27">
                  <c:v>0.44517500002195415</c:v>
                </c:pt>
                <c:pt idx="28">
                  <c:v>0.2927303569748384</c:v>
                </c:pt>
                <c:pt idx="29">
                  <c:v>0.32976610915946186</c:v>
                </c:pt>
                <c:pt idx="30">
                  <c:v>0.31299071725567795</c:v>
                </c:pt>
                <c:pt idx="31">
                  <c:v>0.32282515372943688</c:v>
                </c:pt>
                <c:pt idx="32">
                  <c:v>0.32368891599570127</c:v>
                </c:pt>
                <c:pt idx="33">
                  <c:v>0.3192740633986173</c:v>
                </c:pt>
                <c:pt idx="34">
                  <c:v>0.30455743281318814</c:v>
                </c:pt>
                <c:pt idx="35">
                  <c:v>0.33625865278664635</c:v>
                </c:pt>
                <c:pt idx="36">
                  <c:v>6.8808214902396705E-2</c:v>
                </c:pt>
                <c:pt idx="37">
                  <c:v>-0.24715449599248268</c:v>
                </c:pt>
                <c:pt idx="38">
                  <c:v>-0.18496930162926645</c:v>
                </c:pt>
                <c:pt idx="39">
                  <c:v>-0.16457493644108254</c:v>
                </c:pt>
                <c:pt idx="40">
                  <c:v>-0.16302510976287654</c:v>
                </c:pt>
                <c:pt idx="41">
                  <c:v>-0.136578332909639</c:v>
                </c:pt>
                <c:pt idx="42">
                  <c:v>-1.6671779233998919E-2</c:v>
                </c:pt>
                <c:pt idx="43">
                  <c:v>4.1697357961143718E-2</c:v>
                </c:pt>
                <c:pt idx="44">
                  <c:v>-9.3773287357911475E-3</c:v>
                </c:pt>
                <c:pt idx="45">
                  <c:v>-3.2671047773171522E-2</c:v>
                </c:pt>
                <c:pt idx="46">
                  <c:v>-2.0786625890243847E-2</c:v>
                </c:pt>
                <c:pt idx="47">
                  <c:v>1.6937597737390661E-2</c:v>
                </c:pt>
                <c:pt idx="48">
                  <c:v>0.35691096144801421</c:v>
                </c:pt>
                <c:pt idx="49">
                  <c:v>0.21760496688398401</c:v>
                </c:pt>
                <c:pt idx="50">
                  <c:v>0.21162981587408561</c:v>
                </c:pt>
                <c:pt idx="51">
                  <c:v>0.1921394121367643</c:v>
                </c:pt>
                <c:pt idx="52">
                  <c:v>0.18685636284343368</c:v>
                </c:pt>
                <c:pt idx="53">
                  <c:v>0.21328419080498698</c:v>
                </c:pt>
                <c:pt idx="54">
                  <c:v>0.18311749396647586</c:v>
                </c:pt>
                <c:pt idx="55">
                  <c:v>0.10642681111567776</c:v>
                </c:pt>
                <c:pt idx="56">
                  <c:v>0.15949869643473777</c:v>
                </c:pt>
                <c:pt idx="57">
                  <c:v>0.15757455094372794</c:v>
                </c:pt>
                <c:pt idx="58">
                  <c:v>0.17258260745284765</c:v>
                </c:pt>
                <c:pt idx="59">
                  <c:v>0.18021647029638935</c:v>
                </c:pt>
                <c:pt idx="60">
                  <c:v>0.19267347093420384</c:v>
                </c:pt>
                <c:pt idx="61">
                  <c:v>0.47155628216426415</c:v>
                </c:pt>
                <c:pt idx="62">
                  <c:v>0.47416409692074857</c:v>
                </c:pt>
                <c:pt idx="63">
                  <c:v>0.46073421198878695</c:v>
                </c:pt>
                <c:pt idx="64">
                  <c:v>0.50678562457507181</c:v>
                </c:pt>
                <c:pt idx="65">
                  <c:v>0.50476344679042895</c:v>
                </c:pt>
                <c:pt idx="66">
                  <c:v>0.49020505435048994</c:v>
                </c:pt>
                <c:pt idx="67">
                  <c:v>0.48737551793838285</c:v>
                </c:pt>
                <c:pt idx="68">
                  <c:v>0.49991288467245087</c:v>
                </c:pt>
                <c:pt idx="69">
                  <c:v>0.53159152849857749</c:v>
                </c:pt>
                <c:pt idx="70">
                  <c:v>0.44959365002054724</c:v>
                </c:pt>
                <c:pt idx="71">
                  <c:v>0.47704649220398454</c:v>
                </c:pt>
                <c:pt idx="72">
                  <c:v>0.47035175352046132</c:v>
                </c:pt>
                <c:pt idx="73">
                  <c:v>0.44854541102136164</c:v>
                </c:pt>
                <c:pt idx="74">
                  <c:v>0.45727863623393428</c:v>
                </c:pt>
                <c:pt idx="75">
                  <c:v>0.49035220362263421</c:v>
                </c:pt>
              </c:numCache>
            </c:numRef>
          </c:val>
          <c:smooth val="0"/>
          <c:extLst>
            <c:ext xmlns:c16="http://schemas.microsoft.com/office/drawing/2014/chart" uri="{C3380CC4-5D6E-409C-BE32-E72D297353CC}">
              <c16:uniqueId val="{00000006-4DE5-4915-A179-C4486C3B02E2}"/>
            </c:ext>
          </c:extLst>
        </c:ser>
        <c:ser>
          <c:idx val="7"/>
          <c:order val="7"/>
          <c:tx>
            <c:strRef>
              <c:f>Correlations!$AP$6</c:f>
              <c:strCache>
                <c:ptCount val="1"/>
                <c:pt idx="0">
                  <c:v>Private capital</c:v>
                </c:pt>
              </c:strCache>
            </c:strRef>
          </c:tx>
          <c:spPr>
            <a:ln w="22225" cap="rnd">
              <a:solidFill>
                <a:srgbClr val="051C38"/>
              </a:solidFill>
              <a:round/>
            </a:ln>
            <a:effectLst/>
          </c:spPr>
          <c:marker>
            <c:symbol val="none"/>
          </c:marker>
          <c:cat>
            <c:numRef>
              <c:f>Correlations!$AH$27:$AH$1000</c:f>
              <c:numCache>
                <c:formatCode>m/d/yyyy</c:formatCode>
                <c:ptCount val="974"/>
                <c:pt idx="0">
                  <c:v>38352</c:v>
                </c:pt>
                <c:pt idx="1">
                  <c:v>38442</c:v>
                </c:pt>
                <c:pt idx="2">
                  <c:v>38533</c:v>
                </c:pt>
                <c:pt idx="3">
                  <c:v>38625</c:v>
                </c:pt>
                <c:pt idx="4">
                  <c:v>38717</c:v>
                </c:pt>
                <c:pt idx="5">
                  <c:v>38807</c:v>
                </c:pt>
                <c:pt idx="6">
                  <c:v>38898</c:v>
                </c:pt>
                <c:pt idx="7">
                  <c:v>38990</c:v>
                </c:pt>
                <c:pt idx="8">
                  <c:v>39082</c:v>
                </c:pt>
                <c:pt idx="9">
                  <c:v>39172</c:v>
                </c:pt>
                <c:pt idx="10">
                  <c:v>39263</c:v>
                </c:pt>
                <c:pt idx="11">
                  <c:v>39355</c:v>
                </c:pt>
                <c:pt idx="12">
                  <c:v>39447</c:v>
                </c:pt>
                <c:pt idx="13">
                  <c:v>39538</c:v>
                </c:pt>
                <c:pt idx="14">
                  <c:v>39629</c:v>
                </c:pt>
                <c:pt idx="15">
                  <c:v>39721</c:v>
                </c:pt>
                <c:pt idx="16">
                  <c:v>39813</c:v>
                </c:pt>
                <c:pt idx="17">
                  <c:v>39903</c:v>
                </c:pt>
                <c:pt idx="18">
                  <c:v>39994</c:v>
                </c:pt>
                <c:pt idx="19">
                  <c:v>40086</c:v>
                </c:pt>
                <c:pt idx="20">
                  <c:v>40178</c:v>
                </c:pt>
                <c:pt idx="21">
                  <c:v>40268</c:v>
                </c:pt>
                <c:pt idx="22">
                  <c:v>40359</c:v>
                </c:pt>
                <c:pt idx="23">
                  <c:v>40451</c:v>
                </c:pt>
                <c:pt idx="24">
                  <c:v>40543</c:v>
                </c:pt>
                <c:pt idx="25">
                  <c:v>40633</c:v>
                </c:pt>
                <c:pt idx="26">
                  <c:v>40724</c:v>
                </c:pt>
                <c:pt idx="27">
                  <c:v>40816</c:v>
                </c:pt>
                <c:pt idx="28">
                  <c:v>40908</c:v>
                </c:pt>
                <c:pt idx="29">
                  <c:v>40999</c:v>
                </c:pt>
                <c:pt idx="30">
                  <c:v>41090</c:v>
                </c:pt>
                <c:pt idx="31">
                  <c:v>41182</c:v>
                </c:pt>
                <c:pt idx="32">
                  <c:v>41274</c:v>
                </c:pt>
                <c:pt idx="33">
                  <c:v>41364</c:v>
                </c:pt>
                <c:pt idx="34">
                  <c:v>41455</c:v>
                </c:pt>
                <c:pt idx="35">
                  <c:v>41547</c:v>
                </c:pt>
                <c:pt idx="36">
                  <c:v>41639</c:v>
                </c:pt>
                <c:pt idx="37">
                  <c:v>41729</c:v>
                </c:pt>
                <c:pt idx="38">
                  <c:v>41820</c:v>
                </c:pt>
                <c:pt idx="39">
                  <c:v>41912</c:v>
                </c:pt>
                <c:pt idx="40">
                  <c:v>42004</c:v>
                </c:pt>
                <c:pt idx="41">
                  <c:v>42094</c:v>
                </c:pt>
                <c:pt idx="42">
                  <c:v>42185</c:v>
                </c:pt>
                <c:pt idx="43">
                  <c:v>42277</c:v>
                </c:pt>
                <c:pt idx="44">
                  <c:v>42369</c:v>
                </c:pt>
                <c:pt idx="45">
                  <c:v>42460</c:v>
                </c:pt>
                <c:pt idx="46">
                  <c:v>42551</c:v>
                </c:pt>
                <c:pt idx="47">
                  <c:v>42643</c:v>
                </c:pt>
                <c:pt idx="48">
                  <c:v>42735</c:v>
                </c:pt>
                <c:pt idx="49">
                  <c:v>42825</c:v>
                </c:pt>
                <c:pt idx="50">
                  <c:v>42916</c:v>
                </c:pt>
                <c:pt idx="51">
                  <c:v>43008</c:v>
                </c:pt>
                <c:pt idx="52">
                  <c:v>43100</c:v>
                </c:pt>
                <c:pt idx="53">
                  <c:v>43190</c:v>
                </c:pt>
                <c:pt idx="54">
                  <c:v>43281</c:v>
                </c:pt>
                <c:pt idx="55">
                  <c:v>43373</c:v>
                </c:pt>
                <c:pt idx="56">
                  <c:v>43465</c:v>
                </c:pt>
                <c:pt idx="57">
                  <c:v>43555</c:v>
                </c:pt>
                <c:pt idx="58">
                  <c:v>43646</c:v>
                </c:pt>
                <c:pt idx="59">
                  <c:v>43738</c:v>
                </c:pt>
                <c:pt idx="60">
                  <c:v>43830</c:v>
                </c:pt>
                <c:pt idx="61">
                  <c:v>43921</c:v>
                </c:pt>
                <c:pt idx="62">
                  <c:v>44012</c:v>
                </c:pt>
                <c:pt idx="63">
                  <c:v>44104</c:v>
                </c:pt>
                <c:pt idx="64">
                  <c:v>44196</c:v>
                </c:pt>
                <c:pt idx="65">
                  <c:v>44286</c:v>
                </c:pt>
                <c:pt idx="66">
                  <c:v>44377</c:v>
                </c:pt>
                <c:pt idx="67">
                  <c:v>44469</c:v>
                </c:pt>
                <c:pt idx="68">
                  <c:v>44561</c:v>
                </c:pt>
                <c:pt idx="69">
                  <c:v>44651</c:v>
                </c:pt>
                <c:pt idx="70">
                  <c:v>44742</c:v>
                </c:pt>
                <c:pt idx="71">
                  <c:v>44834</c:v>
                </c:pt>
                <c:pt idx="72">
                  <c:v>44926</c:v>
                </c:pt>
                <c:pt idx="73">
                  <c:v>45016</c:v>
                </c:pt>
                <c:pt idx="74">
                  <c:v>45107</c:v>
                </c:pt>
                <c:pt idx="75">
                  <c:v>45199</c:v>
                </c:pt>
              </c:numCache>
            </c:numRef>
          </c:cat>
          <c:val>
            <c:numRef>
              <c:f>Correlations!$AP$27:$AP$1000</c:f>
              <c:numCache>
                <c:formatCode>0.00</c:formatCode>
                <c:ptCount val="974"/>
                <c:pt idx="0">
                  <c:v>0.75157172931516181</c:v>
                </c:pt>
                <c:pt idx="1">
                  <c:v>0.75939823664207773</c:v>
                </c:pt>
                <c:pt idx="2">
                  <c:v>0.73451110379676876</c:v>
                </c:pt>
                <c:pt idx="3">
                  <c:v>0.73757696409986229</c:v>
                </c:pt>
                <c:pt idx="4">
                  <c:v>0.7142563433792245</c:v>
                </c:pt>
                <c:pt idx="5">
                  <c:v>0.66953909722619553</c:v>
                </c:pt>
                <c:pt idx="6">
                  <c:v>0.65741552329381658</c:v>
                </c:pt>
                <c:pt idx="7">
                  <c:v>0.57424062623112015</c:v>
                </c:pt>
                <c:pt idx="8">
                  <c:v>0.61164723919994701</c:v>
                </c:pt>
                <c:pt idx="9">
                  <c:v>0.58927191081861541</c:v>
                </c:pt>
                <c:pt idx="10">
                  <c:v>0.57557603412741631</c:v>
                </c:pt>
                <c:pt idx="11">
                  <c:v>0.56491059076399475</c:v>
                </c:pt>
                <c:pt idx="12">
                  <c:v>0.5943727443753225</c:v>
                </c:pt>
                <c:pt idx="13">
                  <c:v>0.59675729881094586</c:v>
                </c:pt>
                <c:pt idx="14">
                  <c:v>0.63956146280953907</c:v>
                </c:pt>
                <c:pt idx="15">
                  <c:v>0.7045935257429059</c:v>
                </c:pt>
                <c:pt idx="16">
                  <c:v>0.73545270905810511</c:v>
                </c:pt>
                <c:pt idx="17">
                  <c:v>0.73897626498264768</c:v>
                </c:pt>
                <c:pt idx="18">
                  <c:v>0.7394540752892359</c:v>
                </c:pt>
                <c:pt idx="19">
                  <c:v>0.70900604367368325</c:v>
                </c:pt>
                <c:pt idx="20">
                  <c:v>0.69507381421538095</c:v>
                </c:pt>
                <c:pt idx="21">
                  <c:v>0.68370650166773506</c:v>
                </c:pt>
                <c:pt idx="22">
                  <c:v>0.67556654889538781</c:v>
                </c:pt>
                <c:pt idx="23">
                  <c:v>0.67653300836065888</c:v>
                </c:pt>
                <c:pt idx="24">
                  <c:v>0.69954745612522651</c:v>
                </c:pt>
                <c:pt idx="25">
                  <c:v>0.70366881389894398</c:v>
                </c:pt>
                <c:pt idx="26">
                  <c:v>0.71152353748116337</c:v>
                </c:pt>
                <c:pt idx="27">
                  <c:v>0.73735325691258258</c:v>
                </c:pt>
                <c:pt idx="28">
                  <c:v>0.77618170922708096</c:v>
                </c:pt>
                <c:pt idx="29">
                  <c:v>0.8104877750368974</c:v>
                </c:pt>
                <c:pt idx="30">
                  <c:v>0.84562679084980896</c:v>
                </c:pt>
                <c:pt idx="31">
                  <c:v>0.86044226197744667</c:v>
                </c:pt>
                <c:pt idx="32">
                  <c:v>0.87387218998506377</c:v>
                </c:pt>
                <c:pt idx="33">
                  <c:v>0.87281726328118225</c:v>
                </c:pt>
                <c:pt idx="34">
                  <c:v>0.8726392929575455</c:v>
                </c:pt>
                <c:pt idx="35">
                  <c:v>0.88012761206013135</c:v>
                </c:pt>
                <c:pt idx="36">
                  <c:v>0.82407303016461209</c:v>
                </c:pt>
                <c:pt idx="37">
                  <c:v>0.81675377175572661</c:v>
                </c:pt>
                <c:pt idx="38">
                  <c:v>0.79394435296762456</c:v>
                </c:pt>
                <c:pt idx="39">
                  <c:v>0.78364625231139085</c:v>
                </c:pt>
                <c:pt idx="40">
                  <c:v>0.78387902366232931</c:v>
                </c:pt>
                <c:pt idx="41">
                  <c:v>0.80656176715452943</c:v>
                </c:pt>
                <c:pt idx="42">
                  <c:v>0.84222782610434666</c:v>
                </c:pt>
                <c:pt idx="43">
                  <c:v>0.8552340889598965</c:v>
                </c:pt>
                <c:pt idx="44">
                  <c:v>0.83228118385670702</c:v>
                </c:pt>
                <c:pt idx="45">
                  <c:v>0.84025462626617298</c:v>
                </c:pt>
                <c:pt idx="46">
                  <c:v>0.8367711083719328</c:v>
                </c:pt>
                <c:pt idx="47">
                  <c:v>0.73161795126796125</c:v>
                </c:pt>
                <c:pt idx="48">
                  <c:v>0.72481457869961208</c:v>
                </c:pt>
                <c:pt idx="49">
                  <c:v>0.67280304617593212</c:v>
                </c:pt>
                <c:pt idx="50">
                  <c:v>0.61188937343184857</c:v>
                </c:pt>
                <c:pt idx="51">
                  <c:v>0.59667431598554777</c:v>
                </c:pt>
                <c:pt idx="52">
                  <c:v>0.55434846613600841</c:v>
                </c:pt>
                <c:pt idx="53">
                  <c:v>0.51255086114526116</c:v>
                </c:pt>
                <c:pt idx="54">
                  <c:v>0.5123192596552909</c:v>
                </c:pt>
                <c:pt idx="55">
                  <c:v>0.48619882780995949</c:v>
                </c:pt>
                <c:pt idx="56">
                  <c:v>0.6223141526367626</c:v>
                </c:pt>
                <c:pt idx="57">
                  <c:v>0.67360633440616713</c:v>
                </c:pt>
                <c:pt idx="58">
                  <c:v>0.65579011868802806</c:v>
                </c:pt>
                <c:pt idx="59">
                  <c:v>0.6816324623930311</c:v>
                </c:pt>
                <c:pt idx="60">
                  <c:v>0.69079016435273877</c:v>
                </c:pt>
                <c:pt idx="61">
                  <c:v>0.84629978506768966</c:v>
                </c:pt>
                <c:pt idx="62">
                  <c:v>0.90032669738216409</c:v>
                </c:pt>
                <c:pt idx="63">
                  <c:v>0.89396789385573594</c:v>
                </c:pt>
                <c:pt idx="64">
                  <c:v>0.89419767869521172</c:v>
                </c:pt>
                <c:pt idx="65">
                  <c:v>0.85284838730541912</c:v>
                </c:pt>
                <c:pt idx="66">
                  <c:v>0.85663577432138127</c:v>
                </c:pt>
                <c:pt idx="67">
                  <c:v>0.85742532620190193</c:v>
                </c:pt>
                <c:pt idx="68">
                  <c:v>0.85600452466713195</c:v>
                </c:pt>
                <c:pt idx="69">
                  <c:v>0.86099540047646428</c:v>
                </c:pt>
                <c:pt idx="70">
                  <c:v>0.85697266017344964</c:v>
                </c:pt>
                <c:pt idx="71">
                  <c:v>0.85732500659639643</c:v>
                </c:pt>
                <c:pt idx="72">
                  <c:v>0.85904990874118314</c:v>
                </c:pt>
                <c:pt idx="73">
                  <c:v>0.8651287977168759</c:v>
                </c:pt>
                <c:pt idx="74">
                  <c:v>0.85310373085703828</c:v>
                </c:pt>
                <c:pt idx="75">
                  <c:v>0.85983561295907518</c:v>
                </c:pt>
              </c:numCache>
            </c:numRef>
          </c:val>
          <c:smooth val="0"/>
          <c:extLst>
            <c:ext xmlns:c16="http://schemas.microsoft.com/office/drawing/2014/chart" uri="{C3380CC4-5D6E-409C-BE32-E72D297353CC}">
              <c16:uniqueId val="{00000007-4DE5-4915-A179-C4486C3B02E2}"/>
            </c:ext>
          </c:extLst>
        </c:ser>
        <c:dLbls>
          <c:showLegendKey val="0"/>
          <c:showVal val="0"/>
          <c:showCatName val="0"/>
          <c:showSerName val="0"/>
          <c:showPercent val="0"/>
          <c:showBubbleSize val="0"/>
        </c:dLbls>
        <c:smooth val="0"/>
        <c:axId val="711151567"/>
        <c:axId val="711145327"/>
      </c:lineChart>
      <c:date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Whitney Cond SSm Light" pitchFamily="50" charset="0"/>
                <a:ea typeface="+mn-ea"/>
                <a:cs typeface="+mn-cs"/>
              </a:defRPr>
            </a:pPr>
            <a:endParaRPr lang="en-US"/>
          </a:p>
        </c:txPr>
        <c:crossAx val="711145327"/>
        <c:crosses val="autoZero"/>
        <c:auto val="0"/>
        <c:lblOffset val="100"/>
        <c:baseTimeUnit val="months"/>
        <c:majorUnit val="12"/>
        <c:majorTimeUnit val="months"/>
      </c:dateAx>
      <c:valAx>
        <c:axId val="711145327"/>
        <c:scaling>
          <c:orientation val="minMax"/>
        </c:scaling>
        <c:delete val="0"/>
        <c:axPos val="l"/>
        <c:numFmt formatCode="0.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2624740177956E-3"/>
          <c:y val="0.8612766688217229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chemeClr val="tx1">
                  <a:lumMod val="65000"/>
                  <a:lumOff val="35000"/>
                </a:schemeClr>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latin typeface="Whitney Cond SSm Light" pitchFamily="50"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'Volatility and Drawdowns'!$B$33</c:f>
              <c:strCache>
                <c:ptCount val="1"/>
                <c:pt idx="0">
                  <c:v>Dot-com bubble</c:v>
                </c:pt>
              </c:strCache>
            </c:strRef>
          </c:tx>
          <c:spPr>
            <a:solidFill>
              <a:schemeClr val="accent1"/>
            </a:solidFill>
            <a:ln>
              <a:noFill/>
            </a:ln>
            <a:effectLst/>
          </c:spPr>
          <c:invertIfNegative val="0"/>
          <c:cat>
            <c:strRef>
              <c:f>'Volatility and Drawdowns'!$C$32:$O$32</c:f>
              <c:strCache>
                <c:ptCount val="13"/>
                <c:pt idx="0">
                  <c:v>Private equity</c:v>
                </c:pt>
                <c:pt idx="1">
                  <c:v>Venture capital</c:v>
                </c:pt>
                <c:pt idx="2">
                  <c:v>Real estate</c:v>
                </c:pt>
                <c:pt idx="3">
                  <c:v>Real assets</c:v>
                </c:pt>
                <c:pt idx="4">
                  <c:v>Private debt</c:v>
                </c:pt>
                <c:pt idx="5">
                  <c:v>Funds of funds</c:v>
                </c:pt>
                <c:pt idx="6">
                  <c:v>Secondaries</c:v>
                </c:pt>
                <c:pt idx="7">
                  <c:v>Private capital</c:v>
                </c:pt>
                <c:pt idx="8">
                  <c:v>S&amp;P 500</c:v>
                </c:pt>
                <c:pt idx="9">
                  <c:v>Global Markets</c:v>
                </c:pt>
                <c:pt idx="10">
                  <c:v>Global Real Estate</c:v>
                </c:pt>
                <c:pt idx="11">
                  <c:v>Global Energy</c:v>
                </c:pt>
                <c:pt idx="12">
                  <c:v>Global High Yield</c:v>
                </c:pt>
              </c:strCache>
            </c:strRef>
          </c:cat>
          <c:val>
            <c:numRef>
              <c:f>'Volatility and Drawdowns'!$C$33:$O$33</c:f>
              <c:numCache>
                <c:formatCode>0.0%</c:formatCode>
                <c:ptCount val="13"/>
                <c:pt idx="0">
                  <c:v>-0.25633384193066189</c:v>
                </c:pt>
                <c:pt idx="1">
                  <c:v>-0.65076965810572762</c:v>
                </c:pt>
                <c:pt idx="2">
                  <c:v>-2.0789729177080551E-2</c:v>
                </c:pt>
                <c:pt idx="3">
                  <c:v>-7.1656473897344641E-2</c:v>
                </c:pt>
                <c:pt idx="4">
                  <c:v>-3.4989474848305724E-2</c:v>
                </c:pt>
                <c:pt idx="5">
                  <c:v>-0.5533289223040716</c:v>
                </c:pt>
                <c:pt idx="6">
                  <c:v>-0.15852892264222984</c:v>
                </c:pt>
                <c:pt idx="7">
                  <c:v>-0.25660947085587993</c:v>
                </c:pt>
                <c:pt idx="8">
                  <c:v>-0.43753433667350172</c:v>
                </c:pt>
                <c:pt idx="9">
                  <c:v>-0.43134118724544113</c:v>
                </c:pt>
                <c:pt idx="10">
                  <c:v>-8.9874786546604746E-2</c:v>
                </c:pt>
                <c:pt idx="11">
                  <c:v>-0.21550076241216565</c:v>
                </c:pt>
                <c:pt idx="12">
                  <c:v>-8.2435999999999954E-2</c:v>
                </c:pt>
              </c:numCache>
            </c:numRef>
          </c:val>
          <c:extLst>
            <c:ext xmlns:c16="http://schemas.microsoft.com/office/drawing/2014/chart" uri="{C3380CC4-5D6E-409C-BE32-E72D297353CC}">
              <c16:uniqueId val="{00000000-A923-416F-AE81-C2FA8C7416B9}"/>
            </c:ext>
          </c:extLst>
        </c:ser>
        <c:ser>
          <c:idx val="1"/>
          <c:order val="1"/>
          <c:tx>
            <c:strRef>
              <c:f>'Volatility and Drawdowns'!$B$34</c:f>
              <c:strCache>
                <c:ptCount val="1"/>
                <c:pt idx="0">
                  <c:v>GFC</c:v>
                </c:pt>
              </c:strCache>
            </c:strRef>
          </c:tx>
          <c:spPr>
            <a:solidFill>
              <a:schemeClr val="accent2"/>
            </a:solidFill>
            <a:ln>
              <a:noFill/>
            </a:ln>
            <a:effectLst/>
          </c:spPr>
          <c:invertIfNegative val="0"/>
          <c:cat>
            <c:strRef>
              <c:f>'Volatility and Drawdowns'!$C$32:$O$32</c:f>
              <c:strCache>
                <c:ptCount val="13"/>
                <c:pt idx="0">
                  <c:v>Private equity</c:v>
                </c:pt>
                <c:pt idx="1">
                  <c:v>Venture capital</c:v>
                </c:pt>
                <c:pt idx="2">
                  <c:v>Real estate</c:v>
                </c:pt>
                <c:pt idx="3">
                  <c:v>Real assets</c:v>
                </c:pt>
                <c:pt idx="4">
                  <c:v>Private debt</c:v>
                </c:pt>
                <c:pt idx="5">
                  <c:v>Funds of funds</c:v>
                </c:pt>
                <c:pt idx="6">
                  <c:v>Secondaries</c:v>
                </c:pt>
                <c:pt idx="7">
                  <c:v>Private capital</c:v>
                </c:pt>
                <c:pt idx="8">
                  <c:v>S&amp;P 500</c:v>
                </c:pt>
                <c:pt idx="9">
                  <c:v>Global Markets</c:v>
                </c:pt>
                <c:pt idx="10">
                  <c:v>Global Real Estate</c:v>
                </c:pt>
                <c:pt idx="11">
                  <c:v>Global Energy</c:v>
                </c:pt>
                <c:pt idx="12">
                  <c:v>Global High Yield</c:v>
                </c:pt>
              </c:strCache>
            </c:strRef>
          </c:cat>
          <c:val>
            <c:numRef>
              <c:f>'Volatility and Drawdowns'!$C$34:$O$34</c:f>
              <c:numCache>
                <c:formatCode>0.0%</c:formatCode>
                <c:ptCount val="13"/>
                <c:pt idx="0">
                  <c:v>-0.27685231311801006</c:v>
                </c:pt>
                <c:pt idx="1">
                  <c:v>-0.17082972742974312</c:v>
                </c:pt>
                <c:pt idx="2">
                  <c:v>-0.56454016198526169</c:v>
                </c:pt>
                <c:pt idx="3">
                  <c:v>-0.10052700891058164</c:v>
                </c:pt>
                <c:pt idx="4">
                  <c:v>-0.2719022247101589</c:v>
                </c:pt>
                <c:pt idx="5">
                  <c:v>-0.24379964048683833</c:v>
                </c:pt>
                <c:pt idx="6">
                  <c:v>-0.16618607171244648</c:v>
                </c:pt>
                <c:pt idx="7">
                  <c:v>-0.26495413795022538</c:v>
                </c:pt>
                <c:pt idx="8">
                  <c:v>-0.45803480291065168</c:v>
                </c:pt>
                <c:pt idx="9">
                  <c:v>-0.48703455772585624</c:v>
                </c:pt>
                <c:pt idx="10">
                  <c:v>-0.63256793407895318</c:v>
                </c:pt>
                <c:pt idx="11">
                  <c:v>-0.4544471637411398</c:v>
                </c:pt>
                <c:pt idx="12">
                  <c:v>-0.26901181510323535</c:v>
                </c:pt>
              </c:numCache>
            </c:numRef>
          </c:val>
          <c:extLst>
            <c:ext xmlns:c16="http://schemas.microsoft.com/office/drawing/2014/chart" uri="{C3380CC4-5D6E-409C-BE32-E72D297353CC}">
              <c16:uniqueId val="{00000001-A923-416F-AE81-C2FA8C7416B9}"/>
            </c:ext>
          </c:extLst>
        </c:ser>
        <c:ser>
          <c:idx val="2"/>
          <c:order val="2"/>
          <c:tx>
            <c:strRef>
              <c:f>'Volatility and Drawdowns'!$B$35</c:f>
              <c:strCache>
                <c:ptCount val="1"/>
                <c:pt idx="0">
                  <c:v>COVID-19</c:v>
                </c:pt>
              </c:strCache>
            </c:strRef>
          </c:tx>
          <c:spPr>
            <a:solidFill>
              <a:schemeClr val="accent3"/>
            </a:solidFill>
            <a:ln>
              <a:noFill/>
            </a:ln>
            <a:effectLst/>
          </c:spPr>
          <c:invertIfNegative val="0"/>
          <c:cat>
            <c:strRef>
              <c:f>'Volatility and Drawdowns'!$C$32:$O$32</c:f>
              <c:strCache>
                <c:ptCount val="13"/>
                <c:pt idx="0">
                  <c:v>Private equity</c:v>
                </c:pt>
                <c:pt idx="1">
                  <c:v>Venture capital</c:v>
                </c:pt>
                <c:pt idx="2">
                  <c:v>Real estate</c:v>
                </c:pt>
                <c:pt idx="3">
                  <c:v>Real assets</c:v>
                </c:pt>
                <c:pt idx="4">
                  <c:v>Private debt</c:v>
                </c:pt>
                <c:pt idx="5">
                  <c:v>Funds of funds</c:v>
                </c:pt>
                <c:pt idx="6">
                  <c:v>Secondaries</c:v>
                </c:pt>
                <c:pt idx="7">
                  <c:v>Private capital</c:v>
                </c:pt>
                <c:pt idx="8">
                  <c:v>S&amp;P 500</c:v>
                </c:pt>
                <c:pt idx="9">
                  <c:v>Global Markets</c:v>
                </c:pt>
                <c:pt idx="10">
                  <c:v>Global Real Estate</c:v>
                </c:pt>
                <c:pt idx="11">
                  <c:v>Global Energy</c:v>
                </c:pt>
                <c:pt idx="12">
                  <c:v>Global High Yield</c:v>
                </c:pt>
              </c:strCache>
            </c:strRef>
          </c:cat>
          <c:val>
            <c:numRef>
              <c:f>'Volatility and Drawdowns'!$C$35:$O$35</c:f>
              <c:numCache>
                <c:formatCode>0.0%</c:formatCode>
                <c:ptCount val="13"/>
                <c:pt idx="0">
                  <c:v>-8.5989650170837595E-2</c:v>
                </c:pt>
                <c:pt idx="1">
                  <c:v>-1.8718853669913105E-2</c:v>
                </c:pt>
                <c:pt idx="2">
                  <c:v>-3.6692748156797017E-2</c:v>
                </c:pt>
                <c:pt idx="3">
                  <c:v>-0.11597379577944511</c:v>
                </c:pt>
                <c:pt idx="4">
                  <c:v>-6.9392673947334393E-2</c:v>
                </c:pt>
                <c:pt idx="5">
                  <c:v>-5.6358221243296702E-3</c:v>
                </c:pt>
                <c:pt idx="6">
                  <c:v>-4.3620874234024609E-2</c:v>
                </c:pt>
                <c:pt idx="7">
                  <c:v>-7.156790030299065E-2</c:v>
                </c:pt>
                <c:pt idx="8">
                  <c:v>-0.19597992746184356</c:v>
                </c:pt>
                <c:pt idx="9">
                  <c:v>-0.2210968469166511</c:v>
                </c:pt>
                <c:pt idx="10">
                  <c:v>-0.25835409124753927</c:v>
                </c:pt>
                <c:pt idx="11">
                  <c:v>-0.4440744195206271</c:v>
                </c:pt>
                <c:pt idx="12">
                  <c:v>-0.13828755085674316</c:v>
                </c:pt>
              </c:numCache>
            </c:numRef>
          </c:val>
          <c:extLst>
            <c:ext xmlns:c16="http://schemas.microsoft.com/office/drawing/2014/chart" uri="{C3380CC4-5D6E-409C-BE32-E72D297353CC}">
              <c16:uniqueId val="{00000002-A923-416F-AE81-C2FA8C7416B9}"/>
            </c:ext>
          </c:extLst>
        </c:ser>
        <c:ser>
          <c:idx val="3"/>
          <c:order val="3"/>
          <c:tx>
            <c:strRef>
              <c:f>'Volatility and Drawdowns'!$B$36</c:f>
              <c:strCache>
                <c:ptCount val="1"/>
                <c:pt idx="0">
                  <c:v>Current*</c:v>
                </c:pt>
              </c:strCache>
            </c:strRef>
          </c:tx>
          <c:spPr>
            <a:solidFill>
              <a:schemeClr val="accent4"/>
            </a:solidFill>
            <a:ln>
              <a:noFill/>
            </a:ln>
            <a:effectLst/>
          </c:spPr>
          <c:invertIfNegative val="0"/>
          <c:cat>
            <c:strRef>
              <c:f>'Volatility and Drawdowns'!$C$32:$O$32</c:f>
              <c:strCache>
                <c:ptCount val="13"/>
                <c:pt idx="0">
                  <c:v>Private equity</c:v>
                </c:pt>
                <c:pt idx="1">
                  <c:v>Venture capital</c:v>
                </c:pt>
                <c:pt idx="2">
                  <c:v>Real estate</c:v>
                </c:pt>
                <c:pt idx="3">
                  <c:v>Real assets</c:v>
                </c:pt>
                <c:pt idx="4">
                  <c:v>Private debt</c:v>
                </c:pt>
                <c:pt idx="5">
                  <c:v>Funds of funds</c:v>
                </c:pt>
                <c:pt idx="6">
                  <c:v>Secondaries</c:v>
                </c:pt>
                <c:pt idx="7">
                  <c:v>Private capital</c:v>
                </c:pt>
                <c:pt idx="8">
                  <c:v>S&amp;P 500</c:v>
                </c:pt>
                <c:pt idx="9">
                  <c:v>Global Markets</c:v>
                </c:pt>
                <c:pt idx="10">
                  <c:v>Global Real Estate</c:v>
                </c:pt>
                <c:pt idx="11">
                  <c:v>Global Energy</c:v>
                </c:pt>
                <c:pt idx="12">
                  <c:v>Global High Yield</c:v>
                </c:pt>
              </c:strCache>
            </c:strRef>
          </c:cat>
          <c:val>
            <c:numRef>
              <c:f>'Volatility and Drawdowns'!$C$36:$O$36</c:f>
              <c:numCache>
                <c:formatCode>0.0%</c:formatCode>
                <c:ptCount val="13"/>
                <c:pt idx="0">
                  <c:v>0</c:v>
                </c:pt>
                <c:pt idx="1">
                  <c:v>-0.20395505420226989</c:v>
                </c:pt>
                <c:pt idx="2">
                  <c:v>0</c:v>
                </c:pt>
                <c:pt idx="3">
                  <c:v>-2.4548066468175311E-2</c:v>
                </c:pt>
                <c:pt idx="4">
                  <c:v>0</c:v>
                </c:pt>
                <c:pt idx="5">
                  <c:v>-2.1502208945014867E-2</c:v>
                </c:pt>
                <c:pt idx="6">
                  <c:v>0</c:v>
                </c:pt>
                <c:pt idx="7">
                  <c:v>0</c:v>
                </c:pt>
                <c:pt idx="8">
                  <c:v>-7.409444695199674E-2</c:v>
                </c:pt>
                <c:pt idx="9">
                  <c:v>-9.8020239905184603E-2</c:v>
                </c:pt>
                <c:pt idx="10">
                  <c:v>-0.28324517405263494</c:v>
                </c:pt>
                <c:pt idx="11">
                  <c:v>0</c:v>
                </c:pt>
                <c:pt idx="12">
                  <c:v>-7.3640663497279157E-2</c:v>
                </c:pt>
              </c:numCache>
            </c:numRef>
          </c:val>
          <c:extLst>
            <c:ext xmlns:c16="http://schemas.microsoft.com/office/drawing/2014/chart" uri="{C3380CC4-5D6E-409C-BE32-E72D297353CC}">
              <c16:uniqueId val="{00000003-A923-416F-AE81-C2FA8C7416B9}"/>
            </c:ext>
          </c:extLst>
        </c:ser>
        <c:dLbls>
          <c:showLegendKey val="0"/>
          <c:showVal val="0"/>
          <c:showCatName val="0"/>
          <c:showSerName val="0"/>
          <c:showPercent val="0"/>
          <c:showBubbleSize val="0"/>
        </c:dLbls>
        <c:gapWidth val="50"/>
        <c:axId val="1029847807"/>
        <c:axId val="1029849471"/>
      </c:barChart>
      <c:catAx>
        <c:axId val="1029847807"/>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1029849471"/>
        <c:crosses val="autoZero"/>
        <c:auto val="1"/>
        <c:lblAlgn val="ctr"/>
        <c:lblOffset val="100"/>
        <c:noMultiLvlLbl val="0"/>
      </c:catAx>
      <c:valAx>
        <c:axId val="1029849471"/>
        <c:scaling>
          <c:orientation val="maxMin"/>
        </c:scaling>
        <c:delete val="0"/>
        <c:axPos val="l"/>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1029847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34059378941271"/>
          <c:y val="7.2206956535125176E-3"/>
          <c:w val="0.693766915499199"/>
          <c:h val="0.88563542460418254"/>
        </c:manualLayout>
      </c:layout>
      <c:barChart>
        <c:barDir val="bar"/>
        <c:grouping val="clustered"/>
        <c:varyColors val="0"/>
        <c:ser>
          <c:idx val="0"/>
          <c:order val="0"/>
          <c:tx>
            <c:strRef>
              <c:f>'Volatility and Drawdowns'!$B$7</c:f>
              <c:strCache>
                <c:ptCount val="1"/>
                <c:pt idx="0">
                  <c:v>Reported</c:v>
                </c:pt>
              </c:strCache>
            </c:strRef>
          </c:tx>
          <c:spPr>
            <a:solidFill>
              <a:schemeClr val="accent2"/>
            </a:solidFill>
            <a:ln w="22225">
              <a:noFill/>
            </a:ln>
            <a:effectLst/>
          </c:spPr>
          <c:invertIfNegative val="0"/>
          <c:dLbls>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'Volatility and Drawdowns'!$C$6:$O$6</c:f>
              <c:strCache>
                <c:ptCount val="13"/>
                <c:pt idx="0">
                  <c:v>Private equity</c:v>
                </c:pt>
                <c:pt idx="1">
                  <c:v>Venture capital</c:v>
                </c:pt>
                <c:pt idx="2">
                  <c:v>Real estate</c:v>
                </c:pt>
                <c:pt idx="3">
                  <c:v>Real assets</c:v>
                </c:pt>
                <c:pt idx="4">
                  <c:v>Private debt</c:v>
                </c:pt>
                <c:pt idx="5">
                  <c:v>Funds of funds</c:v>
                </c:pt>
                <c:pt idx="6">
                  <c:v>Secondaries</c:v>
                </c:pt>
                <c:pt idx="7">
                  <c:v>Private capital</c:v>
                </c:pt>
                <c:pt idx="8">
                  <c:v>S&amp;P 500</c:v>
                </c:pt>
                <c:pt idx="9">
                  <c:v>Global Markets</c:v>
                </c:pt>
                <c:pt idx="10">
                  <c:v>Global Real Estate</c:v>
                </c:pt>
                <c:pt idx="11">
                  <c:v>Global Energy</c:v>
                </c:pt>
                <c:pt idx="12">
                  <c:v>Global High Yield</c:v>
                </c:pt>
              </c:strCache>
            </c:strRef>
          </c:cat>
          <c:val>
            <c:numRef>
              <c:f>'Volatility and Drawdowns'!$C$7:$O$7</c:f>
              <c:numCache>
                <c:formatCode>0.0%</c:formatCode>
                <c:ptCount val="13"/>
                <c:pt idx="0">
                  <c:v>9.9153731157642588E-2</c:v>
                </c:pt>
                <c:pt idx="1">
                  <c:v>0.12703393561496779</c:v>
                </c:pt>
                <c:pt idx="2">
                  <c:v>0.10728499080314509</c:v>
                </c:pt>
                <c:pt idx="3">
                  <c:v>0.11656921979221563</c:v>
                </c:pt>
                <c:pt idx="4">
                  <c:v>7.8640268150432152E-2</c:v>
                </c:pt>
                <c:pt idx="5">
                  <c:v>0.10376601855178559</c:v>
                </c:pt>
                <c:pt idx="6">
                  <c:v>9.1454222832839133E-2</c:v>
                </c:pt>
                <c:pt idx="7">
                  <c:v>8.6316588982669931E-2</c:v>
                </c:pt>
                <c:pt idx="8">
                  <c:v>0.16736229251343035</c:v>
                </c:pt>
                <c:pt idx="9">
                  <c:v>0.17851705342025273</c:v>
                </c:pt>
                <c:pt idx="10">
                  <c:v>0.19413532768948058</c:v>
                </c:pt>
                <c:pt idx="11">
                  <c:v>0.23604973181065081</c:v>
                </c:pt>
                <c:pt idx="12">
                  <c:v>0.10709178560473422</c:v>
                </c:pt>
              </c:numCache>
            </c:numRef>
          </c:val>
          <c:extLst>
            <c:ext xmlns:c16="http://schemas.microsoft.com/office/drawing/2014/chart" uri="{C3380CC4-5D6E-409C-BE32-E72D297353CC}">
              <c16:uniqueId val="{00000000-5CA8-4228-8EC1-947F0A005AB5}"/>
            </c:ext>
          </c:extLst>
        </c:ser>
        <c:ser>
          <c:idx val="1"/>
          <c:order val="1"/>
          <c:tx>
            <c:strRef>
              <c:f>'Volatility and Drawdowns'!$B$8</c:f>
              <c:strCache>
                <c:ptCount val="1"/>
                <c:pt idx="0">
                  <c:v>Adjusted</c:v>
                </c:pt>
              </c:strCache>
            </c:strRef>
          </c:tx>
          <c:spPr>
            <a:solidFill>
              <a:schemeClr val="accent3"/>
            </a:solidFill>
            <a:ln w="22225">
              <a:noFill/>
            </a:ln>
            <a:effectLst/>
          </c:spPr>
          <c:invertIfNegative val="0"/>
          <c:dLbls>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'Volatility and Drawdowns'!$C$6:$O$6</c:f>
              <c:strCache>
                <c:ptCount val="13"/>
                <c:pt idx="0">
                  <c:v>Private equity</c:v>
                </c:pt>
                <c:pt idx="1">
                  <c:v>Venture capital</c:v>
                </c:pt>
                <c:pt idx="2">
                  <c:v>Real estate</c:v>
                </c:pt>
                <c:pt idx="3">
                  <c:v>Real assets</c:v>
                </c:pt>
                <c:pt idx="4">
                  <c:v>Private debt</c:v>
                </c:pt>
                <c:pt idx="5">
                  <c:v>Funds of funds</c:v>
                </c:pt>
                <c:pt idx="6">
                  <c:v>Secondaries</c:v>
                </c:pt>
                <c:pt idx="7">
                  <c:v>Private capital</c:v>
                </c:pt>
                <c:pt idx="8">
                  <c:v>S&amp;P 500</c:v>
                </c:pt>
                <c:pt idx="9">
                  <c:v>Global Markets</c:v>
                </c:pt>
                <c:pt idx="10">
                  <c:v>Global Real Estate</c:v>
                </c:pt>
                <c:pt idx="11">
                  <c:v>Global Energy</c:v>
                </c:pt>
                <c:pt idx="12">
                  <c:v>Global High Yield</c:v>
                </c:pt>
              </c:strCache>
            </c:strRef>
          </c:cat>
          <c:val>
            <c:numRef>
              <c:f>'Volatility and Drawdowns'!$C$8:$O$8</c:f>
              <c:numCache>
                <c:formatCode>0.0%</c:formatCode>
                <c:ptCount val="13"/>
                <c:pt idx="0">
                  <c:v>0.16400630639840211</c:v>
                </c:pt>
                <c:pt idx="1">
                  <c:v>0.31628664229873205</c:v>
                </c:pt>
                <c:pt idx="2">
                  <c:v>0.20861087305942372</c:v>
                </c:pt>
                <c:pt idx="3">
                  <c:v>0.19427659378742268</c:v>
                </c:pt>
                <c:pt idx="4">
                  <c:v>0.10674120404419134</c:v>
                </c:pt>
                <c:pt idx="5">
                  <c:v>0.18153373027890285</c:v>
                </c:pt>
                <c:pt idx="6">
                  <c:v>0.13275262737696775</c:v>
                </c:pt>
                <c:pt idx="7">
                  <c:v>0.15626482269861408</c:v>
                </c:pt>
              </c:numCache>
            </c:numRef>
          </c:val>
          <c:extLst>
            <c:ext xmlns:c16="http://schemas.microsoft.com/office/drawing/2014/chart" uri="{C3380CC4-5D6E-409C-BE32-E72D297353CC}">
              <c16:uniqueId val="{00000001-5CA8-4228-8EC1-947F0A005AB5}"/>
            </c:ext>
          </c:extLst>
        </c:ser>
        <c:dLbls>
          <c:showLegendKey val="0"/>
          <c:showVal val="0"/>
          <c:showCatName val="0"/>
          <c:showSerName val="0"/>
          <c:showPercent val="0"/>
          <c:showBubbleSize val="0"/>
        </c:dLbls>
        <c:gapWidth val="50"/>
        <c:axId val="711151567"/>
        <c:axId val="711145327"/>
      </c:barChart>
      <c:catAx>
        <c:axId val="711151567"/>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1"/>
        <c:axPos val="t"/>
        <c:numFmt formatCode="0%;[Red]\-0%;0%" sourceLinked="0"/>
        <c:majorTickMark val="none"/>
        <c:minorTickMark val="none"/>
        <c:tickLblPos val="nextTo"/>
        <c:crossAx val="711151567"/>
        <c:crosses val="autoZero"/>
        <c:crossBetween val="between"/>
      </c:valAx>
      <c:spPr>
        <a:noFill/>
        <a:ln w="25400">
          <a:noFill/>
        </a:ln>
        <a:effectLst/>
      </c:spPr>
    </c:plotArea>
    <c:legend>
      <c:legendPos val="b"/>
      <c:layout>
        <c:manualLayout>
          <c:xMode val="edge"/>
          <c:yMode val="edge"/>
          <c:x val="0.2558950131233596"/>
          <c:y val="0.91461822591325026"/>
          <c:w val="0.40658881276204112"/>
          <c:h val="7.2022484441569459E-2"/>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29775444736"/>
          <c:y val="3.4591177838271758E-2"/>
          <c:w val="0.83818241469816268"/>
          <c:h val="0.7285790770971392"/>
        </c:manualLayout>
      </c:layout>
      <c:lineChart>
        <c:grouping val="standard"/>
        <c:varyColors val="0"/>
        <c:ser>
          <c:idx val="0"/>
          <c:order val="0"/>
          <c:tx>
            <c:strRef>
              <c:f>'Private Capital Indexes'!$S$6</c:f>
              <c:strCache>
                <c:ptCount val="1"/>
                <c:pt idx="0">
                  <c:v>Venture capital</c:v>
                </c:pt>
              </c:strCache>
            </c:strRef>
          </c:tx>
          <c:spPr>
            <a:ln w="22225" cap="rnd">
              <a:solidFill>
                <a:schemeClr val="accent1"/>
              </a:solidFill>
              <a:round/>
            </a:ln>
            <a:effectLst/>
          </c:spPr>
          <c:marker>
            <c:symbol val="none"/>
          </c:marker>
          <c:dLbls>
            <c:dLbl>
              <c:idx val="20"/>
              <c:layout>
                <c:manualLayout>
                  <c:x val="0"/>
                  <c:y val="-2.3148148148148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E6-4770-B22A-B37ACE4C91A2}"/>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E6-4770-B22A-B37ACE4C91A2}"/>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Indexes'!$R$7:$R$27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Indexes'!$S$7:$S$27</c:f>
              <c:numCache>
                <c:formatCode>0.0</c:formatCode>
                <c:ptCount val="21"/>
                <c:pt idx="0">
                  <c:v>100</c:v>
                </c:pt>
                <c:pt idx="1">
                  <c:v>101.04938239624917</c:v>
                </c:pt>
                <c:pt idx="2">
                  <c:v>107.86152819152257</c:v>
                </c:pt>
                <c:pt idx="3">
                  <c:v>110.52410527160708</c:v>
                </c:pt>
                <c:pt idx="4">
                  <c:v>112.23878446011832</c:v>
                </c:pt>
                <c:pt idx="5">
                  <c:v>118.54104294567385</c:v>
                </c:pt>
                <c:pt idx="6">
                  <c:v>116.3220905088949</c:v>
                </c:pt>
                <c:pt idx="7">
                  <c:v>126.584013906273</c:v>
                </c:pt>
                <c:pt idx="8">
                  <c:v>141.43243318812193</c:v>
                </c:pt>
                <c:pt idx="9">
                  <c:v>162.14378002903203</c:v>
                </c:pt>
                <c:pt idx="10">
                  <c:v>197.61640754932432</c:v>
                </c:pt>
                <c:pt idx="11">
                  <c:v>224.37113217802403</c:v>
                </c:pt>
                <c:pt idx="12">
                  <c:v>238.77934249195414</c:v>
                </c:pt>
                <c:pt idx="13">
                  <c:v>254.33934898052058</c:v>
                </c:pt>
                <c:pt idx="14">
                  <c:v>243.94058769280431</c:v>
                </c:pt>
                <c:pt idx="15">
                  <c:v>222.83205047749126</c:v>
                </c:pt>
                <c:pt idx="16">
                  <c:v>216.68857651396161</c:v>
                </c:pt>
                <c:pt idx="17">
                  <c:v>205.23423405731987</c:v>
                </c:pt>
                <c:pt idx="18">
                  <c:v>203.8890831240185</c:v>
                </c:pt>
                <c:pt idx="19">
                  <c:v>203.80962988102036</c:v>
                </c:pt>
                <c:pt idx="20">
                  <c:v>202.46555327342841</c:v>
                </c:pt>
              </c:numCache>
            </c:numRef>
          </c:val>
          <c:smooth val="0"/>
          <c:extLst>
            <c:ext xmlns:c16="http://schemas.microsoft.com/office/drawing/2014/chart" uri="{C3380CC4-5D6E-409C-BE32-E72D297353CC}">
              <c16:uniqueId val="{00000002-C4E6-4770-B22A-B37ACE4C91A2}"/>
            </c:ext>
          </c:extLst>
        </c:ser>
        <c:ser>
          <c:idx val="1"/>
          <c:order val="1"/>
          <c:tx>
            <c:strRef>
              <c:f>'Private Capital Indexes'!$T$6</c:f>
              <c:strCache>
                <c:ptCount val="1"/>
                <c:pt idx="0">
                  <c:v>Sub-$250M</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E6-4770-B22A-B37ACE4C91A2}"/>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E6-4770-B22A-B37ACE4C91A2}"/>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Indexes'!$R$7:$R$27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Indexes'!$T$7:$T$27</c:f>
              <c:numCache>
                <c:formatCode>0.0</c:formatCode>
                <c:ptCount val="21"/>
                <c:pt idx="0">
                  <c:v>100</c:v>
                </c:pt>
                <c:pt idx="1">
                  <c:v>99.435695841075088</c:v>
                </c:pt>
                <c:pt idx="2">
                  <c:v>101.8132191927498</c:v>
                </c:pt>
                <c:pt idx="3">
                  <c:v>105.55164353855621</c:v>
                </c:pt>
                <c:pt idx="4">
                  <c:v>108.75443682664482</c:v>
                </c:pt>
                <c:pt idx="5">
                  <c:v>111.86529435986782</c:v>
                </c:pt>
                <c:pt idx="6">
                  <c:v>110.39104616252314</c:v>
                </c:pt>
                <c:pt idx="7">
                  <c:v>113.98327462082949</c:v>
                </c:pt>
                <c:pt idx="8">
                  <c:v>121.23186413989947</c:v>
                </c:pt>
                <c:pt idx="9">
                  <c:v>131.4297483071783</c:v>
                </c:pt>
                <c:pt idx="10">
                  <c:v>192.76672076925317</c:v>
                </c:pt>
                <c:pt idx="11">
                  <c:v>220.02424836211537</c:v>
                </c:pt>
                <c:pt idx="12">
                  <c:v>252.92176680452067</c:v>
                </c:pt>
                <c:pt idx="13">
                  <c:v>279.62112808351799</c:v>
                </c:pt>
                <c:pt idx="14">
                  <c:v>276.84014107555294</c:v>
                </c:pt>
                <c:pt idx="15">
                  <c:v>257.94575242817558</c:v>
                </c:pt>
                <c:pt idx="16">
                  <c:v>248.74586934397016</c:v>
                </c:pt>
                <c:pt idx="17">
                  <c:v>230.85008462206196</c:v>
                </c:pt>
                <c:pt idx="18">
                  <c:v>226.53420670655439</c:v>
                </c:pt>
                <c:pt idx="19">
                  <c:v>228.46403029481181</c:v>
                </c:pt>
                <c:pt idx="20">
                  <c:v>228.60703700042504</c:v>
                </c:pt>
              </c:numCache>
            </c:numRef>
          </c:val>
          <c:smooth val="0"/>
          <c:extLst>
            <c:ext xmlns:c16="http://schemas.microsoft.com/office/drawing/2014/chart" uri="{C3380CC4-5D6E-409C-BE32-E72D297353CC}">
              <c16:uniqueId val="{00000005-C4E6-4770-B22A-B37ACE4C91A2}"/>
            </c:ext>
          </c:extLst>
        </c:ser>
        <c:ser>
          <c:idx val="2"/>
          <c:order val="2"/>
          <c:tx>
            <c:strRef>
              <c:f>'Private Capital Indexes'!$U$6</c:f>
              <c:strCache>
                <c:ptCount val="1"/>
                <c:pt idx="0">
                  <c:v>$250M+</c:v>
                </c:pt>
              </c:strCache>
            </c:strRef>
          </c:tx>
          <c:spPr>
            <a:ln w="22225" cap="rnd">
              <a:solidFill>
                <a:srgbClr val="E88F36"/>
              </a:solidFill>
              <a:round/>
            </a:ln>
            <a:effectLst/>
          </c:spPr>
          <c:marker>
            <c:symbol val="none"/>
          </c:marker>
          <c:dLbls>
            <c:dLbl>
              <c:idx val="20"/>
              <c:layout>
                <c:manualLayout>
                  <c:x val="-1.2291922379645272E-16"/>
                  <c:y val="1.8333333934820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E6-4770-B22A-B37ACE4C91A2}"/>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E6-4770-B22A-B37ACE4C91A2}"/>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Indexes'!$R$7:$R$27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Indexes'!$U$7:$U$27</c:f>
              <c:numCache>
                <c:formatCode>0.0</c:formatCode>
                <c:ptCount val="21"/>
                <c:pt idx="0">
                  <c:v>100</c:v>
                </c:pt>
                <c:pt idx="1">
                  <c:v>101.37802521704941</c:v>
                </c:pt>
                <c:pt idx="2">
                  <c:v>109.1124581534128</c:v>
                </c:pt>
                <c:pt idx="3">
                  <c:v>111.54678132646283</c:v>
                </c:pt>
                <c:pt idx="4">
                  <c:v>112.9752428556626</c:v>
                </c:pt>
                <c:pt idx="5">
                  <c:v>119.78877941102367</c:v>
                </c:pt>
                <c:pt idx="6">
                  <c:v>117.4614141494305</c:v>
                </c:pt>
                <c:pt idx="7">
                  <c:v>128.6769464582637</c:v>
                </c:pt>
                <c:pt idx="8">
                  <c:v>144.71370529210529</c:v>
                </c:pt>
                <c:pt idx="9">
                  <c:v>166.93643896410364</c:v>
                </c:pt>
                <c:pt idx="10">
                  <c:v>198.23409458660387</c:v>
                </c:pt>
                <c:pt idx="11">
                  <c:v>224.93686226479207</c:v>
                </c:pt>
                <c:pt idx="12">
                  <c:v>237.3574673721597</c:v>
                </c:pt>
                <c:pt idx="13">
                  <c:v>251.77863119186006</c:v>
                </c:pt>
                <c:pt idx="14">
                  <c:v>240.38515688800064</c:v>
                </c:pt>
                <c:pt idx="15">
                  <c:v>218.96387504724584</c:v>
                </c:pt>
                <c:pt idx="16">
                  <c:v>213.16190752428949</c:v>
                </c:pt>
                <c:pt idx="17">
                  <c:v>202.41696840669371</c:v>
                </c:pt>
                <c:pt idx="18">
                  <c:v>201.39604484271231</c:v>
                </c:pt>
                <c:pt idx="19">
                  <c:v>201.1131136730867</c:v>
                </c:pt>
                <c:pt idx="20">
                  <c:v>199.56680228917901</c:v>
                </c:pt>
              </c:numCache>
            </c:numRef>
          </c:val>
          <c:smooth val="0"/>
          <c:extLst>
            <c:ext xmlns:c16="http://schemas.microsoft.com/office/drawing/2014/chart" uri="{C3380CC4-5D6E-409C-BE32-E72D297353CC}">
              <c16:uniqueId val="{00000008-C4E6-4770-B22A-B37ACE4C91A2}"/>
            </c:ext>
          </c:extLst>
        </c:ser>
        <c:ser>
          <c:idx val="3"/>
          <c:order val="3"/>
          <c:tx>
            <c:strRef>
              <c:f>'Private Capital Indexes'!$V$6</c:f>
              <c:strCache>
                <c:ptCount val="1"/>
                <c:pt idx="0">
                  <c:v>Private capital</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E6-4770-B22A-B37ACE4C91A2}"/>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E6-4770-B22A-B37ACE4C91A2}"/>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Indexes'!$R$7:$R$27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Indexes'!$V$7:$V$27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B-C4E6-4770-B22A-B37ACE4C91A2}"/>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Weightings'!$B$7</c:f>
              <c:strCache>
                <c:ptCount val="1"/>
                <c:pt idx="0">
                  <c:v>Private equity</c:v>
                </c:pt>
              </c:strCache>
            </c:strRef>
          </c:tx>
          <c:spPr>
            <a:solidFill>
              <a:schemeClr val="accent1"/>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Weightings'!$C$7:$M$7</c:f>
              <c:numCache>
                <c:formatCode>"$"#,##0.0</c:formatCode>
                <c:ptCount val="11"/>
                <c:pt idx="0">
                  <c:v>793.20877375823386</c:v>
                </c:pt>
                <c:pt idx="1">
                  <c:v>802.36667217669401</c:v>
                </c:pt>
                <c:pt idx="2">
                  <c:v>792.49312754639004</c:v>
                </c:pt>
                <c:pt idx="3">
                  <c:v>833.30702500284099</c:v>
                </c:pt>
                <c:pt idx="4">
                  <c:v>926.624823429868</c:v>
                </c:pt>
                <c:pt idx="5">
                  <c:v>983.53414744266104</c:v>
                </c:pt>
                <c:pt idx="6">
                  <c:v>1149.6506816350388</c:v>
                </c:pt>
                <c:pt idx="7">
                  <c:v>1397.0528589167282</c:v>
                </c:pt>
                <c:pt idx="8">
                  <c:v>1995.8211016513601</c:v>
                </c:pt>
                <c:pt idx="9">
                  <c:v>2070.6637694577648</c:v>
                </c:pt>
                <c:pt idx="10">
                  <c:v>2069.8352409260788</c:v>
                </c:pt>
              </c:numCache>
            </c:numRef>
          </c:val>
          <c:extLst>
            <c:ext xmlns:c16="http://schemas.microsoft.com/office/drawing/2014/chart" uri="{C3380CC4-5D6E-409C-BE32-E72D297353CC}">
              <c16:uniqueId val="{00000000-2463-4D67-AABE-FE3861A302AF}"/>
            </c:ext>
          </c:extLst>
        </c:ser>
        <c:ser>
          <c:idx val="1"/>
          <c:order val="1"/>
          <c:tx>
            <c:strRef>
              <c:f>'Index Weightings'!$B$8</c:f>
              <c:strCache>
                <c:ptCount val="1"/>
                <c:pt idx="0">
                  <c:v>Venture capital</c:v>
                </c:pt>
              </c:strCache>
            </c:strRef>
          </c:tx>
          <c:spPr>
            <a:solidFill>
              <a:schemeClr val="accent3"/>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Weightings'!$C$8:$M$8</c:f>
              <c:numCache>
                <c:formatCode>"$"#,##0.0</c:formatCode>
                <c:ptCount val="11"/>
                <c:pt idx="0">
                  <c:v>92.410881057481006</c:v>
                </c:pt>
                <c:pt idx="1">
                  <c:v>106.49838008309</c:v>
                </c:pt>
                <c:pt idx="2">
                  <c:v>109.084936588332</c:v>
                </c:pt>
                <c:pt idx="3">
                  <c:v>104.759316493226</c:v>
                </c:pt>
                <c:pt idx="4">
                  <c:v>107.445925575714</c:v>
                </c:pt>
                <c:pt idx="5">
                  <c:v>116.30933713898899</c:v>
                </c:pt>
                <c:pt idx="6">
                  <c:v>126.002655271129</c:v>
                </c:pt>
                <c:pt idx="7">
                  <c:v>164.21583889306902</c:v>
                </c:pt>
                <c:pt idx="8">
                  <c:v>241.82651947341699</c:v>
                </c:pt>
                <c:pt idx="9">
                  <c:v>247.31986649541301</c:v>
                </c:pt>
                <c:pt idx="10">
                  <c:v>211.66549182462199</c:v>
                </c:pt>
              </c:numCache>
            </c:numRef>
          </c:val>
          <c:extLst>
            <c:ext xmlns:c16="http://schemas.microsoft.com/office/drawing/2014/chart" uri="{C3380CC4-5D6E-409C-BE32-E72D297353CC}">
              <c16:uniqueId val="{00000001-2463-4D67-AABE-FE3861A302AF}"/>
            </c:ext>
          </c:extLst>
        </c:ser>
        <c:ser>
          <c:idx val="2"/>
          <c:order val="2"/>
          <c:tx>
            <c:strRef>
              <c:f>'Index Weightings'!$B$9</c:f>
              <c:strCache>
                <c:ptCount val="1"/>
                <c:pt idx="0">
                  <c:v>Real estate</c:v>
                </c:pt>
              </c:strCache>
            </c:strRef>
          </c:tx>
          <c:spPr>
            <a:solidFill>
              <a:srgbClr val="E88F36"/>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Weightings'!$C$9:$M$9</c:f>
              <c:numCache>
                <c:formatCode>"$"#,##0.0</c:formatCode>
                <c:ptCount val="11"/>
                <c:pt idx="0">
                  <c:v>177.68126516654903</c:v>
                </c:pt>
                <c:pt idx="1">
                  <c:v>186.051137252432</c:v>
                </c:pt>
                <c:pt idx="2">
                  <c:v>206.740820417534</c:v>
                </c:pt>
                <c:pt idx="3">
                  <c:v>215.93623617076301</c:v>
                </c:pt>
                <c:pt idx="4">
                  <c:v>214.66976842407502</c:v>
                </c:pt>
                <c:pt idx="5">
                  <c:v>223.943018783063</c:v>
                </c:pt>
                <c:pt idx="6">
                  <c:v>224.622847064452</c:v>
                </c:pt>
                <c:pt idx="7">
                  <c:v>256.13668147683097</c:v>
                </c:pt>
                <c:pt idx="8">
                  <c:v>319.34645431727</c:v>
                </c:pt>
                <c:pt idx="9">
                  <c:v>373.60459202127299</c:v>
                </c:pt>
                <c:pt idx="10">
                  <c:v>375.01710572666002</c:v>
                </c:pt>
              </c:numCache>
            </c:numRef>
          </c:val>
          <c:extLst>
            <c:ext xmlns:c16="http://schemas.microsoft.com/office/drawing/2014/chart" uri="{C3380CC4-5D6E-409C-BE32-E72D297353CC}">
              <c16:uniqueId val="{00000002-2463-4D67-AABE-FE3861A302AF}"/>
            </c:ext>
          </c:extLst>
        </c:ser>
        <c:ser>
          <c:idx val="3"/>
          <c:order val="3"/>
          <c:tx>
            <c:strRef>
              <c:f>'Index Weightings'!$B$10</c:f>
              <c:strCache>
                <c:ptCount val="1"/>
                <c:pt idx="0">
                  <c:v>Real assets</c:v>
                </c:pt>
              </c:strCache>
            </c:strRef>
          </c:tx>
          <c:spPr>
            <a:solidFill>
              <a:schemeClr val="accent5"/>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Weightings'!$C$10:$M$10</c:f>
              <c:numCache>
                <c:formatCode>"$"#,##0.0</c:formatCode>
                <c:ptCount val="11"/>
                <c:pt idx="0">
                  <c:v>135.04881310786499</c:v>
                </c:pt>
                <c:pt idx="1">
                  <c:v>156.434220757372</c:v>
                </c:pt>
                <c:pt idx="2">
                  <c:v>156.96539665702701</c:v>
                </c:pt>
                <c:pt idx="3">
                  <c:v>211.663236344203</c:v>
                </c:pt>
                <c:pt idx="4">
                  <c:v>253.49653637429302</c:v>
                </c:pt>
                <c:pt idx="5">
                  <c:v>298.78340909299095</c:v>
                </c:pt>
                <c:pt idx="6">
                  <c:v>300.93160857615004</c:v>
                </c:pt>
                <c:pt idx="7">
                  <c:v>317.24577308434999</c:v>
                </c:pt>
                <c:pt idx="8">
                  <c:v>389.87535649600602</c:v>
                </c:pt>
                <c:pt idx="9">
                  <c:v>484.92639877295903</c:v>
                </c:pt>
                <c:pt idx="10">
                  <c:v>487.25190002861501</c:v>
                </c:pt>
              </c:numCache>
            </c:numRef>
          </c:val>
          <c:extLst>
            <c:ext xmlns:c16="http://schemas.microsoft.com/office/drawing/2014/chart" uri="{C3380CC4-5D6E-409C-BE32-E72D297353CC}">
              <c16:uniqueId val="{00000003-2463-4D67-AABE-FE3861A302AF}"/>
            </c:ext>
          </c:extLst>
        </c:ser>
        <c:ser>
          <c:idx val="4"/>
          <c:order val="4"/>
          <c:tx>
            <c:strRef>
              <c:f>'Index Weightings'!$B$11</c:f>
              <c:strCache>
                <c:ptCount val="1"/>
                <c:pt idx="0">
                  <c:v>Private debt</c:v>
                </c:pt>
              </c:strCache>
            </c:strRef>
          </c:tx>
          <c:spPr>
            <a:solidFill>
              <a:schemeClr val="accent2"/>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Weightings'!$C$11:$M$11</c:f>
              <c:numCache>
                <c:formatCode>"$"#,##0.0</c:formatCode>
                <c:ptCount val="11"/>
                <c:pt idx="0">
                  <c:v>149.74333003674801</c:v>
                </c:pt>
                <c:pt idx="1">
                  <c:v>157.14775920053</c:v>
                </c:pt>
                <c:pt idx="2">
                  <c:v>160.887400699349</c:v>
                </c:pt>
                <c:pt idx="3">
                  <c:v>191.56292876390199</c:v>
                </c:pt>
                <c:pt idx="4">
                  <c:v>203.19168902787999</c:v>
                </c:pt>
                <c:pt idx="5">
                  <c:v>238.565566541001</c:v>
                </c:pt>
                <c:pt idx="6">
                  <c:v>267.86829956919001</c:v>
                </c:pt>
                <c:pt idx="7">
                  <c:v>318.07574484460997</c:v>
                </c:pt>
                <c:pt idx="8">
                  <c:v>427.28702088253505</c:v>
                </c:pt>
                <c:pt idx="9">
                  <c:v>505.092731043421</c:v>
                </c:pt>
                <c:pt idx="10">
                  <c:v>490.77273494032505</c:v>
                </c:pt>
              </c:numCache>
            </c:numRef>
          </c:val>
          <c:extLst>
            <c:ext xmlns:c16="http://schemas.microsoft.com/office/drawing/2014/chart" uri="{C3380CC4-5D6E-409C-BE32-E72D297353CC}">
              <c16:uniqueId val="{00000004-2463-4D67-AABE-FE3861A302AF}"/>
            </c:ext>
          </c:extLst>
        </c:ser>
        <c:ser>
          <c:idx val="5"/>
          <c:order val="5"/>
          <c:tx>
            <c:strRef>
              <c:f>'Index Weightings'!$B$12</c:f>
              <c:strCache>
                <c:ptCount val="1"/>
                <c:pt idx="0">
                  <c:v>Funds of funds</c:v>
                </c:pt>
              </c:strCache>
            </c:strRef>
          </c:tx>
          <c:spPr>
            <a:solidFill>
              <a:srgbClr val="78766F"/>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Weightings'!$C$12:$M$12</c:f>
              <c:numCache>
                <c:formatCode>"$"#,##0.0</c:formatCode>
                <c:ptCount val="11"/>
                <c:pt idx="0">
                  <c:v>85.475672902809009</c:v>
                </c:pt>
                <c:pt idx="1">
                  <c:v>93.846300115256994</c:v>
                </c:pt>
                <c:pt idx="2">
                  <c:v>97.384375926928001</c:v>
                </c:pt>
                <c:pt idx="3">
                  <c:v>97.976466863596002</c:v>
                </c:pt>
                <c:pt idx="4">
                  <c:v>102.816787200131</c:v>
                </c:pt>
                <c:pt idx="5">
                  <c:v>108.13294600171099</c:v>
                </c:pt>
                <c:pt idx="6">
                  <c:v>108.009581569291</c:v>
                </c:pt>
                <c:pt idx="7">
                  <c:v>132.925660934907</c:v>
                </c:pt>
                <c:pt idx="8">
                  <c:v>162.209340091889</c:v>
                </c:pt>
                <c:pt idx="9">
                  <c:v>152.22497382269401</c:v>
                </c:pt>
                <c:pt idx="10">
                  <c:v>131.046375061144</c:v>
                </c:pt>
              </c:numCache>
            </c:numRef>
          </c:val>
          <c:extLst>
            <c:ext xmlns:c16="http://schemas.microsoft.com/office/drawing/2014/chart" uri="{C3380CC4-5D6E-409C-BE32-E72D297353CC}">
              <c16:uniqueId val="{00000005-2463-4D67-AABE-FE3861A302AF}"/>
            </c:ext>
          </c:extLst>
        </c:ser>
        <c:ser>
          <c:idx val="6"/>
          <c:order val="6"/>
          <c:tx>
            <c:strRef>
              <c:f>'Index Weightings'!$B$13</c:f>
              <c:strCache>
                <c:ptCount val="1"/>
                <c:pt idx="0">
                  <c:v>Secondaries</c:v>
                </c:pt>
              </c:strCache>
            </c:strRef>
          </c:tx>
          <c:spPr>
            <a:solidFill>
              <a:srgbClr val="FFAF99"/>
            </a:solidFill>
            <a:ln>
              <a:noFill/>
            </a:ln>
            <a:effectLst/>
          </c:spPr>
          <c:invertIfNegative val="0"/>
          <c:cat>
            <c:numRef>
              <c:f>'Index Weightings'!$C$6:$M$6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Weightings'!$C$13:$M$13</c:f>
              <c:numCache>
                <c:formatCode>"$"#,##0.0</c:formatCode>
                <c:ptCount val="11"/>
                <c:pt idx="0">
                  <c:v>61.105808060119998</c:v>
                </c:pt>
                <c:pt idx="1">
                  <c:v>64.225383421898002</c:v>
                </c:pt>
                <c:pt idx="2">
                  <c:v>65.354608012236994</c:v>
                </c:pt>
                <c:pt idx="3">
                  <c:v>65.546383274663995</c:v>
                </c:pt>
                <c:pt idx="4">
                  <c:v>72.068021401664993</c:v>
                </c:pt>
                <c:pt idx="5">
                  <c:v>86.677779852051003</c:v>
                </c:pt>
                <c:pt idx="6">
                  <c:v>93.407766967588003</c:v>
                </c:pt>
                <c:pt idx="7">
                  <c:v>105.160326763697</c:v>
                </c:pt>
                <c:pt idx="8">
                  <c:v>156.11337254649402</c:v>
                </c:pt>
                <c:pt idx="9">
                  <c:v>173.57385855970298</c:v>
                </c:pt>
                <c:pt idx="10">
                  <c:v>169.63104185850699</c:v>
                </c:pt>
              </c:numCache>
            </c:numRef>
          </c:val>
          <c:extLst>
            <c:ext xmlns:c16="http://schemas.microsoft.com/office/drawing/2014/chart" uri="{C3380CC4-5D6E-409C-BE32-E72D297353CC}">
              <c16:uniqueId val="{00000006-2463-4D67-AABE-FE3861A302AF}"/>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83481481481481479"/>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Weightings'!$B$38</c:f>
              <c:strCache>
                <c:ptCount val="1"/>
                <c:pt idx="0">
                  <c:v>North America</c:v>
                </c:pt>
              </c:strCache>
            </c:strRef>
          </c:tx>
          <c:spPr>
            <a:solidFill>
              <a:schemeClr val="accent1"/>
            </a:solidFill>
            <a:ln>
              <a:noFill/>
            </a:ln>
            <a:effectLst/>
          </c:spPr>
          <c:invertIfNegative val="0"/>
          <c:cat>
            <c:numRef>
              <c:f>'Index Weightings'!$C$37:$M$37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Weightings'!$C$38:$M$38</c:f>
              <c:numCache>
                <c:formatCode>"$"#,##0.0</c:formatCode>
                <c:ptCount val="11"/>
                <c:pt idx="0">
                  <c:v>1114.7629334744011</c:v>
                </c:pt>
                <c:pt idx="1">
                  <c:v>1161.3219641772921</c:v>
                </c:pt>
                <c:pt idx="2">
                  <c:v>1161.110704520687</c:v>
                </c:pt>
                <c:pt idx="3">
                  <c:v>1265.0976592146319</c:v>
                </c:pt>
                <c:pt idx="4">
                  <c:v>1369.5743792755891</c:v>
                </c:pt>
                <c:pt idx="5">
                  <c:v>1487.7348012747668</c:v>
                </c:pt>
                <c:pt idx="6">
                  <c:v>1628.8327084388209</c:v>
                </c:pt>
                <c:pt idx="7">
                  <c:v>1935.8645073152759</c:v>
                </c:pt>
                <c:pt idx="8">
                  <c:v>2690.5515905503789</c:v>
                </c:pt>
                <c:pt idx="9">
                  <c:v>2946.5871459464461</c:v>
                </c:pt>
                <c:pt idx="10">
                  <c:v>2914.3922788664313</c:v>
                </c:pt>
              </c:numCache>
            </c:numRef>
          </c:val>
          <c:extLst>
            <c:ext xmlns:c16="http://schemas.microsoft.com/office/drawing/2014/chart" uri="{C3380CC4-5D6E-409C-BE32-E72D297353CC}">
              <c16:uniqueId val="{00000000-13FD-4C3F-A8D4-009A9757E26C}"/>
            </c:ext>
          </c:extLst>
        </c:ser>
        <c:ser>
          <c:idx val="1"/>
          <c:order val="1"/>
          <c:tx>
            <c:strRef>
              <c:f>'Index Weightings'!$B$39</c:f>
              <c:strCache>
                <c:ptCount val="1"/>
                <c:pt idx="0">
                  <c:v>Europe</c:v>
                </c:pt>
              </c:strCache>
            </c:strRef>
          </c:tx>
          <c:spPr>
            <a:solidFill>
              <a:schemeClr val="accent3"/>
            </a:solidFill>
            <a:ln>
              <a:noFill/>
            </a:ln>
            <a:effectLst/>
          </c:spPr>
          <c:invertIfNegative val="0"/>
          <c:cat>
            <c:numRef>
              <c:f>'Index Weightings'!$C$37:$M$37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Weightings'!$C$39:$M$39</c:f>
              <c:numCache>
                <c:formatCode>"$"#,##0.0</c:formatCode>
                <c:ptCount val="11"/>
                <c:pt idx="0">
                  <c:v>281.53544320331298</c:v>
                </c:pt>
                <c:pt idx="1">
                  <c:v>292.15997845005501</c:v>
                </c:pt>
                <c:pt idx="2">
                  <c:v>301.32358688698099</c:v>
                </c:pt>
                <c:pt idx="3">
                  <c:v>315.71202090596597</c:v>
                </c:pt>
                <c:pt idx="4">
                  <c:v>356.56516091745101</c:v>
                </c:pt>
                <c:pt idx="5">
                  <c:v>402.19850241</c:v>
                </c:pt>
                <c:pt idx="6">
                  <c:v>448.426860073184</c:v>
                </c:pt>
                <c:pt idx="7">
                  <c:v>523.358714912506</c:v>
                </c:pt>
                <c:pt idx="8">
                  <c:v>718.10259070120208</c:v>
                </c:pt>
                <c:pt idx="9">
                  <c:v>752.40755418492597</c:v>
                </c:pt>
                <c:pt idx="10">
                  <c:v>744.31308103782294</c:v>
                </c:pt>
              </c:numCache>
            </c:numRef>
          </c:val>
          <c:extLst>
            <c:ext xmlns:c16="http://schemas.microsoft.com/office/drawing/2014/chart" uri="{C3380CC4-5D6E-409C-BE32-E72D297353CC}">
              <c16:uniqueId val="{00000001-13FD-4C3F-A8D4-009A9757E26C}"/>
            </c:ext>
          </c:extLst>
        </c:ser>
        <c:ser>
          <c:idx val="2"/>
          <c:order val="2"/>
          <c:tx>
            <c:strRef>
              <c:f>'Index Weightings'!$B$40</c:f>
              <c:strCache>
                <c:ptCount val="1"/>
                <c:pt idx="0">
                  <c:v>Asia</c:v>
                </c:pt>
              </c:strCache>
            </c:strRef>
          </c:tx>
          <c:spPr>
            <a:solidFill>
              <a:srgbClr val="E88F36"/>
            </a:solidFill>
            <a:ln>
              <a:noFill/>
            </a:ln>
            <a:effectLst/>
          </c:spPr>
          <c:invertIfNegative val="0"/>
          <c:cat>
            <c:numRef>
              <c:f>'Index Weightings'!$C$37:$M$37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Weightings'!$C$40:$M$40</c:f>
              <c:numCache>
                <c:formatCode>"$"#,##0.0</c:formatCode>
                <c:ptCount val="11"/>
                <c:pt idx="0">
                  <c:v>78.879824740336005</c:v>
                </c:pt>
                <c:pt idx="1">
                  <c:v>88.73127543232701</c:v>
                </c:pt>
                <c:pt idx="2">
                  <c:v>103.64627506790899</c:v>
                </c:pt>
                <c:pt idx="3">
                  <c:v>110.25186137797201</c:v>
                </c:pt>
                <c:pt idx="4">
                  <c:v>120.45766797998</c:v>
                </c:pt>
                <c:pt idx="5">
                  <c:v>132.95507331122002</c:v>
                </c:pt>
                <c:pt idx="6">
                  <c:v>153.97030649239898</c:v>
                </c:pt>
                <c:pt idx="7">
                  <c:v>188.18139249410001</c:v>
                </c:pt>
                <c:pt idx="8">
                  <c:v>234.93004520443</c:v>
                </c:pt>
                <c:pt idx="9">
                  <c:v>249.67824240216498</c:v>
                </c:pt>
                <c:pt idx="10">
                  <c:v>222.24173742145501</c:v>
                </c:pt>
              </c:numCache>
            </c:numRef>
          </c:val>
          <c:extLst>
            <c:ext xmlns:c16="http://schemas.microsoft.com/office/drawing/2014/chart" uri="{C3380CC4-5D6E-409C-BE32-E72D297353CC}">
              <c16:uniqueId val="{00000002-13FD-4C3F-A8D4-009A9757E26C}"/>
            </c:ext>
          </c:extLst>
        </c:ser>
        <c:ser>
          <c:idx val="3"/>
          <c:order val="3"/>
          <c:tx>
            <c:strRef>
              <c:f>'Index Weightings'!$B$41</c:f>
              <c:strCache>
                <c:ptCount val="1"/>
                <c:pt idx="0">
                  <c:v>Rest of world</c:v>
                </c:pt>
              </c:strCache>
            </c:strRef>
          </c:tx>
          <c:spPr>
            <a:solidFill>
              <a:schemeClr val="accent5"/>
            </a:solidFill>
            <a:ln>
              <a:noFill/>
            </a:ln>
            <a:effectLst/>
          </c:spPr>
          <c:invertIfNegative val="0"/>
          <c:cat>
            <c:numRef>
              <c:f>'Index Weightings'!$C$37:$M$37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Weightings'!$C$41:$M$41</c:f>
              <c:numCache>
                <c:formatCode>"$"#,##0.0</c:formatCode>
                <c:ptCount val="11"/>
                <c:pt idx="0">
                  <c:v>19.496342671756</c:v>
                </c:pt>
                <c:pt idx="1">
                  <c:v>24.356634947598998</c:v>
                </c:pt>
                <c:pt idx="2">
                  <c:v>22.830099372220001</c:v>
                </c:pt>
                <c:pt idx="3">
                  <c:v>29.690051414625</c:v>
                </c:pt>
                <c:pt idx="4">
                  <c:v>33.716343260606003</c:v>
                </c:pt>
                <c:pt idx="5">
                  <c:v>33.057827856479996</c:v>
                </c:pt>
                <c:pt idx="6">
                  <c:v>39.263565648434998</c:v>
                </c:pt>
                <c:pt idx="7">
                  <c:v>43.408270192310006</c:v>
                </c:pt>
                <c:pt idx="8">
                  <c:v>48.894939002960001</c:v>
                </c:pt>
                <c:pt idx="9">
                  <c:v>58.733247639691001</c:v>
                </c:pt>
                <c:pt idx="10">
                  <c:v>54.272793040243002</c:v>
                </c:pt>
              </c:numCache>
            </c:numRef>
          </c:val>
          <c:extLst>
            <c:ext xmlns:c16="http://schemas.microsoft.com/office/drawing/2014/chart" uri="{C3380CC4-5D6E-409C-BE32-E72D297353CC}">
              <c16:uniqueId val="{00000003-13FD-4C3F-A8D4-009A9757E26C}"/>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Weightings'!$O$38</c:f>
              <c:strCache>
                <c:ptCount val="1"/>
                <c:pt idx="0">
                  <c:v>North America</c:v>
                </c:pt>
              </c:strCache>
            </c:strRef>
          </c:tx>
          <c:spPr>
            <a:solidFill>
              <a:schemeClr val="accent1"/>
            </a:solidFill>
            <a:ln>
              <a:noFill/>
            </a:ln>
            <a:effectLst/>
          </c:spPr>
          <c:invertIfNegative val="0"/>
          <c:cat>
            <c:numRef>
              <c:f>'Index Weightings'!$P$37:$Z$37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Weightings'!$P$38:$Z$38</c:f>
              <c:numCache>
                <c:formatCode>"$"#,##0.0</c:formatCode>
                <c:ptCount val="11"/>
                <c:pt idx="0">
                  <c:v>531.03853796605983</c:v>
                </c:pt>
                <c:pt idx="1">
                  <c:v>538.34339515958993</c:v>
                </c:pt>
                <c:pt idx="2">
                  <c:v>528.30390215653097</c:v>
                </c:pt>
                <c:pt idx="3">
                  <c:v>561.70367154665394</c:v>
                </c:pt>
                <c:pt idx="4">
                  <c:v>625.52789928246898</c:v>
                </c:pt>
                <c:pt idx="5">
                  <c:v>672.74750866213799</c:v>
                </c:pt>
                <c:pt idx="6">
                  <c:v>791.00114424940602</c:v>
                </c:pt>
                <c:pt idx="7">
                  <c:v>969.12725803578792</c:v>
                </c:pt>
                <c:pt idx="8">
                  <c:v>1422.8411962815021</c:v>
                </c:pt>
                <c:pt idx="9">
                  <c:v>1495.1004611490259</c:v>
                </c:pt>
                <c:pt idx="10">
                  <c:v>1528.662080513225</c:v>
                </c:pt>
              </c:numCache>
            </c:numRef>
          </c:val>
          <c:extLst>
            <c:ext xmlns:c16="http://schemas.microsoft.com/office/drawing/2014/chart" uri="{C3380CC4-5D6E-409C-BE32-E72D297353CC}">
              <c16:uniqueId val="{00000000-CBD3-495E-9688-C691FB45BE48}"/>
            </c:ext>
          </c:extLst>
        </c:ser>
        <c:ser>
          <c:idx val="1"/>
          <c:order val="1"/>
          <c:tx>
            <c:strRef>
              <c:f>'Index Weightings'!$O$39</c:f>
              <c:strCache>
                <c:ptCount val="1"/>
                <c:pt idx="0">
                  <c:v>Europe</c:v>
                </c:pt>
              </c:strCache>
            </c:strRef>
          </c:tx>
          <c:spPr>
            <a:solidFill>
              <a:schemeClr val="accent3"/>
            </a:solidFill>
            <a:ln>
              <a:noFill/>
            </a:ln>
            <a:effectLst/>
          </c:spPr>
          <c:invertIfNegative val="0"/>
          <c:cat>
            <c:numRef>
              <c:f>'Index Weightings'!$P$37:$Z$37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Weightings'!$P$39:$Z$39</c:f>
              <c:numCache>
                <c:formatCode>"$"#,##0.0</c:formatCode>
                <c:ptCount val="11"/>
                <c:pt idx="0">
                  <c:v>196.336903651932</c:v>
                </c:pt>
                <c:pt idx="1">
                  <c:v>187.478089007828</c:v>
                </c:pt>
                <c:pt idx="2">
                  <c:v>179.197474828243</c:v>
                </c:pt>
                <c:pt idx="3">
                  <c:v>175.22159401451199</c:v>
                </c:pt>
                <c:pt idx="4">
                  <c:v>193.28125247168299</c:v>
                </c:pt>
                <c:pt idx="5">
                  <c:v>197.69626301794</c:v>
                </c:pt>
                <c:pt idx="6">
                  <c:v>224.72174670900202</c:v>
                </c:pt>
                <c:pt idx="7">
                  <c:v>270.79813814225298</c:v>
                </c:pt>
                <c:pt idx="8">
                  <c:v>378.26332728342396</c:v>
                </c:pt>
                <c:pt idx="9">
                  <c:v>376.67968421983602</c:v>
                </c:pt>
                <c:pt idx="10">
                  <c:v>368.87567167925505</c:v>
                </c:pt>
              </c:numCache>
            </c:numRef>
          </c:val>
          <c:extLst>
            <c:ext xmlns:c16="http://schemas.microsoft.com/office/drawing/2014/chart" uri="{C3380CC4-5D6E-409C-BE32-E72D297353CC}">
              <c16:uniqueId val="{00000001-CBD3-495E-9688-C691FB45BE48}"/>
            </c:ext>
          </c:extLst>
        </c:ser>
        <c:ser>
          <c:idx val="2"/>
          <c:order val="2"/>
          <c:tx>
            <c:strRef>
              <c:f>'Index Weightings'!$O$40</c:f>
              <c:strCache>
                <c:ptCount val="1"/>
                <c:pt idx="0">
                  <c:v>Asia</c:v>
                </c:pt>
              </c:strCache>
            </c:strRef>
          </c:tx>
          <c:spPr>
            <a:solidFill>
              <a:srgbClr val="E88F36"/>
            </a:solidFill>
            <a:ln>
              <a:noFill/>
            </a:ln>
            <a:effectLst/>
          </c:spPr>
          <c:invertIfNegative val="0"/>
          <c:cat>
            <c:numRef>
              <c:f>'Index Weightings'!$P$37:$Z$37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Weightings'!$P$40:$Z$40</c:f>
              <c:numCache>
                <c:formatCode>"$"#,##0.0</c:formatCode>
                <c:ptCount val="11"/>
                <c:pt idx="0">
                  <c:v>49.618596258465999</c:v>
                </c:pt>
                <c:pt idx="1">
                  <c:v>58.467578665246997</c:v>
                </c:pt>
                <c:pt idx="2">
                  <c:v>67.730600744696005</c:v>
                </c:pt>
                <c:pt idx="3">
                  <c:v>75.972871438070001</c:v>
                </c:pt>
                <c:pt idx="4">
                  <c:v>83.809072270050009</c:v>
                </c:pt>
                <c:pt idx="5">
                  <c:v>92.087826660332993</c:v>
                </c:pt>
                <c:pt idx="6">
                  <c:v>113.84035793107999</c:v>
                </c:pt>
                <c:pt idx="7">
                  <c:v>139.48055621902699</c:v>
                </c:pt>
                <c:pt idx="8">
                  <c:v>171.733089392343</c:v>
                </c:pt>
                <c:pt idx="9">
                  <c:v>175.961067375423</c:v>
                </c:pt>
                <c:pt idx="10">
                  <c:v>151.124660328679</c:v>
                </c:pt>
              </c:numCache>
            </c:numRef>
          </c:val>
          <c:extLst>
            <c:ext xmlns:c16="http://schemas.microsoft.com/office/drawing/2014/chart" uri="{C3380CC4-5D6E-409C-BE32-E72D297353CC}">
              <c16:uniqueId val="{00000002-CBD3-495E-9688-C691FB45BE48}"/>
            </c:ext>
          </c:extLst>
        </c:ser>
        <c:ser>
          <c:idx val="3"/>
          <c:order val="3"/>
          <c:tx>
            <c:strRef>
              <c:f>'Index Weightings'!$O$41</c:f>
              <c:strCache>
                <c:ptCount val="1"/>
                <c:pt idx="0">
                  <c:v>Rest of world</c:v>
                </c:pt>
              </c:strCache>
            </c:strRef>
          </c:tx>
          <c:spPr>
            <a:solidFill>
              <a:schemeClr val="accent5"/>
            </a:solidFill>
            <a:ln>
              <a:noFill/>
            </a:ln>
            <a:effectLst/>
          </c:spPr>
          <c:invertIfNegative val="0"/>
          <c:cat>
            <c:numRef>
              <c:f>'Index Weightings'!$P$37:$Z$37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Weightings'!$P$41:$Z$41</c:f>
              <c:numCache>
                <c:formatCode>"$"#,##0.0</c:formatCode>
                <c:ptCount val="11"/>
                <c:pt idx="0">
                  <c:v>16.214735881776051</c:v>
                </c:pt>
                <c:pt idx="1">
                  <c:v>18.077609344029156</c:v>
                </c:pt>
                <c:pt idx="2">
                  <c:v>17.261149816920124</c:v>
                </c:pt>
                <c:pt idx="3">
                  <c:v>20.408888003605057</c:v>
                </c:pt>
                <c:pt idx="4">
                  <c:v>24.006599405665952</c:v>
                </c:pt>
                <c:pt idx="5">
                  <c:v>21.002549102249986</c:v>
                </c:pt>
                <c:pt idx="6">
                  <c:v>20.087432745550814</c:v>
                </c:pt>
                <c:pt idx="7">
                  <c:v>17.646906519660206</c:v>
                </c:pt>
                <c:pt idx="8">
                  <c:v>22.983488694091193</c:v>
                </c:pt>
                <c:pt idx="9">
                  <c:v>22.922556713479935</c:v>
                </c:pt>
                <c:pt idx="10">
                  <c:v>21.172828404919983</c:v>
                </c:pt>
              </c:numCache>
            </c:numRef>
          </c:val>
          <c:extLst>
            <c:ext xmlns:c16="http://schemas.microsoft.com/office/drawing/2014/chart" uri="{C3380CC4-5D6E-409C-BE32-E72D297353CC}">
              <c16:uniqueId val="{00000003-CBD3-495E-9688-C691FB45BE48}"/>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Weightings'!$O$7</c:f>
              <c:strCache>
                <c:ptCount val="1"/>
                <c:pt idx="0">
                  <c:v>Buyout</c:v>
                </c:pt>
              </c:strCache>
            </c:strRef>
          </c:tx>
          <c:spPr>
            <a:solidFill>
              <a:schemeClr val="accent1"/>
            </a:solidFill>
            <a:ln>
              <a:noFill/>
            </a:ln>
            <a:effectLst/>
          </c:spPr>
          <c:invertIfNegative val="0"/>
          <c:cat>
            <c:numRef>
              <c:f>'Index Weightings'!$P$6:$Z$6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Weightings'!$P$7:$Z$7</c:f>
              <c:numCache>
                <c:formatCode>"$"#,##0.0</c:formatCode>
                <c:ptCount val="11"/>
                <c:pt idx="0">
                  <c:v>724.31586692201483</c:v>
                </c:pt>
                <c:pt idx="1">
                  <c:v>730.10427964155792</c:v>
                </c:pt>
                <c:pt idx="2">
                  <c:v>715.21779812520697</c:v>
                </c:pt>
                <c:pt idx="3">
                  <c:v>746.61007172297604</c:v>
                </c:pt>
                <c:pt idx="4">
                  <c:v>831.20915247594496</c:v>
                </c:pt>
                <c:pt idx="5">
                  <c:v>868.76807171055498</c:v>
                </c:pt>
                <c:pt idx="6">
                  <c:v>1015.458249480687</c:v>
                </c:pt>
                <c:pt idx="7">
                  <c:v>1206.840958724827</c:v>
                </c:pt>
                <c:pt idx="8">
                  <c:v>1706.4301169373762</c:v>
                </c:pt>
                <c:pt idx="9">
                  <c:v>1757.6441006748369</c:v>
                </c:pt>
                <c:pt idx="10">
                  <c:v>1793.3558398629229</c:v>
                </c:pt>
              </c:numCache>
            </c:numRef>
          </c:val>
          <c:extLst>
            <c:ext xmlns:c16="http://schemas.microsoft.com/office/drawing/2014/chart" uri="{C3380CC4-5D6E-409C-BE32-E72D297353CC}">
              <c16:uniqueId val="{00000000-E5F8-4534-9E4B-4943A6EF0E83}"/>
            </c:ext>
          </c:extLst>
        </c:ser>
        <c:ser>
          <c:idx val="1"/>
          <c:order val="1"/>
          <c:tx>
            <c:strRef>
              <c:f>'Index Weightings'!$O$8</c:f>
              <c:strCache>
                <c:ptCount val="1"/>
                <c:pt idx="0">
                  <c:v>Growth/expansion</c:v>
                </c:pt>
              </c:strCache>
            </c:strRef>
          </c:tx>
          <c:spPr>
            <a:solidFill>
              <a:schemeClr val="accent3"/>
            </a:solidFill>
            <a:ln>
              <a:noFill/>
            </a:ln>
            <a:effectLst/>
          </c:spPr>
          <c:invertIfNegative val="0"/>
          <c:cat>
            <c:numRef>
              <c:f>'Index Weightings'!$P$6:$Z$6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Weightings'!$P$8:$Z$8</c:f>
              <c:numCache>
                <c:formatCode>"$"#,##0.0</c:formatCode>
                <c:ptCount val="11"/>
                <c:pt idx="0">
                  <c:v>63.394698543060002</c:v>
                </c:pt>
                <c:pt idx="1">
                  <c:v>67.348713164966</c:v>
                </c:pt>
                <c:pt idx="2">
                  <c:v>72.626864718533</c:v>
                </c:pt>
                <c:pt idx="3">
                  <c:v>82.506167031784997</c:v>
                </c:pt>
                <c:pt idx="4">
                  <c:v>90.568937061013003</c:v>
                </c:pt>
                <c:pt idx="5">
                  <c:v>109.523937530586</c:v>
                </c:pt>
                <c:pt idx="6">
                  <c:v>127.510537945889</c:v>
                </c:pt>
                <c:pt idx="7">
                  <c:v>181.99931794443401</c:v>
                </c:pt>
                <c:pt idx="8">
                  <c:v>279.974763525985</c:v>
                </c:pt>
                <c:pt idx="9">
                  <c:v>301.60620651013005</c:v>
                </c:pt>
                <c:pt idx="10">
                  <c:v>272.95211750696598</c:v>
                </c:pt>
              </c:numCache>
            </c:numRef>
          </c:val>
          <c:extLst>
            <c:ext xmlns:c16="http://schemas.microsoft.com/office/drawing/2014/chart" uri="{C3380CC4-5D6E-409C-BE32-E72D297353CC}">
              <c16:uniqueId val="{00000001-E5F8-4534-9E4B-4943A6EF0E83}"/>
            </c:ext>
          </c:extLst>
        </c:ser>
        <c:ser>
          <c:idx val="2"/>
          <c:order val="2"/>
          <c:tx>
            <c:strRef>
              <c:f>'Index Weightings'!$O$9</c:f>
              <c:strCache>
                <c:ptCount val="1"/>
                <c:pt idx="0">
                  <c:v>Other</c:v>
                </c:pt>
              </c:strCache>
            </c:strRef>
          </c:tx>
          <c:spPr>
            <a:solidFill>
              <a:srgbClr val="E88F36"/>
            </a:solidFill>
            <a:ln>
              <a:noFill/>
            </a:ln>
            <a:effectLst/>
          </c:spPr>
          <c:invertIfNegative val="0"/>
          <c:cat>
            <c:numRef>
              <c:f>'Index Weightings'!$P$6:$Z$6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Weightings'!$P$9:$Z$9</c:f>
              <c:numCache>
                <c:formatCode>"$"#,##0.0</c:formatCode>
                <c:ptCount val="11"/>
                <c:pt idx="0">
                  <c:v>5.4982082931589957</c:v>
                </c:pt>
                <c:pt idx="1">
                  <c:v>4.9136793701700299</c:v>
                </c:pt>
                <c:pt idx="2">
                  <c:v>4.648464702650017</c:v>
                </c:pt>
                <c:pt idx="3">
                  <c:v>4.1907862480799167</c:v>
                </c:pt>
                <c:pt idx="4">
                  <c:v>4.8467338929100379</c:v>
                </c:pt>
                <c:pt idx="5">
                  <c:v>5.2421382015201061</c:v>
                </c:pt>
                <c:pt idx="6">
                  <c:v>6.6818942084628361</c:v>
                </c:pt>
                <c:pt idx="7">
                  <c:v>8.2125822474670258</c:v>
                </c:pt>
                <c:pt idx="8">
                  <c:v>9.4162211879988718</c:v>
                </c:pt>
                <c:pt idx="9">
                  <c:v>11.413462272797915</c:v>
                </c:pt>
                <c:pt idx="10">
                  <c:v>3.5272835561900138</c:v>
                </c:pt>
              </c:numCache>
            </c:numRef>
          </c:val>
          <c:extLst>
            <c:ext xmlns:c16="http://schemas.microsoft.com/office/drawing/2014/chart" uri="{C3380CC4-5D6E-409C-BE32-E72D297353CC}">
              <c16:uniqueId val="{00000002-E5F8-4534-9E4B-4943A6EF0E83}"/>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Weightings'!$AB$38</c:f>
              <c:strCache>
                <c:ptCount val="1"/>
                <c:pt idx="0">
                  <c:v>North America</c:v>
                </c:pt>
              </c:strCache>
            </c:strRef>
          </c:tx>
          <c:spPr>
            <a:solidFill>
              <a:schemeClr val="accent1"/>
            </a:solidFill>
            <a:ln>
              <a:noFill/>
            </a:ln>
            <a:effectLst/>
          </c:spPr>
          <c:invertIfNegative val="0"/>
          <c:cat>
            <c:numRef>
              <c:f>'Index Weightings'!$AC$37:$AM$37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Weightings'!$AC$38:$AM$38</c:f>
              <c:numCache>
                <c:formatCode>"$"#,##0.0</c:formatCode>
                <c:ptCount val="11"/>
                <c:pt idx="0">
                  <c:v>84.983388259991997</c:v>
                </c:pt>
                <c:pt idx="1">
                  <c:v>98.355823480018003</c:v>
                </c:pt>
                <c:pt idx="2">
                  <c:v>101.05069862880499</c:v>
                </c:pt>
                <c:pt idx="3">
                  <c:v>95.891573890365009</c:v>
                </c:pt>
                <c:pt idx="4">
                  <c:v>98.423718179448002</c:v>
                </c:pt>
                <c:pt idx="5">
                  <c:v>105.42312224532</c:v>
                </c:pt>
                <c:pt idx="6">
                  <c:v>110.257711048066</c:v>
                </c:pt>
                <c:pt idx="7">
                  <c:v>147.223946157629</c:v>
                </c:pt>
                <c:pt idx="8">
                  <c:v>216.29068117566101</c:v>
                </c:pt>
                <c:pt idx="9">
                  <c:v>212.48199888099001</c:v>
                </c:pt>
                <c:pt idx="10">
                  <c:v>180.25118891531199</c:v>
                </c:pt>
              </c:numCache>
            </c:numRef>
          </c:val>
          <c:extLst>
            <c:ext xmlns:c16="http://schemas.microsoft.com/office/drawing/2014/chart" uri="{C3380CC4-5D6E-409C-BE32-E72D297353CC}">
              <c16:uniqueId val="{00000000-FB9C-4554-AB2E-A9A8828C085A}"/>
            </c:ext>
          </c:extLst>
        </c:ser>
        <c:ser>
          <c:idx val="1"/>
          <c:order val="1"/>
          <c:tx>
            <c:strRef>
              <c:f>'Index Weightings'!$AB$39</c:f>
              <c:strCache>
                <c:ptCount val="1"/>
                <c:pt idx="0">
                  <c:v>Europe</c:v>
                </c:pt>
              </c:strCache>
            </c:strRef>
          </c:tx>
          <c:spPr>
            <a:solidFill>
              <a:schemeClr val="accent3"/>
            </a:solidFill>
            <a:ln>
              <a:noFill/>
            </a:ln>
            <a:effectLst/>
          </c:spPr>
          <c:invertIfNegative val="0"/>
          <c:cat>
            <c:numRef>
              <c:f>'Index Weightings'!$AC$37:$AM$37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Weightings'!$AC$39:$AM$39</c:f>
              <c:numCache>
                <c:formatCode>"$"#,##0.0</c:formatCode>
                <c:ptCount val="11"/>
                <c:pt idx="0">
                  <c:v>4.3288660652689996</c:v>
                </c:pt>
                <c:pt idx="1">
                  <c:v>4.2129670591719997</c:v>
                </c:pt>
                <c:pt idx="2">
                  <c:v>3.7431345272369998</c:v>
                </c:pt>
                <c:pt idx="3">
                  <c:v>3.6507294081909998</c:v>
                </c:pt>
                <c:pt idx="4">
                  <c:v>4.0051262061860005</c:v>
                </c:pt>
                <c:pt idx="5">
                  <c:v>4.554617695039</c:v>
                </c:pt>
                <c:pt idx="6">
                  <c:v>4.7429581899809996</c:v>
                </c:pt>
                <c:pt idx="7">
                  <c:v>4.2273047465609999</c:v>
                </c:pt>
                <c:pt idx="8">
                  <c:v>5.4120859290350003</c:v>
                </c:pt>
                <c:pt idx="9">
                  <c:v>10.961922056269001</c:v>
                </c:pt>
                <c:pt idx="10">
                  <c:v>9.4617273840880003</c:v>
                </c:pt>
              </c:numCache>
            </c:numRef>
          </c:val>
          <c:extLst>
            <c:ext xmlns:c16="http://schemas.microsoft.com/office/drawing/2014/chart" uri="{C3380CC4-5D6E-409C-BE32-E72D297353CC}">
              <c16:uniqueId val="{00000001-FB9C-4554-AB2E-A9A8828C085A}"/>
            </c:ext>
          </c:extLst>
        </c:ser>
        <c:ser>
          <c:idx val="2"/>
          <c:order val="2"/>
          <c:tx>
            <c:strRef>
              <c:f>'Index Weightings'!$AB$40</c:f>
              <c:strCache>
                <c:ptCount val="1"/>
                <c:pt idx="0">
                  <c:v>Asia</c:v>
                </c:pt>
              </c:strCache>
            </c:strRef>
          </c:tx>
          <c:spPr>
            <a:solidFill>
              <a:srgbClr val="E88F36"/>
            </a:solidFill>
            <a:ln>
              <a:noFill/>
            </a:ln>
            <a:effectLst/>
          </c:spPr>
          <c:invertIfNegative val="0"/>
          <c:cat>
            <c:numRef>
              <c:f>'Index Weightings'!$AC$37:$AM$37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Weightings'!$AC$40:$AM$40</c:f>
              <c:numCache>
                <c:formatCode>"$"#,##0.0</c:formatCode>
                <c:ptCount val="11"/>
                <c:pt idx="0">
                  <c:v>3.0986267322200001</c:v>
                </c:pt>
                <c:pt idx="1">
                  <c:v>3.9295895439000001</c:v>
                </c:pt>
                <c:pt idx="2">
                  <c:v>4.2911034322899999</c:v>
                </c:pt>
                <c:pt idx="3">
                  <c:v>4.6705516561700007</c:v>
                </c:pt>
                <c:pt idx="4">
                  <c:v>5.0170811900799999</c:v>
                </c:pt>
                <c:pt idx="5">
                  <c:v>6.3315971986299999</c:v>
                </c:pt>
                <c:pt idx="6">
                  <c:v>8.5930014180820002</c:v>
                </c:pt>
                <c:pt idx="7">
                  <c:v>9.5307879888790001</c:v>
                </c:pt>
                <c:pt idx="8">
                  <c:v>14.53619435227</c:v>
                </c:pt>
                <c:pt idx="9">
                  <c:v>21.188438268174</c:v>
                </c:pt>
                <c:pt idx="10">
                  <c:v>21.932100935765</c:v>
                </c:pt>
              </c:numCache>
            </c:numRef>
          </c:val>
          <c:extLst>
            <c:ext xmlns:c16="http://schemas.microsoft.com/office/drawing/2014/chart" uri="{C3380CC4-5D6E-409C-BE32-E72D297353CC}">
              <c16:uniqueId val="{00000002-FB9C-4554-AB2E-A9A8828C085A}"/>
            </c:ext>
          </c:extLst>
        </c:ser>
        <c:ser>
          <c:idx val="3"/>
          <c:order val="3"/>
          <c:tx>
            <c:strRef>
              <c:f>'Index Weightings'!$AB$41</c:f>
              <c:strCache>
                <c:ptCount val="1"/>
                <c:pt idx="0">
                  <c:v>Rest of world</c:v>
                </c:pt>
              </c:strCache>
            </c:strRef>
          </c:tx>
          <c:spPr>
            <a:solidFill>
              <a:schemeClr val="accent5"/>
            </a:solidFill>
            <a:ln>
              <a:noFill/>
            </a:ln>
            <a:effectLst/>
          </c:spPr>
          <c:invertIfNegative val="0"/>
          <c:cat>
            <c:numRef>
              <c:f>'Index Weightings'!$AC$37:$AM$37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Weightings'!$AC$41:$AM$41</c:f>
              <c:numCache>
                <c:formatCode>"$"#,##0.0</c:formatCode>
                <c:ptCount val="11"/>
                <c:pt idx="0">
                  <c:v>0</c:v>
                </c:pt>
                <c:pt idx="1">
                  <c:v>0</c:v>
                </c:pt>
                <c:pt idx="2">
                  <c:v>0</c:v>
                </c:pt>
                <c:pt idx="3">
                  <c:v>0.54646153849998313</c:v>
                </c:pt>
                <c:pt idx="4">
                  <c:v>0</c:v>
                </c:pt>
                <c:pt idx="5">
                  <c:v>0</c:v>
                </c:pt>
                <c:pt idx="6">
                  <c:v>2.4089846150000085</c:v>
                </c:pt>
                <c:pt idx="7">
                  <c:v>3.2338000000000022</c:v>
                </c:pt>
                <c:pt idx="8">
                  <c:v>5.5875580164509984</c:v>
                </c:pt>
                <c:pt idx="9">
                  <c:v>2.6875072899800045</c:v>
                </c:pt>
                <c:pt idx="10">
                  <c:v>2.047458945702374E-2</c:v>
                </c:pt>
              </c:numCache>
            </c:numRef>
          </c:val>
          <c:extLst>
            <c:ext xmlns:c16="http://schemas.microsoft.com/office/drawing/2014/chart" uri="{C3380CC4-5D6E-409C-BE32-E72D297353CC}">
              <c16:uniqueId val="{00000003-FB9C-4554-AB2E-A9A8828C085A}"/>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Weightings'!$AB$7</c:f>
              <c:strCache>
                <c:ptCount val="1"/>
                <c:pt idx="0">
                  <c:v>Sub-$250M</c:v>
                </c:pt>
              </c:strCache>
            </c:strRef>
          </c:tx>
          <c:spPr>
            <a:solidFill>
              <a:schemeClr val="accent1"/>
            </a:solidFill>
            <a:ln>
              <a:noFill/>
            </a:ln>
            <a:effectLst/>
          </c:spPr>
          <c:invertIfNegative val="0"/>
          <c:cat>
            <c:numRef>
              <c:f>'Index Weightings'!$AC$6:$AM$6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Weightings'!$AC$7:$AM$7</c:f>
              <c:numCache>
                <c:formatCode>"$"#,##0.0</c:formatCode>
                <c:ptCount val="11"/>
                <c:pt idx="0">
                  <c:v>16.845052693786002</c:v>
                </c:pt>
                <c:pt idx="1">
                  <c:v>18.078147954348001</c:v>
                </c:pt>
                <c:pt idx="2">
                  <c:v>19.211413509943</c:v>
                </c:pt>
                <c:pt idx="3">
                  <c:v>18.136831596013</c:v>
                </c:pt>
                <c:pt idx="4">
                  <c:v>19.274485525922</c:v>
                </c:pt>
                <c:pt idx="5">
                  <c:v>18.989502009512002</c:v>
                </c:pt>
                <c:pt idx="6">
                  <c:v>15.735301593999001</c:v>
                </c:pt>
                <c:pt idx="7">
                  <c:v>15.731141575094</c:v>
                </c:pt>
                <c:pt idx="8">
                  <c:v>23.788847534461002</c:v>
                </c:pt>
                <c:pt idx="9">
                  <c:v>27.320837824525999</c:v>
                </c:pt>
                <c:pt idx="10">
                  <c:v>21.494363589609002</c:v>
                </c:pt>
              </c:numCache>
            </c:numRef>
          </c:val>
          <c:extLst>
            <c:ext xmlns:c16="http://schemas.microsoft.com/office/drawing/2014/chart" uri="{C3380CC4-5D6E-409C-BE32-E72D297353CC}">
              <c16:uniqueId val="{00000000-D9B3-4945-9C6D-7F6B040EC0CB}"/>
            </c:ext>
          </c:extLst>
        </c:ser>
        <c:ser>
          <c:idx val="1"/>
          <c:order val="1"/>
          <c:tx>
            <c:strRef>
              <c:f>'Index Weightings'!$AB$8</c:f>
              <c:strCache>
                <c:ptCount val="1"/>
                <c:pt idx="0">
                  <c:v>$250M+</c:v>
                </c:pt>
              </c:strCache>
            </c:strRef>
          </c:tx>
          <c:spPr>
            <a:solidFill>
              <a:schemeClr val="accent3"/>
            </a:solidFill>
            <a:ln>
              <a:noFill/>
            </a:ln>
            <a:effectLst/>
          </c:spPr>
          <c:invertIfNegative val="0"/>
          <c:cat>
            <c:numRef>
              <c:f>'Index Weightings'!$AC$6:$AM$6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Weightings'!$AC$8:$AM$8</c:f>
              <c:numCache>
                <c:formatCode>"$"#,##0.0</c:formatCode>
                <c:ptCount val="11"/>
                <c:pt idx="0">
                  <c:v>75.56582836369499</c:v>
                </c:pt>
                <c:pt idx="1">
                  <c:v>88.420232128742001</c:v>
                </c:pt>
                <c:pt idx="2">
                  <c:v>89.873523078388999</c:v>
                </c:pt>
                <c:pt idx="3">
                  <c:v>86.622484897212999</c:v>
                </c:pt>
                <c:pt idx="4">
                  <c:v>88.171440049791997</c:v>
                </c:pt>
                <c:pt idx="5">
                  <c:v>97.319835129476999</c:v>
                </c:pt>
                <c:pt idx="6">
                  <c:v>110.26735367713</c:v>
                </c:pt>
                <c:pt idx="7">
                  <c:v>148.48469731797499</c:v>
                </c:pt>
                <c:pt idx="8">
                  <c:v>218.03767193895598</c:v>
                </c:pt>
                <c:pt idx="9">
                  <c:v>219.99902867088699</c:v>
                </c:pt>
                <c:pt idx="10">
                  <c:v>190.17112823501299</c:v>
                </c:pt>
              </c:numCache>
            </c:numRef>
          </c:val>
          <c:extLst>
            <c:ext xmlns:c16="http://schemas.microsoft.com/office/drawing/2014/chart" uri="{C3380CC4-5D6E-409C-BE32-E72D297353CC}">
              <c16:uniqueId val="{00000001-D9B3-4945-9C6D-7F6B040EC0CB}"/>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Weightings'!$AO$38</c:f>
              <c:strCache>
                <c:ptCount val="1"/>
                <c:pt idx="0">
                  <c:v>North America</c:v>
                </c:pt>
              </c:strCache>
            </c:strRef>
          </c:tx>
          <c:spPr>
            <a:solidFill>
              <a:schemeClr val="accent1"/>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Weightings'!$AP$38:$AZ$38</c:f>
              <c:numCache>
                <c:formatCode>"$"#,##0.0</c:formatCode>
                <c:ptCount val="11"/>
                <c:pt idx="0">
                  <c:v>147.15860685641198</c:v>
                </c:pt>
                <c:pt idx="1">
                  <c:v>150.520047418442</c:v>
                </c:pt>
                <c:pt idx="2">
                  <c:v>158.403010161494</c:v>
                </c:pt>
                <c:pt idx="3">
                  <c:v>168.27062589997001</c:v>
                </c:pt>
                <c:pt idx="4">
                  <c:v>162.564461850887</c:v>
                </c:pt>
                <c:pt idx="5">
                  <c:v>170.58865325466499</c:v>
                </c:pt>
                <c:pt idx="6">
                  <c:v>166.798283437512</c:v>
                </c:pt>
                <c:pt idx="7">
                  <c:v>189.66391202846199</c:v>
                </c:pt>
                <c:pt idx="8">
                  <c:v>237.08068354936299</c:v>
                </c:pt>
                <c:pt idx="9">
                  <c:v>286.69829949731002</c:v>
                </c:pt>
                <c:pt idx="10">
                  <c:v>284.774046156456</c:v>
                </c:pt>
              </c:numCache>
            </c:numRef>
          </c:val>
          <c:extLst>
            <c:ext xmlns:c16="http://schemas.microsoft.com/office/drawing/2014/chart" uri="{C3380CC4-5D6E-409C-BE32-E72D297353CC}">
              <c16:uniqueId val="{00000000-A726-4659-BF59-B247DBDC0CFB}"/>
            </c:ext>
          </c:extLst>
        </c:ser>
        <c:ser>
          <c:idx val="1"/>
          <c:order val="1"/>
          <c:tx>
            <c:strRef>
              <c:f>'Index Weightings'!$AO$39</c:f>
              <c:strCache>
                <c:ptCount val="1"/>
                <c:pt idx="0">
                  <c:v>Europe</c:v>
                </c:pt>
              </c:strCache>
            </c:strRef>
          </c:tx>
          <c:spPr>
            <a:solidFill>
              <a:schemeClr val="accent3"/>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Weightings'!$AP$39:$AZ$39</c:f>
              <c:numCache>
                <c:formatCode>"$"#,##0.0</c:formatCode>
                <c:ptCount val="11"/>
                <c:pt idx="0">
                  <c:v>16.781794981747002</c:v>
                </c:pt>
                <c:pt idx="1">
                  <c:v>23.72727749005</c:v>
                </c:pt>
                <c:pt idx="2">
                  <c:v>31.663120442390003</c:v>
                </c:pt>
                <c:pt idx="3">
                  <c:v>33.638720115500995</c:v>
                </c:pt>
                <c:pt idx="4">
                  <c:v>36.077458424698001</c:v>
                </c:pt>
                <c:pt idx="5">
                  <c:v>38.786922971842998</c:v>
                </c:pt>
                <c:pt idx="6">
                  <c:v>42.331150369969997</c:v>
                </c:pt>
                <c:pt idx="7">
                  <c:v>48.794469219158998</c:v>
                </c:pt>
                <c:pt idx="8">
                  <c:v>59.688326158197</c:v>
                </c:pt>
                <c:pt idx="9">
                  <c:v>58.715377044176002</c:v>
                </c:pt>
                <c:pt idx="10">
                  <c:v>61.568703854859002</c:v>
                </c:pt>
              </c:numCache>
            </c:numRef>
          </c:val>
          <c:extLst>
            <c:ext xmlns:c16="http://schemas.microsoft.com/office/drawing/2014/chart" uri="{C3380CC4-5D6E-409C-BE32-E72D297353CC}">
              <c16:uniqueId val="{00000001-A726-4659-BF59-B247DBDC0CFB}"/>
            </c:ext>
          </c:extLst>
        </c:ser>
        <c:ser>
          <c:idx val="2"/>
          <c:order val="2"/>
          <c:tx>
            <c:strRef>
              <c:f>'Index Weightings'!$AO$40</c:f>
              <c:strCache>
                <c:ptCount val="1"/>
                <c:pt idx="0">
                  <c:v>Asia</c:v>
                </c:pt>
              </c:strCache>
            </c:strRef>
          </c:tx>
          <c:spPr>
            <a:solidFill>
              <a:srgbClr val="E88F36"/>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Weightings'!$AP$40:$AZ$40</c:f>
              <c:numCache>
                <c:formatCode>"$"#,##0.0</c:formatCode>
                <c:ptCount val="11"/>
                <c:pt idx="0">
                  <c:v>13.594471138739999</c:v>
                </c:pt>
                <c:pt idx="1">
                  <c:v>11.49236772487</c:v>
                </c:pt>
                <c:pt idx="2">
                  <c:v>16.443368001650001</c:v>
                </c:pt>
                <c:pt idx="3">
                  <c:v>13.698624523291999</c:v>
                </c:pt>
                <c:pt idx="4">
                  <c:v>15.492106974289999</c:v>
                </c:pt>
                <c:pt idx="5">
                  <c:v>14.208751268855</c:v>
                </c:pt>
                <c:pt idx="6">
                  <c:v>13.39156124897</c:v>
                </c:pt>
                <c:pt idx="7">
                  <c:v>15.56163644337</c:v>
                </c:pt>
                <c:pt idx="8">
                  <c:v>19.972323175620001</c:v>
                </c:pt>
                <c:pt idx="9">
                  <c:v>25.357819396459998</c:v>
                </c:pt>
                <c:pt idx="10">
                  <c:v>25.870186795174998</c:v>
                </c:pt>
              </c:numCache>
            </c:numRef>
          </c:val>
          <c:extLst>
            <c:ext xmlns:c16="http://schemas.microsoft.com/office/drawing/2014/chart" uri="{C3380CC4-5D6E-409C-BE32-E72D297353CC}">
              <c16:uniqueId val="{00000002-A726-4659-BF59-B247DBDC0CFB}"/>
            </c:ext>
          </c:extLst>
        </c:ser>
        <c:ser>
          <c:idx val="3"/>
          <c:order val="3"/>
          <c:tx>
            <c:strRef>
              <c:f>'Index Weightings'!$AO$41</c:f>
              <c:strCache>
                <c:ptCount val="1"/>
                <c:pt idx="0">
                  <c:v>Rest of world</c:v>
                </c:pt>
              </c:strCache>
            </c:strRef>
          </c:tx>
          <c:spPr>
            <a:solidFill>
              <a:schemeClr val="accent5"/>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Weightings'!$AP$41:$AZ$41</c:f>
              <c:numCache>
                <c:formatCode>"$"#,##0.0</c:formatCode>
                <c:ptCount val="11"/>
                <c:pt idx="0">
                  <c:v>0.14639218965004375</c:v>
                </c:pt>
                <c:pt idx="1">
                  <c:v>0.31144461906998799</c:v>
                </c:pt>
                <c:pt idx="2">
                  <c:v>0.23132181199997603</c:v>
                </c:pt>
                <c:pt idx="3">
                  <c:v>0.32826563199998304</c:v>
                </c:pt>
                <c:pt idx="4">
                  <c:v>0.53574117420001244</c:v>
                </c:pt>
                <c:pt idx="5">
                  <c:v>0.3586912877000259</c:v>
                </c:pt>
                <c:pt idx="6">
                  <c:v>2.1018520080000087</c:v>
                </c:pt>
                <c:pt idx="7">
                  <c:v>2.1166637858399895</c:v>
                </c:pt>
                <c:pt idx="8">
                  <c:v>2.6051214340900515</c:v>
                </c:pt>
                <c:pt idx="9">
                  <c:v>2.8330960833269501</c:v>
                </c:pt>
                <c:pt idx="10">
                  <c:v>2.8041689201700137</c:v>
                </c:pt>
              </c:numCache>
            </c:numRef>
          </c:val>
          <c:extLst>
            <c:ext xmlns:c16="http://schemas.microsoft.com/office/drawing/2014/chart" uri="{C3380CC4-5D6E-409C-BE32-E72D297353CC}">
              <c16:uniqueId val="{00000003-A726-4659-BF59-B247DBDC0CFB}"/>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Weightings'!$AO$7</c:f>
              <c:strCache>
                <c:ptCount val="1"/>
                <c:pt idx="0">
                  <c:v>Opportunistic</c:v>
                </c:pt>
              </c:strCache>
            </c:strRef>
          </c:tx>
          <c:spPr>
            <a:solidFill>
              <a:schemeClr val="accent1"/>
            </a:solidFill>
            <a:ln>
              <a:noFill/>
            </a:ln>
            <a:effectLst/>
          </c:spPr>
          <c:invertIfNegative val="0"/>
          <c:cat>
            <c:numRef>
              <c:f>'Index Weightings'!$AP$6:$AZ$6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Weightings'!$AP$7:$AZ$7</c:f>
              <c:numCache>
                <c:formatCode>"$"#,##0.0</c:formatCode>
                <c:ptCount val="11"/>
                <c:pt idx="0">
                  <c:v>101.50530791118</c:v>
                </c:pt>
                <c:pt idx="1">
                  <c:v>106.052036247921</c:v>
                </c:pt>
                <c:pt idx="2">
                  <c:v>112.699961287486</c:v>
                </c:pt>
                <c:pt idx="3">
                  <c:v>119.012113325133</c:v>
                </c:pt>
                <c:pt idx="4">
                  <c:v>119.37655558719101</c:v>
                </c:pt>
                <c:pt idx="5">
                  <c:v>121.93849407041699</c:v>
                </c:pt>
                <c:pt idx="6">
                  <c:v>123.211284711296</c:v>
                </c:pt>
                <c:pt idx="7">
                  <c:v>136.70255903087201</c:v>
                </c:pt>
                <c:pt idx="8">
                  <c:v>175.50297540339199</c:v>
                </c:pt>
                <c:pt idx="9">
                  <c:v>195.75574174943799</c:v>
                </c:pt>
                <c:pt idx="10">
                  <c:v>200.152894876072</c:v>
                </c:pt>
              </c:numCache>
            </c:numRef>
          </c:val>
          <c:extLst>
            <c:ext xmlns:c16="http://schemas.microsoft.com/office/drawing/2014/chart" uri="{C3380CC4-5D6E-409C-BE32-E72D297353CC}">
              <c16:uniqueId val="{00000000-B172-4199-ACEE-60F6FF7544C5}"/>
            </c:ext>
          </c:extLst>
        </c:ser>
        <c:ser>
          <c:idx val="1"/>
          <c:order val="1"/>
          <c:tx>
            <c:strRef>
              <c:f>'Index Weightings'!$AO$8</c:f>
              <c:strCache>
                <c:ptCount val="1"/>
                <c:pt idx="0">
                  <c:v>Value-add</c:v>
                </c:pt>
              </c:strCache>
            </c:strRef>
          </c:tx>
          <c:spPr>
            <a:solidFill>
              <a:schemeClr val="accent3"/>
            </a:solidFill>
            <a:ln>
              <a:noFill/>
            </a:ln>
            <a:effectLst/>
          </c:spPr>
          <c:invertIfNegative val="0"/>
          <c:cat>
            <c:numRef>
              <c:f>'Index Weightings'!$AP$6:$AZ$6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Weightings'!$AP$8:$AZ$8</c:f>
              <c:numCache>
                <c:formatCode>"$"#,##0.0</c:formatCode>
                <c:ptCount val="11"/>
                <c:pt idx="0">
                  <c:v>54.802903644767994</c:v>
                </c:pt>
                <c:pt idx="1">
                  <c:v>52.304327232301006</c:v>
                </c:pt>
                <c:pt idx="2">
                  <c:v>60.664857912680006</c:v>
                </c:pt>
                <c:pt idx="3">
                  <c:v>59.773050539880003</c:v>
                </c:pt>
                <c:pt idx="4">
                  <c:v>59.918607363446</c:v>
                </c:pt>
                <c:pt idx="5">
                  <c:v>62.617591906806005</c:v>
                </c:pt>
                <c:pt idx="6">
                  <c:v>60.426797951560999</c:v>
                </c:pt>
                <c:pt idx="7">
                  <c:v>76.411935848388012</c:v>
                </c:pt>
                <c:pt idx="8">
                  <c:v>97.598575294794003</c:v>
                </c:pt>
                <c:pt idx="9">
                  <c:v>124.946293675411</c:v>
                </c:pt>
                <c:pt idx="10">
                  <c:v>124.970726874919</c:v>
                </c:pt>
              </c:numCache>
            </c:numRef>
          </c:val>
          <c:extLst>
            <c:ext xmlns:c16="http://schemas.microsoft.com/office/drawing/2014/chart" uri="{C3380CC4-5D6E-409C-BE32-E72D297353CC}">
              <c16:uniqueId val="{00000001-B172-4199-ACEE-60F6FF7544C5}"/>
            </c:ext>
          </c:extLst>
        </c:ser>
        <c:ser>
          <c:idx val="2"/>
          <c:order val="2"/>
          <c:tx>
            <c:strRef>
              <c:f>'Index Weightings'!$AO$9</c:f>
              <c:strCache>
                <c:ptCount val="1"/>
                <c:pt idx="0">
                  <c:v>Other</c:v>
                </c:pt>
              </c:strCache>
            </c:strRef>
          </c:tx>
          <c:spPr>
            <a:solidFill>
              <a:srgbClr val="E88F36"/>
            </a:solidFill>
            <a:ln>
              <a:noFill/>
            </a:ln>
            <a:effectLst/>
          </c:spPr>
          <c:invertIfNegative val="0"/>
          <c:cat>
            <c:numRef>
              <c:f>'Index Weightings'!$AP$6:$AZ$6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Weightings'!$AP$9:$AZ$9</c:f>
              <c:numCache>
                <c:formatCode>"$"#,##0.0</c:formatCode>
                <c:ptCount val="11"/>
                <c:pt idx="0">
                  <c:v>21.373053610601033</c:v>
                </c:pt>
                <c:pt idx="1">
                  <c:v>27.694773772209999</c:v>
                </c:pt>
                <c:pt idx="2">
                  <c:v>33.376001217367985</c:v>
                </c:pt>
                <c:pt idx="3">
                  <c:v>37.151072305750006</c:v>
                </c:pt>
                <c:pt idx="4">
                  <c:v>35.37460547343801</c:v>
                </c:pt>
                <c:pt idx="5">
                  <c:v>39.38693280583999</c:v>
                </c:pt>
                <c:pt idx="6">
                  <c:v>40.984764401594987</c:v>
                </c:pt>
                <c:pt idx="7">
                  <c:v>43.022186597570965</c:v>
                </c:pt>
                <c:pt idx="8">
                  <c:v>46.244903619084027</c:v>
                </c:pt>
                <c:pt idx="9">
                  <c:v>52.902556596424006</c:v>
                </c:pt>
                <c:pt idx="10">
                  <c:v>49.893483975669028</c:v>
                </c:pt>
              </c:numCache>
            </c:numRef>
          </c:val>
          <c:extLst>
            <c:ext xmlns:c16="http://schemas.microsoft.com/office/drawing/2014/chart" uri="{C3380CC4-5D6E-409C-BE32-E72D297353CC}">
              <c16:uniqueId val="{00000002-B172-4199-ACEE-60F6FF7544C5}"/>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Weightings'!$BB$38</c:f>
              <c:strCache>
                <c:ptCount val="1"/>
                <c:pt idx="0">
                  <c:v>North America</c:v>
                </c:pt>
              </c:strCache>
            </c:strRef>
          </c:tx>
          <c:spPr>
            <a:solidFill>
              <a:schemeClr val="accent1"/>
            </a:solidFill>
            <a:ln>
              <a:noFill/>
            </a:ln>
            <a:effectLst/>
          </c:spPr>
          <c:invertIfNegative val="0"/>
          <c:cat>
            <c:numRef>
              <c:f>'Index Weightings'!$BC$37:$BM$37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Weightings'!$BC$38:$BM$38</c:f>
              <c:numCache>
                <c:formatCode>"$"#,##0.0</c:formatCode>
                <c:ptCount val="11"/>
                <c:pt idx="0">
                  <c:v>118.17206972219499</c:v>
                </c:pt>
                <c:pt idx="1">
                  <c:v>129.091458921792</c:v>
                </c:pt>
                <c:pt idx="2">
                  <c:v>127.571574125194</c:v>
                </c:pt>
                <c:pt idx="3">
                  <c:v>171.14321419493302</c:v>
                </c:pt>
                <c:pt idx="4">
                  <c:v>199.03797243666898</c:v>
                </c:pt>
                <c:pt idx="5">
                  <c:v>225.971975334088</c:v>
                </c:pt>
                <c:pt idx="6">
                  <c:v>219.94289081254999</c:v>
                </c:pt>
                <c:pt idx="7">
                  <c:v>216.45705342925598</c:v>
                </c:pt>
                <c:pt idx="8">
                  <c:v>266.168399718525</c:v>
                </c:pt>
                <c:pt idx="9">
                  <c:v>334.49455525700102</c:v>
                </c:pt>
                <c:pt idx="10">
                  <c:v>328.88609769067403</c:v>
                </c:pt>
              </c:numCache>
            </c:numRef>
          </c:val>
          <c:extLst>
            <c:ext xmlns:c16="http://schemas.microsoft.com/office/drawing/2014/chart" uri="{C3380CC4-5D6E-409C-BE32-E72D297353CC}">
              <c16:uniqueId val="{00000000-A417-4884-B606-BFE0C08C178E}"/>
            </c:ext>
          </c:extLst>
        </c:ser>
        <c:ser>
          <c:idx val="1"/>
          <c:order val="1"/>
          <c:tx>
            <c:strRef>
              <c:f>'Index Weightings'!$BB$39</c:f>
              <c:strCache>
                <c:ptCount val="1"/>
                <c:pt idx="0">
                  <c:v>Europe</c:v>
                </c:pt>
              </c:strCache>
            </c:strRef>
          </c:tx>
          <c:spPr>
            <a:solidFill>
              <a:schemeClr val="accent3"/>
            </a:solidFill>
            <a:ln>
              <a:noFill/>
            </a:ln>
            <a:effectLst/>
          </c:spPr>
          <c:invertIfNegative val="0"/>
          <c:cat>
            <c:numRef>
              <c:f>'Index Weightings'!$BC$37:$BM$37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Weightings'!$BC$39:$BM$39</c:f>
              <c:numCache>
                <c:formatCode>"$"#,##0.0</c:formatCode>
                <c:ptCount val="11"/>
                <c:pt idx="0">
                  <c:v>11.26971132037</c:v>
                </c:pt>
                <c:pt idx="1">
                  <c:v>18.84471864815</c:v>
                </c:pt>
                <c:pt idx="2">
                  <c:v>21.86014150866</c:v>
                </c:pt>
                <c:pt idx="3">
                  <c:v>29.261475352519998</c:v>
                </c:pt>
                <c:pt idx="4">
                  <c:v>43.857152464084002</c:v>
                </c:pt>
                <c:pt idx="5">
                  <c:v>61.982130613331002</c:v>
                </c:pt>
                <c:pt idx="6">
                  <c:v>71.699893068346</c:v>
                </c:pt>
                <c:pt idx="7">
                  <c:v>84.202922311283999</c:v>
                </c:pt>
                <c:pt idx="8">
                  <c:v>113.501597250253</c:v>
                </c:pt>
                <c:pt idx="9">
                  <c:v>122.28217273552599</c:v>
                </c:pt>
                <c:pt idx="10">
                  <c:v>130.79418700758501</c:v>
                </c:pt>
              </c:numCache>
            </c:numRef>
          </c:val>
          <c:extLst>
            <c:ext xmlns:c16="http://schemas.microsoft.com/office/drawing/2014/chart" uri="{C3380CC4-5D6E-409C-BE32-E72D297353CC}">
              <c16:uniqueId val="{00000001-A417-4884-B606-BFE0C08C178E}"/>
            </c:ext>
          </c:extLst>
        </c:ser>
        <c:ser>
          <c:idx val="2"/>
          <c:order val="2"/>
          <c:tx>
            <c:strRef>
              <c:f>'Index Weightings'!$BB$40</c:f>
              <c:strCache>
                <c:ptCount val="1"/>
                <c:pt idx="0">
                  <c:v>Asia</c:v>
                </c:pt>
              </c:strCache>
            </c:strRef>
          </c:tx>
          <c:spPr>
            <a:solidFill>
              <a:srgbClr val="E88F36"/>
            </a:solidFill>
            <a:ln>
              <a:noFill/>
            </a:ln>
            <a:effectLst/>
          </c:spPr>
          <c:invertIfNegative val="0"/>
          <c:cat>
            <c:numRef>
              <c:f>'Index Weightings'!$BC$37:$BM$37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Weightings'!$BC$40:$BM$40</c:f>
              <c:numCache>
                <c:formatCode>"$"#,##0.0</c:formatCode>
                <c:ptCount val="11"/>
                <c:pt idx="0">
                  <c:v>2.4892663022999999</c:v>
                </c:pt>
                <c:pt idx="1">
                  <c:v>3.3940121562999996</c:v>
                </c:pt>
                <c:pt idx="2">
                  <c:v>3.2372414878429998</c:v>
                </c:pt>
                <c:pt idx="3">
                  <c:v>3.7510219028999998</c:v>
                </c:pt>
                <c:pt idx="4">
                  <c:v>3.2338102576299996</c:v>
                </c:pt>
                <c:pt idx="5">
                  <c:v>2.685803540672</c:v>
                </c:pt>
                <c:pt idx="6">
                  <c:v>1.6267254485</c:v>
                </c:pt>
                <c:pt idx="7">
                  <c:v>4.4429150541999993</c:v>
                </c:pt>
                <c:pt idx="8">
                  <c:v>0.69046451539999998</c:v>
                </c:pt>
                <c:pt idx="9">
                  <c:v>5.3362410115280001</c:v>
                </c:pt>
                <c:pt idx="10">
                  <c:v>5.6321387449900007</c:v>
                </c:pt>
              </c:numCache>
            </c:numRef>
          </c:val>
          <c:extLst>
            <c:ext xmlns:c16="http://schemas.microsoft.com/office/drawing/2014/chart" uri="{C3380CC4-5D6E-409C-BE32-E72D297353CC}">
              <c16:uniqueId val="{00000002-A417-4884-B606-BFE0C08C178E}"/>
            </c:ext>
          </c:extLst>
        </c:ser>
        <c:ser>
          <c:idx val="3"/>
          <c:order val="3"/>
          <c:tx>
            <c:strRef>
              <c:f>'Index Weightings'!$BB$41</c:f>
              <c:strCache>
                <c:ptCount val="1"/>
                <c:pt idx="0">
                  <c:v>Rest of world</c:v>
                </c:pt>
              </c:strCache>
            </c:strRef>
          </c:tx>
          <c:spPr>
            <a:solidFill>
              <a:schemeClr val="accent5"/>
            </a:solidFill>
            <a:ln>
              <a:noFill/>
            </a:ln>
            <a:effectLst/>
          </c:spPr>
          <c:invertIfNegative val="0"/>
          <c:cat>
            <c:numRef>
              <c:f>'Index Weightings'!$BC$37:$BM$37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Weightings'!$BC$41:$BM$41</c:f>
              <c:numCache>
                <c:formatCode>"$"#,##0.0</c:formatCode>
                <c:ptCount val="11"/>
                <c:pt idx="0">
                  <c:v>3.1177657629999942</c:v>
                </c:pt>
                <c:pt idx="1">
                  <c:v>5.1040310311300061</c:v>
                </c:pt>
                <c:pt idx="2">
                  <c:v>4.2964395353300233</c:v>
                </c:pt>
                <c:pt idx="3">
                  <c:v>7.5075248938499897</c:v>
                </c:pt>
                <c:pt idx="4">
                  <c:v>7.3676012159100139</c:v>
                </c:pt>
                <c:pt idx="5">
                  <c:v>8.1434996048999437</c:v>
                </c:pt>
                <c:pt idx="6">
                  <c:v>7.6620992467540532</c:v>
                </c:pt>
                <c:pt idx="7">
                  <c:v>12.142882289610043</c:v>
                </c:pt>
                <c:pt idx="8">
                  <c:v>9.5148950118280595</c:v>
                </c:pt>
                <c:pt idx="9">
                  <c:v>22.81342976890403</c:v>
                </c:pt>
                <c:pt idx="10">
                  <c:v>21.939476585365981</c:v>
                </c:pt>
              </c:numCache>
            </c:numRef>
          </c:val>
          <c:extLst>
            <c:ext xmlns:c16="http://schemas.microsoft.com/office/drawing/2014/chart" uri="{C3380CC4-5D6E-409C-BE32-E72D297353CC}">
              <c16:uniqueId val="{00000003-A417-4884-B606-BFE0C08C178E}"/>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Weightings'!$BB$7</c:f>
              <c:strCache>
                <c:ptCount val="1"/>
                <c:pt idx="0">
                  <c:v>Infrastructure</c:v>
                </c:pt>
              </c:strCache>
            </c:strRef>
          </c:tx>
          <c:spPr>
            <a:solidFill>
              <a:schemeClr val="accent1"/>
            </a:solidFill>
            <a:ln>
              <a:noFill/>
            </a:ln>
            <a:effectLst/>
          </c:spPr>
          <c:invertIfNegative val="0"/>
          <c:cat>
            <c:numRef>
              <c:f>'Index Weightings'!$BC$6:$BM$6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Weightings'!$BC$7:$BM$7</c:f>
              <c:numCache>
                <c:formatCode>"$"#,##0.0</c:formatCode>
                <c:ptCount val="11"/>
                <c:pt idx="0">
                  <c:v>62.789139154768002</c:v>
                </c:pt>
                <c:pt idx="1">
                  <c:v>81.824928639340996</c:v>
                </c:pt>
                <c:pt idx="2">
                  <c:v>86.436104558616989</c:v>
                </c:pt>
                <c:pt idx="3">
                  <c:v>112.48526497189701</c:v>
                </c:pt>
                <c:pt idx="4">
                  <c:v>139.087935086621</c:v>
                </c:pt>
                <c:pt idx="5">
                  <c:v>172.23372218323601</c:v>
                </c:pt>
                <c:pt idx="6">
                  <c:v>188.611353497501</c:v>
                </c:pt>
                <c:pt idx="7">
                  <c:v>216.58979204507398</c:v>
                </c:pt>
                <c:pt idx="8">
                  <c:v>265.642160055212</c:v>
                </c:pt>
                <c:pt idx="9">
                  <c:v>339.16657994896303</c:v>
                </c:pt>
                <c:pt idx="10">
                  <c:v>366.12085122997303</c:v>
                </c:pt>
              </c:numCache>
            </c:numRef>
          </c:val>
          <c:extLst>
            <c:ext xmlns:c16="http://schemas.microsoft.com/office/drawing/2014/chart" uri="{C3380CC4-5D6E-409C-BE32-E72D297353CC}">
              <c16:uniqueId val="{00000000-E489-4648-A498-E57697D9F260}"/>
            </c:ext>
          </c:extLst>
        </c:ser>
        <c:ser>
          <c:idx val="1"/>
          <c:order val="1"/>
          <c:tx>
            <c:strRef>
              <c:f>'Index Weightings'!$BB$8</c:f>
              <c:strCache>
                <c:ptCount val="1"/>
                <c:pt idx="0">
                  <c:v>Natural resources</c:v>
                </c:pt>
              </c:strCache>
            </c:strRef>
          </c:tx>
          <c:spPr>
            <a:solidFill>
              <a:schemeClr val="accent3"/>
            </a:solidFill>
            <a:ln>
              <a:noFill/>
            </a:ln>
            <a:effectLst/>
          </c:spPr>
          <c:invertIfNegative val="0"/>
          <c:cat>
            <c:numRef>
              <c:f>'Index Weightings'!$BC$6:$BM$6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Weightings'!$BC$8:$BM$8</c:f>
              <c:numCache>
                <c:formatCode>"$"#,##0.0</c:formatCode>
                <c:ptCount val="11"/>
                <c:pt idx="0">
                  <c:v>72.259673953096993</c:v>
                </c:pt>
                <c:pt idx="1">
                  <c:v>74.609292118030993</c:v>
                </c:pt>
                <c:pt idx="2">
                  <c:v>70.529292098410011</c:v>
                </c:pt>
                <c:pt idx="3">
                  <c:v>99.177971372306004</c:v>
                </c:pt>
                <c:pt idx="4">
                  <c:v>114.408601287672</c:v>
                </c:pt>
                <c:pt idx="5">
                  <c:v>126.549686909755</c:v>
                </c:pt>
                <c:pt idx="6">
                  <c:v>112.320255078649</c:v>
                </c:pt>
                <c:pt idx="7">
                  <c:v>100.655981039276</c:v>
                </c:pt>
                <c:pt idx="8">
                  <c:v>124.23319644079399</c:v>
                </c:pt>
                <c:pt idx="9">
                  <c:v>145.759818823996</c:v>
                </c:pt>
                <c:pt idx="10">
                  <c:v>121.131048798642</c:v>
                </c:pt>
              </c:numCache>
            </c:numRef>
          </c:val>
          <c:extLst>
            <c:ext xmlns:c16="http://schemas.microsoft.com/office/drawing/2014/chart" uri="{C3380CC4-5D6E-409C-BE32-E72D297353CC}">
              <c16:uniqueId val="{00000001-E489-4648-A498-E57697D9F260}"/>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29775444736"/>
          <c:y val="3.4591177838271758E-2"/>
          <c:w val="0.83818241469816268"/>
          <c:h val="0.7285790770971392"/>
        </c:manualLayout>
      </c:layout>
      <c:lineChart>
        <c:grouping val="standard"/>
        <c:varyColors val="0"/>
        <c:ser>
          <c:idx val="0"/>
          <c:order val="0"/>
          <c:tx>
            <c:strRef>
              <c:f>'Private Capital Indexes'!$Y$6</c:f>
              <c:strCache>
                <c:ptCount val="1"/>
                <c:pt idx="0">
                  <c:v>Real estate</c:v>
                </c:pt>
              </c:strCache>
            </c:strRef>
          </c:tx>
          <c:spPr>
            <a:ln w="22225" cap="rnd">
              <a:solidFill>
                <a:schemeClr val="accent1"/>
              </a:solidFill>
              <a:round/>
            </a:ln>
            <a:effectLst/>
          </c:spPr>
          <c:marker>
            <c:symbol val="none"/>
          </c:marker>
          <c:dLbls>
            <c:dLbl>
              <c:idx val="20"/>
              <c:layout>
                <c:manualLayout>
                  <c:x val="-1.1316741696017772E-16"/>
                  <c:y val="9.25925925925925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2A-4445-8942-C52D1B903435}"/>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2A-4445-8942-C52D1B903435}"/>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Indexes'!$X$7:$X$27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Indexes'!$Y$7:$Y$27</c:f>
              <c:numCache>
                <c:formatCode>0.0</c:formatCode>
                <c:ptCount val="21"/>
                <c:pt idx="0">
                  <c:v>100</c:v>
                </c:pt>
                <c:pt idx="1">
                  <c:v>99.354123898364918</c:v>
                </c:pt>
                <c:pt idx="2">
                  <c:v>101.29697068962261</c:v>
                </c:pt>
                <c:pt idx="3">
                  <c:v>102.94938108788664</c:v>
                </c:pt>
                <c:pt idx="4">
                  <c:v>106.22970563065977</c:v>
                </c:pt>
                <c:pt idx="5">
                  <c:v>108.50305910195885</c:v>
                </c:pt>
                <c:pt idx="6">
                  <c:v>104.86050373739354</c:v>
                </c:pt>
                <c:pt idx="7">
                  <c:v>104.52178368008862</c:v>
                </c:pt>
                <c:pt idx="8">
                  <c:v>109.45611144812379</c:v>
                </c:pt>
                <c:pt idx="9">
                  <c:v>110.75347672539147</c:v>
                </c:pt>
                <c:pt idx="10">
                  <c:v>116.97078261461387</c:v>
                </c:pt>
                <c:pt idx="11">
                  <c:v>122.93422510761602</c:v>
                </c:pt>
                <c:pt idx="12">
                  <c:v>133.94413660582418</c:v>
                </c:pt>
                <c:pt idx="13">
                  <c:v>143.43618120334713</c:v>
                </c:pt>
                <c:pt idx="14">
                  <c:v>153.31116585795797</c:v>
                </c:pt>
                <c:pt idx="15">
                  <c:v>155.49487136396357</c:v>
                </c:pt>
                <c:pt idx="16">
                  <c:v>154.02311995542203</c:v>
                </c:pt>
                <c:pt idx="17">
                  <c:v>153.15754780233107</c:v>
                </c:pt>
                <c:pt idx="18">
                  <c:v>152.90575191747789</c:v>
                </c:pt>
                <c:pt idx="19">
                  <c:v>153.28759843160719</c:v>
                </c:pt>
                <c:pt idx="20">
                  <c:v>156.87044506134191</c:v>
                </c:pt>
              </c:numCache>
            </c:numRef>
          </c:val>
          <c:smooth val="0"/>
          <c:extLst>
            <c:ext xmlns:c16="http://schemas.microsoft.com/office/drawing/2014/chart" uri="{C3380CC4-5D6E-409C-BE32-E72D297353CC}">
              <c16:uniqueId val="{00000002-892A-4445-8942-C52D1B903435}"/>
            </c:ext>
          </c:extLst>
        </c:ser>
        <c:ser>
          <c:idx val="1"/>
          <c:order val="1"/>
          <c:tx>
            <c:strRef>
              <c:f>'Private Capital Indexes'!$Z$6</c:f>
              <c:strCache>
                <c:ptCount val="1"/>
                <c:pt idx="0">
                  <c:v>Opportunistic</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2A-4445-8942-C52D1B903435}"/>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2A-4445-8942-C52D1B903435}"/>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Indexes'!$X$7:$X$27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Indexes'!$Z$7:$Z$27</c:f>
              <c:numCache>
                <c:formatCode>0.0</c:formatCode>
                <c:ptCount val="21"/>
                <c:pt idx="0">
                  <c:v>100</c:v>
                </c:pt>
                <c:pt idx="1">
                  <c:v>100.60010494720011</c:v>
                </c:pt>
                <c:pt idx="2">
                  <c:v>103.12657426891346</c:v>
                </c:pt>
                <c:pt idx="3">
                  <c:v>104.82793998678362</c:v>
                </c:pt>
                <c:pt idx="4">
                  <c:v>107.71551426218178</c:v>
                </c:pt>
                <c:pt idx="5">
                  <c:v>110.39779063749795</c:v>
                </c:pt>
                <c:pt idx="6">
                  <c:v>107.79301499516512</c:v>
                </c:pt>
                <c:pt idx="7">
                  <c:v>106.01002817619717</c:v>
                </c:pt>
                <c:pt idx="8">
                  <c:v>112.4380211149316</c:v>
                </c:pt>
                <c:pt idx="9">
                  <c:v>112.21720523766533</c:v>
                </c:pt>
                <c:pt idx="10">
                  <c:v>118.89978927173669</c:v>
                </c:pt>
                <c:pt idx="11">
                  <c:v>125.79157036746579</c:v>
                </c:pt>
                <c:pt idx="12">
                  <c:v>137.41805689678307</c:v>
                </c:pt>
                <c:pt idx="13">
                  <c:v>148.33669251605869</c:v>
                </c:pt>
                <c:pt idx="14">
                  <c:v>158.59359119112483</c:v>
                </c:pt>
                <c:pt idx="15">
                  <c:v>160.91212564045682</c:v>
                </c:pt>
                <c:pt idx="16">
                  <c:v>157.19393886034428</c:v>
                </c:pt>
                <c:pt idx="17">
                  <c:v>157.41642820884704</c:v>
                </c:pt>
                <c:pt idx="18">
                  <c:v>157.54526845089714</c:v>
                </c:pt>
                <c:pt idx="19">
                  <c:v>156.77271129725733</c:v>
                </c:pt>
                <c:pt idx="20">
                  <c:v>164.43089296897213</c:v>
                </c:pt>
              </c:numCache>
            </c:numRef>
          </c:val>
          <c:smooth val="0"/>
          <c:extLst>
            <c:ext xmlns:c16="http://schemas.microsoft.com/office/drawing/2014/chart" uri="{C3380CC4-5D6E-409C-BE32-E72D297353CC}">
              <c16:uniqueId val="{00000005-892A-4445-8942-C52D1B903435}"/>
            </c:ext>
          </c:extLst>
        </c:ser>
        <c:ser>
          <c:idx val="2"/>
          <c:order val="2"/>
          <c:tx>
            <c:strRef>
              <c:f>'Private Capital Indexes'!$AA$6</c:f>
              <c:strCache>
                <c:ptCount val="1"/>
                <c:pt idx="0">
                  <c:v>Value-add</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2A-4445-8942-C52D1B903435}"/>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2A-4445-8942-C52D1B903435}"/>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Indexes'!$X$7:$X$27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Indexes'!$AA$7:$AA$27</c:f>
              <c:numCache>
                <c:formatCode>0.0</c:formatCode>
                <c:ptCount val="21"/>
                <c:pt idx="0">
                  <c:v>100</c:v>
                </c:pt>
                <c:pt idx="1">
                  <c:v>102.29370634230337</c:v>
                </c:pt>
                <c:pt idx="2">
                  <c:v>105.75018980512183</c:v>
                </c:pt>
                <c:pt idx="3">
                  <c:v>107.36147701648002</c:v>
                </c:pt>
                <c:pt idx="4">
                  <c:v>109.98834942620104</c:v>
                </c:pt>
                <c:pt idx="5">
                  <c:v>110.87823601084176</c:v>
                </c:pt>
                <c:pt idx="6">
                  <c:v>111.58270841188703</c:v>
                </c:pt>
                <c:pt idx="7">
                  <c:v>111.59295469541392</c:v>
                </c:pt>
                <c:pt idx="8">
                  <c:v>113.57244173965769</c:v>
                </c:pt>
                <c:pt idx="9">
                  <c:v>116.16116689651192</c:v>
                </c:pt>
                <c:pt idx="10">
                  <c:v>121.24721892367417</c:v>
                </c:pt>
                <c:pt idx="11">
                  <c:v>127.42445977673337</c:v>
                </c:pt>
                <c:pt idx="12">
                  <c:v>135.81700086994667</c:v>
                </c:pt>
                <c:pt idx="13">
                  <c:v>145.07448002238297</c:v>
                </c:pt>
                <c:pt idx="14">
                  <c:v>157.41099211927121</c:v>
                </c:pt>
                <c:pt idx="15">
                  <c:v>158.88598679658656</c:v>
                </c:pt>
                <c:pt idx="16">
                  <c:v>160.15151858154368</c:v>
                </c:pt>
                <c:pt idx="17">
                  <c:v>157.73241194324575</c:v>
                </c:pt>
                <c:pt idx="18">
                  <c:v>157.1640200516041</c:v>
                </c:pt>
                <c:pt idx="19">
                  <c:v>156.60709242413208</c:v>
                </c:pt>
                <c:pt idx="20">
                  <c:v>155.21710906156122</c:v>
                </c:pt>
              </c:numCache>
            </c:numRef>
          </c:val>
          <c:smooth val="0"/>
          <c:extLst>
            <c:ext xmlns:c16="http://schemas.microsoft.com/office/drawing/2014/chart" uri="{C3380CC4-5D6E-409C-BE32-E72D297353CC}">
              <c16:uniqueId val="{00000008-892A-4445-8942-C52D1B903435}"/>
            </c:ext>
          </c:extLst>
        </c:ser>
        <c:ser>
          <c:idx val="3"/>
          <c:order val="3"/>
          <c:tx>
            <c:strRef>
              <c:f>'Private Capital Indexes'!$AB$6</c:f>
              <c:strCache>
                <c:ptCount val="1"/>
                <c:pt idx="0">
                  <c:v>Private capital</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2A-4445-8942-C52D1B903435}"/>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2A-4445-8942-C52D1B903435}"/>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Indexes'!$X$7:$X$27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Indexes'!$AB$7:$AB$27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B-892A-4445-8942-C52D1B903435}"/>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Weightings'!$CB$38</c:f>
              <c:strCache>
                <c:ptCount val="1"/>
                <c:pt idx="0">
                  <c:v>North America</c:v>
                </c:pt>
              </c:strCache>
            </c:strRef>
          </c:tx>
          <c:spPr>
            <a:solidFill>
              <a:schemeClr val="accent1"/>
            </a:solidFill>
            <a:ln>
              <a:noFill/>
            </a:ln>
            <a:effectLst/>
          </c:spPr>
          <c:invertIfNegative val="0"/>
          <c:cat>
            <c:numRef>
              <c:f>'Index Weightings'!$CC$37:$CM$37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Weightings'!$CC$38:$CM$38</c:f>
              <c:numCache>
                <c:formatCode>"$"#,##0.0</c:formatCode>
                <c:ptCount val="11"/>
                <c:pt idx="0">
                  <c:v>68.357215344298993</c:v>
                </c:pt>
                <c:pt idx="1">
                  <c:v>77.803168668708992</c:v>
                </c:pt>
                <c:pt idx="2">
                  <c:v>80.204411063367999</c:v>
                </c:pt>
                <c:pt idx="3">
                  <c:v>79.817056924805001</c:v>
                </c:pt>
                <c:pt idx="4">
                  <c:v>83.073754455892001</c:v>
                </c:pt>
                <c:pt idx="5">
                  <c:v>85.903043961521007</c:v>
                </c:pt>
                <c:pt idx="6">
                  <c:v>87.054126162361996</c:v>
                </c:pt>
                <c:pt idx="7">
                  <c:v>106.921554549348</c:v>
                </c:pt>
                <c:pt idx="8">
                  <c:v>133.98241842271301</c:v>
                </c:pt>
                <c:pt idx="9">
                  <c:v>125.935662015958</c:v>
                </c:pt>
                <c:pt idx="10">
                  <c:v>106.94717703147501</c:v>
                </c:pt>
              </c:numCache>
            </c:numRef>
          </c:val>
          <c:extLst>
            <c:ext xmlns:c16="http://schemas.microsoft.com/office/drawing/2014/chart" uri="{C3380CC4-5D6E-409C-BE32-E72D297353CC}">
              <c16:uniqueId val="{00000000-FFCD-4A61-9F8A-AFB5705B3C5C}"/>
            </c:ext>
          </c:extLst>
        </c:ser>
        <c:ser>
          <c:idx val="1"/>
          <c:order val="1"/>
          <c:tx>
            <c:strRef>
              <c:f>'Index Weightings'!$CB$39</c:f>
              <c:strCache>
                <c:ptCount val="1"/>
                <c:pt idx="0">
                  <c:v>Europe</c:v>
                </c:pt>
              </c:strCache>
            </c:strRef>
          </c:tx>
          <c:spPr>
            <a:solidFill>
              <a:schemeClr val="accent3"/>
            </a:solidFill>
            <a:ln>
              <a:noFill/>
            </a:ln>
            <a:effectLst/>
          </c:spPr>
          <c:invertIfNegative val="0"/>
          <c:cat>
            <c:numRef>
              <c:f>'Index Weightings'!$CC$37:$CM$37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Weightings'!$CC$39:$CM$39</c:f>
              <c:numCache>
                <c:formatCode>"$"#,##0.0</c:formatCode>
                <c:ptCount val="11"/>
                <c:pt idx="0">
                  <c:v>14.065318253659999</c:v>
                </c:pt>
                <c:pt idx="1">
                  <c:v>11.276023740748</c:v>
                </c:pt>
                <c:pt idx="2">
                  <c:v>11.117823889269999</c:v>
                </c:pt>
                <c:pt idx="3">
                  <c:v>11.101009617260999</c:v>
                </c:pt>
                <c:pt idx="4">
                  <c:v>11.565831747198999</c:v>
                </c:pt>
                <c:pt idx="5">
                  <c:v>11.712646112829999</c:v>
                </c:pt>
                <c:pt idx="6">
                  <c:v>10.024305013918999</c:v>
                </c:pt>
                <c:pt idx="7">
                  <c:v>12.089052895471999</c:v>
                </c:pt>
                <c:pt idx="8">
                  <c:v>11.786412554550999</c:v>
                </c:pt>
                <c:pt idx="9">
                  <c:v>11.634974294436001</c:v>
                </c:pt>
                <c:pt idx="10">
                  <c:v>10.449061890469</c:v>
                </c:pt>
              </c:numCache>
            </c:numRef>
          </c:val>
          <c:extLst>
            <c:ext xmlns:c16="http://schemas.microsoft.com/office/drawing/2014/chart" uri="{C3380CC4-5D6E-409C-BE32-E72D297353CC}">
              <c16:uniqueId val="{00000001-FFCD-4A61-9F8A-AFB5705B3C5C}"/>
            </c:ext>
          </c:extLst>
        </c:ser>
        <c:ser>
          <c:idx val="2"/>
          <c:order val="2"/>
          <c:tx>
            <c:strRef>
              <c:f>'Index Weightings'!$CB$40</c:f>
              <c:strCache>
                <c:ptCount val="1"/>
                <c:pt idx="0">
                  <c:v>Asia</c:v>
                </c:pt>
              </c:strCache>
            </c:strRef>
          </c:tx>
          <c:spPr>
            <a:solidFill>
              <a:srgbClr val="E88F36"/>
            </a:solidFill>
            <a:ln>
              <a:noFill/>
            </a:ln>
            <a:effectLst/>
          </c:spPr>
          <c:invertIfNegative val="0"/>
          <c:cat>
            <c:numRef>
              <c:f>'Index Weightings'!$CC$37:$CM$37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Weightings'!$CC$40:$CM$40</c:f>
              <c:numCache>
                <c:formatCode>"$"#,##0.0</c:formatCode>
                <c:ptCount val="11"/>
                <c:pt idx="0">
                  <c:v>3.0356904675199998</c:v>
                </c:pt>
                <c:pt idx="1">
                  <c:v>4.7507327591299999</c:v>
                </c:pt>
                <c:pt idx="2">
                  <c:v>6.0349196596199999</c:v>
                </c:pt>
                <c:pt idx="3">
                  <c:v>7.02434161486</c:v>
                </c:pt>
                <c:pt idx="4">
                  <c:v>8.13413212771</c:v>
                </c:pt>
                <c:pt idx="5">
                  <c:v>10.474682522029999</c:v>
                </c:pt>
                <c:pt idx="6">
                  <c:v>10.89214509168</c:v>
                </c:pt>
                <c:pt idx="7">
                  <c:v>13.882735858087001</c:v>
                </c:pt>
                <c:pt idx="8">
                  <c:v>16.409247845295003</c:v>
                </c:pt>
                <c:pt idx="9">
                  <c:v>14.627568506969999</c:v>
                </c:pt>
                <c:pt idx="10">
                  <c:v>13.628373803200001</c:v>
                </c:pt>
              </c:numCache>
            </c:numRef>
          </c:val>
          <c:extLst>
            <c:ext xmlns:c16="http://schemas.microsoft.com/office/drawing/2014/chart" uri="{C3380CC4-5D6E-409C-BE32-E72D297353CC}">
              <c16:uniqueId val="{00000002-FFCD-4A61-9F8A-AFB5705B3C5C}"/>
            </c:ext>
          </c:extLst>
        </c:ser>
        <c:ser>
          <c:idx val="3"/>
          <c:order val="3"/>
          <c:tx>
            <c:strRef>
              <c:f>'Index Weightings'!$CB$41</c:f>
              <c:strCache>
                <c:ptCount val="1"/>
                <c:pt idx="0">
                  <c:v>Rest of world</c:v>
                </c:pt>
              </c:strCache>
            </c:strRef>
          </c:tx>
          <c:spPr>
            <a:solidFill>
              <a:schemeClr val="accent5"/>
            </a:solidFill>
            <a:ln>
              <a:noFill/>
            </a:ln>
            <a:effectLst/>
          </c:spPr>
          <c:invertIfNegative val="0"/>
          <c:cat>
            <c:numRef>
              <c:f>'Index Weightings'!$CC$37:$CM$37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Weightings'!$CC$41:$CM$41</c:f>
              <c:numCache>
                <c:formatCode>"$"#,##0.0</c:formatCode>
                <c:ptCount val="11"/>
                <c:pt idx="0">
                  <c:v>1.7448837330022116E-2</c:v>
                </c:pt>
                <c:pt idx="1">
                  <c:v>1.637494666999828E-2</c:v>
                </c:pt>
                <c:pt idx="2">
                  <c:v>2.7221314670001107E-2</c:v>
                </c:pt>
                <c:pt idx="3">
                  <c:v>3.4058706669995331E-2</c:v>
                </c:pt>
                <c:pt idx="4">
                  <c:v>4.306886932999987E-2</c:v>
                </c:pt>
                <c:pt idx="5">
                  <c:v>4.25734053299891E-2</c:v>
                </c:pt>
                <c:pt idx="6">
                  <c:v>3.9005301329993358E-2</c:v>
                </c:pt>
                <c:pt idx="7">
                  <c:v>3.2317632000001595E-2</c:v>
                </c:pt>
                <c:pt idx="8">
                  <c:v>3.1261269330002506E-2</c:v>
                </c:pt>
                <c:pt idx="9">
                  <c:v>2.6769005330010032E-2</c:v>
                </c:pt>
                <c:pt idx="10">
                  <c:v>2.1762335999994775E-2</c:v>
                </c:pt>
              </c:numCache>
            </c:numRef>
          </c:val>
          <c:extLst>
            <c:ext xmlns:c16="http://schemas.microsoft.com/office/drawing/2014/chart" uri="{C3380CC4-5D6E-409C-BE32-E72D297353CC}">
              <c16:uniqueId val="{00000003-FFCD-4A61-9F8A-AFB5705B3C5C}"/>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Weightings'!$BO$7</c:f>
              <c:strCache>
                <c:ptCount val="1"/>
                <c:pt idx="0">
                  <c:v>Direct lending</c:v>
                </c:pt>
              </c:strCache>
            </c:strRef>
          </c:tx>
          <c:spPr>
            <a:solidFill>
              <a:schemeClr val="accent1"/>
            </a:solidFill>
            <a:ln>
              <a:noFill/>
            </a:ln>
            <a:effectLst/>
          </c:spPr>
          <c:invertIfNegative val="0"/>
          <c:cat>
            <c:numRef>
              <c:f>'Index Weightings'!$BP$6:$BZ$6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Weightings'!$BP$7:$BZ$7</c:f>
              <c:numCache>
                <c:formatCode>"$"#,##0.0</c:formatCode>
                <c:ptCount val="11"/>
                <c:pt idx="0">
                  <c:v>5.6146486612299995</c:v>
                </c:pt>
                <c:pt idx="1">
                  <c:v>13.066649122569999</c:v>
                </c:pt>
                <c:pt idx="2">
                  <c:v>22.004559303441003</c:v>
                </c:pt>
                <c:pt idx="3">
                  <c:v>29.855292143985</c:v>
                </c:pt>
                <c:pt idx="4">
                  <c:v>43.456178688726006</c:v>
                </c:pt>
                <c:pt idx="5">
                  <c:v>62.977365109350998</c:v>
                </c:pt>
                <c:pt idx="6">
                  <c:v>81.606537553381997</c:v>
                </c:pt>
                <c:pt idx="7">
                  <c:v>94.852301527350008</c:v>
                </c:pt>
                <c:pt idx="8">
                  <c:v>133.72802828255399</c:v>
                </c:pt>
                <c:pt idx="9">
                  <c:v>164.054677311597</c:v>
                </c:pt>
                <c:pt idx="10">
                  <c:v>159.935645154827</c:v>
                </c:pt>
              </c:numCache>
            </c:numRef>
          </c:val>
          <c:extLst>
            <c:ext xmlns:c16="http://schemas.microsoft.com/office/drawing/2014/chart" uri="{C3380CC4-5D6E-409C-BE32-E72D297353CC}">
              <c16:uniqueId val="{00000000-6FA6-4F23-8FFF-68160A7AE709}"/>
            </c:ext>
          </c:extLst>
        </c:ser>
        <c:ser>
          <c:idx val="1"/>
          <c:order val="1"/>
          <c:tx>
            <c:strRef>
              <c:f>'Index Weightings'!$BO$8</c:f>
              <c:strCache>
                <c:ptCount val="1"/>
                <c:pt idx="0">
                  <c:v>Distressed</c:v>
                </c:pt>
              </c:strCache>
            </c:strRef>
          </c:tx>
          <c:spPr>
            <a:solidFill>
              <a:schemeClr val="accent3"/>
            </a:solidFill>
            <a:ln>
              <a:noFill/>
            </a:ln>
            <a:effectLst/>
          </c:spPr>
          <c:invertIfNegative val="0"/>
          <c:cat>
            <c:numRef>
              <c:f>'Index Weightings'!$BP$6:$BZ$6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Weightings'!$BP$8:$BZ$8</c:f>
              <c:numCache>
                <c:formatCode>"$"#,##0.0</c:formatCode>
                <c:ptCount val="11"/>
                <c:pt idx="0">
                  <c:v>87.610100368661008</c:v>
                </c:pt>
                <c:pt idx="1">
                  <c:v>86.365209356727007</c:v>
                </c:pt>
                <c:pt idx="2">
                  <c:v>82.615197136847996</c:v>
                </c:pt>
                <c:pt idx="3">
                  <c:v>96.838866239779989</c:v>
                </c:pt>
                <c:pt idx="4">
                  <c:v>90.600486944213998</c:v>
                </c:pt>
                <c:pt idx="5">
                  <c:v>94.487739016318997</c:v>
                </c:pt>
                <c:pt idx="6">
                  <c:v>98.089064071099997</c:v>
                </c:pt>
                <c:pt idx="7">
                  <c:v>113.31836267247999</c:v>
                </c:pt>
                <c:pt idx="8">
                  <c:v>153.14886307194701</c:v>
                </c:pt>
                <c:pt idx="9">
                  <c:v>155.59862978270701</c:v>
                </c:pt>
                <c:pt idx="10">
                  <c:v>155.08313707439299</c:v>
                </c:pt>
              </c:numCache>
            </c:numRef>
          </c:val>
          <c:extLst>
            <c:ext xmlns:c16="http://schemas.microsoft.com/office/drawing/2014/chart" uri="{C3380CC4-5D6E-409C-BE32-E72D297353CC}">
              <c16:uniqueId val="{00000001-6FA6-4F23-8FFF-68160A7AE709}"/>
            </c:ext>
          </c:extLst>
        </c:ser>
        <c:ser>
          <c:idx val="2"/>
          <c:order val="2"/>
          <c:tx>
            <c:strRef>
              <c:f>'Index Weightings'!$BO$9</c:f>
              <c:strCache>
                <c:ptCount val="1"/>
                <c:pt idx="0">
                  <c:v>Mezzanine</c:v>
                </c:pt>
              </c:strCache>
            </c:strRef>
          </c:tx>
          <c:spPr>
            <a:solidFill>
              <a:srgbClr val="E88F36"/>
            </a:solidFill>
            <a:ln>
              <a:noFill/>
            </a:ln>
            <a:effectLst/>
          </c:spPr>
          <c:invertIfNegative val="0"/>
          <c:cat>
            <c:numRef>
              <c:f>'Index Weightings'!$BP$6:$BZ$6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Weightings'!$BP$9:$BZ$9</c:f>
              <c:numCache>
                <c:formatCode>"$"#,##0.0</c:formatCode>
                <c:ptCount val="11"/>
                <c:pt idx="0">
                  <c:v>33.000655211292006</c:v>
                </c:pt>
                <c:pt idx="1">
                  <c:v>32.461382836741997</c:v>
                </c:pt>
                <c:pt idx="2">
                  <c:v>28.794696965029001</c:v>
                </c:pt>
                <c:pt idx="3">
                  <c:v>32.886403446971997</c:v>
                </c:pt>
                <c:pt idx="4">
                  <c:v>33.036293271093001</c:v>
                </c:pt>
                <c:pt idx="5">
                  <c:v>33.359312623889004</c:v>
                </c:pt>
                <c:pt idx="6">
                  <c:v>37.285330306837999</c:v>
                </c:pt>
                <c:pt idx="7">
                  <c:v>39.529349338854999</c:v>
                </c:pt>
                <c:pt idx="8">
                  <c:v>59.187781749553999</c:v>
                </c:pt>
                <c:pt idx="9">
                  <c:v>64.375583547380003</c:v>
                </c:pt>
                <c:pt idx="10">
                  <c:v>62.453597825534004</c:v>
                </c:pt>
              </c:numCache>
            </c:numRef>
          </c:val>
          <c:extLst>
            <c:ext xmlns:c16="http://schemas.microsoft.com/office/drawing/2014/chart" uri="{C3380CC4-5D6E-409C-BE32-E72D297353CC}">
              <c16:uniqueId val="{00000002-6FA6-4F23-8FFF-68160A7AE709}"/>
            </c:ext>
          </c:extLst>
        </c:ser>
        <c:ser>
          <c:idx val="3"/>
          <c:order val="3"/>
          <c:tx>
            <c:strRef>
              <c:f>'Index Weightings'!$BO$10</c:f>
              <c:strCache>
                <c:ptCount val="1"/>
                <c:pt idx="0">
                  <c:v>Other</c:v>
                </c:pt>
              </c:strCache>
            </c:strRef>
          </c:tx>
          <c:spPr>
            <a:solidFill>
              <a:schemeClr val="accent4"/>
            </a:solidFill>
            <a:ln>
              <a:noFill/>
            </a:ln>
            <a:effectLst/>
          </c:spPr>
          <c:invertIfNegative val="0"/>
          <c:cat>
            <c:numRef>
              <c:f>'Index Weightings'!$BP$6:$BZ$6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Weightings'!$BP$10:$BZ$10</c:f>
              <c:numCache>
                <c:formatCode>"$"#,##0.0</c:formatCode>
                <c:ptCount val="11"/>
                <c:pt idx="0">
                  <c:v>23.517925795564992</c:v>
                </c:pt>
                <c:pt idx="1">
                  <c:v>25.254517884491008</c:v>
                </c:pt>
                <c:pt idx="2">
                  <c:v>27.472947294031002</c:v>
                </c:pt>
                <c:pt idx="3">
                  <c:v>31.982366933164997</c:v>
                </c:pt>
                <c:pt idx="4">
                  <c:v>36.098730123846991</c:v>
                </c:pt>
                <c:pt idx="5">
                  <c:v>47.741149791442012</c:v>
                </c:pt>
                <c:pt idx="6">
                  <c:v>50.887367637870028</c:v>
                </c:pt>
                <c:pt idx="7">
                  <c:v>70.375731305924944</c:v>
                </c:pt>
                <c:pt idx="8">
                  <c:v>81.222347778480014</c:v>
                </c:pt>
                <c:pt idx="9">
                  <c:v>121.06384040173697</c:v>
                </c:pt>
                <c:pt idx="10">
                  <c:v>113.30035488557104</c:v>
                </c:pt>
              </c:numCache>
            </c:numRef>
          </c:val>
          <c:extLst>
            <c:ext xmlns:c16="http://schemas.microsoft.com/office/drawing/2014/chart" uri="{C3380CC4-5D6E-409C-BE32-E72D297353CC}">
              <c16:uniqueId val="{00000003-6FA6-4F23-8FFF-68160A7AE709}"/>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Weightings'!$AO$38</c:f>
              <c:strCache>
                <c:ptCount val="1"/>
                <c:pt idx="0">
                  <c:v>North America</c:v>
                </c:pt>
              </c:strCache>
            </c:strRef>
          </c:tx>
          <c:spPr>
            <a:solidFill>
              <a:schemeClr val="accent1"/>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Weightings'!$AP$38:$AZ$38</c:f>
              <c:numCache>
                <c:formatCode>"$"#,##0.0</c:formatCode>
                <c:ptCount val="11"/>
                <c:pt idx="0">
                  <c:v>147.15860685641198</c:v>
                </c:pt>
                <c:pt idx="1">
                  <c:v>150.520047418442</c:v>
                </c:pt>
                <c:pt idx="2">
                  <c:v>158.403010161494</c:v>
                </c:pt>
                <c:pt idx="3">
                  <c:v>168.27062589997001</c:v>
                </c:pt>
                <c:pt idx="4">
                  <c:v>162.564461850887</c:v>
                </c:pt>
                <c:pt idx="5">
                  <c:v>170.58865325466499</c:v>
                </c:pt>
                <c:pt idx="6">
                  <c:v>166.798283437512</c:v>
                </c:pt>
                <c:pt idx="7">
                  <c:v>189.66391202846199</c:v>
                </c:pt>
                <c:pt idx="8">
                  <c:v>237.08068354936299</c:v>
                </c:pt>
                <c:pt idx="9">
                  <c:v>286.69829949731002</c:v>
                </c:pt>
                <c:pt idx="10">
                  <c:v>284.774046156456</c:v>
                </c:pt>
              </c:numCache>
            </c:numRef>
          </c:val>
          <c:extLst>
            <c:ext xmlns:c16="http://schemas.microsoft.com/office/drawing/2014/chart" uri="{C3380CC4-5D6E-409C-BE32-E72D297353CC}">
              <c16:uniqueId val="{00000000-DC45-4908-BB3B-15FB89CF2512}"/>
            </c:ext>
          </c:extLst>
        </c:ser>
        <c:ser>
          <c:idx val="1"/>
          <c:order val="1"/>
          <c:tx>
            <c:strRef>
              <c:f>'Index Weightings'!$AO$39</c:f>
              <c:strCache>
                <c:ptCount val="1"/>
                <c:pt idx="0">
                  <c:v>Europe</c:v>
                </c:pt>
              </c:strCache>
            </c:strRef>
          </c:tx>
          <c:spPr>
            <a:solidFill>
              <a:schemeClr val="accent3"/>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Weightings'!$AP$39:$AZ$39</c:f>
              <c:numCache>
                <c:formatCode>"$"#,##0.0</c:formatCode>
                <c:ptCount val="11"/>
                <c:pt idx="0">
                  <c:v>16.781794981747002</c:v>
                </c:pt>
                <c:pt idx="1">
                  <c:v>23.72727749005</c:v>
                </c:pt>
                <c:pt idx="2">
                  <c:v>31.663120442390003</c:v>
                </c:pt>
                <c:pt idx="3">
                  <c:v>33.638720115500995</c:v>
                </c:pt>
                <c:pt idx="4">
                  <c:v>36.077458424698001</c:v>
                </c:pt>
                <c:pt idx="5">
                  <c:v>38.786922971842998</c:v>
                </c:pt>
                <c:pt idx="6">
                  <c:v>42.331150369969997</c:v>
                </c:pt>
                <c:pt idx="7">
                  <c:v>48.794469219158998</c:v>
                </c:pt>
                <c:pt idx="8">
                  <c:v>59.688326158197</c:v>
                </c:pt>
                <c:pt idx="9">
                  <c:v>58.715377044176002</c:v>
                </c:pt>
                <c:pt idx="10">
                  <c:v>61.568703854859002</c:v>
                </c:pt>
              </c:numCache>
            </c:numRef>
          </c:val>
          <c:extLst>
            <c:ext xmlns:c16="http://schemas.microsoft.com/office/drawing/2014/chart" uri="{C3380CC4-5D6E-409C-BE32-E72D297353CC}">
              <c16:uniqueId val="{00000001-DC45-4908-BB3B-15FB89CF2512}"/>
            </c:ext>
          </c:extLst>
        </c:ser>
        <c:ser>
          <c:idx val="2"/>
          <c:order val="2"/>
          <c:tx>
            <c:strRef>
              <c:f>'Index Weightings'!$AO$40</c:f>
              <c:strCache>
                <c:ptCount val="1"/>
                <c:pt idx="0">
                  <c:v>Asia</c:v>
                </c:pt>
              </c:strCache>
            </c:strRef>
          </c:tx>
          <c:spPr>
            <a:solidFill>
              <a:srgbClr val="E88F36"/>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Weightings'!$AP$40:$AZ$40</c:f>
              <c:numCache>
                <c:formatCode>"$"#,##0.0</c:formatCode>
                <c:ptCount val="11"/>
                <c:pt idx="0">
                  <c:v>13.594471138739999</c:v>
                </c:pt>
                <c:pt idx="1">
                  <c:v>11.49236772487</c:v>
                </c:pt>
                <c:pt idx="2">
                  <c:v>16.443368001650001</c:v>
                </c:pt>
                <c:pt idx="3">
                  <c:v>13.698624523291999</c:v>
                </c:pt>
                <c:pt idx="4">
                  <c:v>15.492106974289999</c:v>
                </c:pt>
                <c:pt idx="5">
                  <c:v>14.208751268855</c:v>
                </c:pt>
                <c:pt idx="6">
                  <c:v>13.39156124897</c:v>
                </c:pt>
                <c:pt idx="7">
                  <c:v>15.56163644337</c:v>
                </c:pt>
                <c:pt idx="8">
                  <c:v>19.972323175620001</c:v>
                </c:pt>
                <c:pt idx="9">
                  <c:v>25.357819396459998</c:v>
                </c:pt>
                <c:pt idx="10">
                  <c:v>25.870186795174998</c:v>
                </c:pt>
              </c:numCache>
            </c:numRef>
          </c:val>
          <c:extLst>
            <c:ext xmlns:c16="http://schemas.microsoft.com/office/drawing/2014/chart" uri="{C3380CC4-5D6E-409C-BE32-E72D297353CC}">
              <c16:uniqueId val="{00000002-DC45-4908-BB3B-15FB89CF2512}"/>
            </c:ext>
          </c:extLst>
        </c:ser>
        <c:ser>
          <c:idx val="3"/>
          <c:order val="3"/>
          <c:tx>
            <c:strRef>
              <c:f>'Index Weightings'!$AO$41</c:f>
              <c:strCache>
                <c:ptCount val="1"/>
                <c:pt idx="0">
                  <c:v>Rest of world</c:v>
                </c:pt>
              </c:strCache>
            </c:strRef>
          </c:tx>
          <c:spPr>
            <a:solidFill>
              <a:schemeClr val="accent5"/>
            </a:solidFill>
            <a:ln>
              <a:noFill/>
            </a:ln>
            <a:effectLst/>
          </c:spPr>
          <c:invertIfNegative val="0"/>
          <c:cat>
            <c:numRef>
              <c:f>'Index Weightings'!$AP$37:$AZ$37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Weightings'!$AP$41:$AZ$41</c:f>
              <c:numCache>
                <c:formatCode>"$"#,##0.0</c:formatCode>
                <c:ptCount val="11"/>
                <c:pt idx="0">
                  <c:v>0.14639218965004375</c:v>
                </c:pt>
                <c:pt idx="1">
                  <c:v>0.31144461906998799</c:v>
                </c:pt>
                <c:pt idx="2">
                  <c:v>0.23132181199997603</c:v>
                </c:pt>
                <c:pt idx="3">
                  <c:v>0.32826563199998304</c:v>
                </c:pt>
                <c:pt idx="4">
                  <c:v>0.53574117420001244</c:v>
                </c:pt>
                <c:pt idx="5">
                  <c:v>0.3586912877000259</c:v>
                </c:pt>
                <c:pt idx="6">
                  <c:v>2.1018520080000087</c:v>
                </c:pt>
                <c:pt idx="7">
                  <c:v>2.1166637858399895</c:v>
                </c:pt>
                <c:pt idx="8">
                  <c:v>2.6051214340900515</c:v>
                </c:pt>
                <c:pt idx="9">
                  <c:v>2.8330960833269501</c:v>
                </c:pt>
                <c:pt idx="10">
                  <c:v>2.8041689201700137</c:v>
                </c:pt>
              </c:numCache>
            </c:numRef>
          </c:val>
          <c:extLst>
            <c:ext xmlns:c16="http://schemas.microsoft.com/office/drawing/2014/chart" uri="{C3380CC4-5D6E-409C-BE32-E72D297353CC}">
              <c16:uniqueId val="{00000003-DC45-4908-BB3B-15FB89CF2512}"/>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Weightings'!$CB$7</c:f>
              <c:strCache>
                <c:ptCount val="1"/>
                <c:pt idx="0">
                  <c:v>PE FoFs</c:v>
                </c:pt>
              </c:strCache>
            </c:strRef>
          </c:tx>
          <c:spPr>
            <a:solidFill>
              <a:schemeClr val="accent1"/>
            </a:solidFill>
            <a:ln>
              <a:noFill/>
            </a:ln>
            <a:effectLst/>
          </c:spPr>
          <c:invertIfNegative val="0"/>
          <c:cat>
            <c:numRef>
              <c:f>'Index Weightings'!$CC$6:$CM$6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Weightings'!$CC$7:$CM$7</c:f>
              <c:numCache>
                <c:formatCode>"$"#,##0.0</c:formatCode>
                <c:ptCount val="11"/>
                <c:pt idx="0">
                  <c:v>55.407935118466</c:v>
                </c:pt>
                <c:pt idx="1">
                  <c:v>59.281419284725999</c:v>
                </c:pt>
                <c:pt idx="2">
                  <c:v>60.105843829778998</c:v>
                </c:pt>
                <c:pt idx="3">
                  <c:v>61.050532244590997</c:v>
                </c:pt>
                <c:pt idx="4">
                  <c:v>60.660242178842999</c:v>
                </c:pt>
                <c:pt idx="5">
                  <c:v>61.941232472648998</c:v>
                </c:pt>
                <c:pt idx="6">
                  <c:v>62.623798463844004</c:v>
                </c:pt>
                <c:pt idx="7">
                  <c:v>71.711143482500006</c:v>
                </c:pt>
                <c:pt idx="8">
                  <c:v>83.766282747428008</c:v>
                </c:pt>
                <c:pt idx="9">
                  <c:v>74.918307364729003</c:v>
                </c:pt>
                <c:pt idx="10">
                  <c:v>68.278335681369995</c:v>
                </c:pt>
              </c:numCache>
            </c:numRef>
          </c:val>
          <c:extLst>
            <c:ext xmlns:c16="http://schemas.microsoft.com/office/drawing/2014/chart" uri="{C3380CC4-5D6E-409C-BE32-E72D297353CC}">
              <c16:uniqueId val="{00000000-92FE-4FD1-8FB7-B1F81C7CF8A4}"/>
            </c:ext>
          </c:extLst>
        </c:ser>
        <c:ser>
          <c:idx val="1"/>
          <c:order val="1"/>
          <c:tx>
            <c:strRef>
              <c:f>'Index Weightings'!$CB$8</c:f>
              <c:strCache>
                <c:ptCount val="1"/>
                <c:pt idx="0">
                  <c:v>VC FoFs</c:v>
                </c:pt>
              </c:strCache>
            </c:strRef>
          </c:tx>
          <c:spPr>
            <a:solidFill>
              <a:schemeClr val="accent3"/>
            </a:solidFill>
            <a:ln>
              <a:noFill/>
            </a:ln>
            <a:effectLst/>
          </c:spPr>
          <c:invertIfNegative val="0"/>
          <c:cat>
            <c:numRef>
              <c:f>'Index Weightings'!$CC$6:$CM$6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Weightings'!$CC$8:$CM$8</c:f>
              <c:numCache>
                <c:formatCode>"$"#,##0.0</c:formatCode>
                <c:ptCount val="11"/>
                <c:pt idx="0">
                  <c:v>14.470079009395</c:v>
                </c:pt>
                <c:pt idx="1">
                  <c:v>18.735980497492001</c:v>
                </c:pt>
                <c:pt idx="2">
                  <c:v>20.316785160942999</c:v>
                </c:pt>
                <c:pt idx="3">
                  <c:v>18.421952111162003</c:v>
                </c:pt>
                <c:pt idx="4">
                  <c:v>21.482875527615001</c:v>
                </c:pt>
                <c:pt idx="5">
                  <c:v>23.912632944426001</c:v>
                </c:pt>
                <c:pt idx="6">
                  <c:v>25.008433052019999</c:v>
                </c:pt>
                <c:pt idx="7">
                  <c:v>34.866457081618002</c:v>
                </c:pt>
                <c:pt idx="8">
                  <c:v>48.746180620684001</c:v>
                </c:pt>
                <c:pt idx="9">
                  <c:v>47.596522674223998</c:v>
                </c:pt>
                <c:pt idx="10">
                  <c:v>33.789106413835</c:v>
                </c:pt>
              </c:numCache>
            </c:numRef>
          </c:val>
          <c:extLst>
            <c:ext xmlns:c16="http://schemas.microsoft.com/office/drawing/2014/chart" uri="{C3380CC4-5D6E-409C-BE32-E72D297353CC}">
              <c16:uniqueId val="{00000001-92FE-4FD1-8FB7-B1F81C7CF8A4}"/>
            </c:ext>
          </c:extLst>
        </c:ser>
        <c:ser>
          <c:idx val="2"/>
          <c:order val="2"/>
          <c:tx>
            <c:strRef>
              <c:f>'Index Weightings'!$CB$9</c:f>
              <c:strCache>
                <c:ptCount val="1"/>
                <c:pt idx="0">
                  <c:v>Other</c:v>
                </c:pt>
              </c:strCache>
            </c:strRef>
          </c:tx>
          <c:spPr>
            <a:solidFill>
              <a:srgbClr val="E88F36"/>
            </a:solidFill>
            <a:ln>
              <a:noFill/>
            </a:ln>
            <a:effectLst/>
          </c:spPr>
          <c:invertIfNegative val="0"/>
          <c:cat>
            <c:numRef>
              <c:f>'Index Weightings'!$CC$6:$CM$6</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Weightings'!$CC$9:$CM$9</c:f>
              <c:numCache>
                <c:formatCode>"$"#,##0.0</c:formatCode>
                <c:ptCount val="11"/>
                <c:pt idx="0">
                  <c:v>15.597658774948002</c:v>
                </c:pt>
                <c:pt idx="1">
                  <c:v>15.828900333038987</c:v>
                </c:pt>
                <c:pt idx="2">
                  <c:v>16.961746936206012</c:v>
                </c:pt>
                <c:pt idx="3">
                  <c:v>18.503982507843006</c:v>
                </c:pt>
                <c:pt idx="4">
                  <c:v>20.673669493673003</c:v>
                </c:pt>
                <c:pt idx="5">
                  <c:v>22.279080584635992</c:v>
                </c:pt>
                <c:pt idx="6">
                  <c:v>20.377350053426994</c:v>
                </c:pt>
                <c:pt idx="7">
                  <c:v>26.348060370789</c:v>
                </c:pt>
                <c:pt idx="8">
                  <c:v>29.696876723776995</c:v>
                </c:pt>
                <c:pt idx="9">
                  <c:v>29.710143783741017</c:v>
                </c:pt>
                <c:pt idx="10">
                  <c:v>28.978932965939009</c:v>
                </c:pt>
              </c:numCache>
            </c:numRef>
          </c:val>
          <c:extLst>
            <c:ext xmlns:c16="http://schemas.microsoft.com/office/drawing/2014/chart" uri="{C3380CC4-5D6E-409C-BE32-E72D297353CC}">
              <c16:uniqueId val="{00000002-92FE-4FD1-8FB7-B1F81C7CF8A4}"/>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358330470875112E-2"/>
          <c:y val="3.4591177838271758E-2"/>
          <c:w val="0.5854891774891775"/>
          <c:h val="0.80323919510061237"/>
        </c:manualLayout>
      </c:layout>
      <c:barChart>
        <c:barDir val="col"/>
        <c:grouping val="percentStacked"/>
        <c:varyColors val="0"/>
        <c:ser>
          <c:idx val="0"/>
          <c:order val="0"/>
          <c:tx>
            <c:strRef>
              <c:f>'Index Weightings'!$CO$38</c:f>
              <c:strCache>
                <c:ptCount val="1"/>
                <c:pt idx="0">
                  <c:v>North America</c:v>
                </c:pt>
              </c:strCache>
            </c:strRef>
          </c:tx>
          <c:spPr>
            <a:solidFill>
              <a:schemeClr val="accent1"/>
            </a:solidFill>
            <a:ln>
              <a:noFill/>
            </a:ln>
            <a:effectLst/>
          </c:spPr>
          <c:invertIfNegative val="0"/>
          <c:cat>
            <c:numRef>
              <c:f>'Index Weightings'!$CP$37:$CZ$37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Weightings'!$CP$38:$CZ$38</c:f>
              <c:numCache>
                <c:formatCode>"$"#,##0.0</c:formatCode>
                <c:ptCount val="11"/>
                <c:pt idx="0">
                  <c:v>36.449587510956995</c:v>
                </c:pt>
                <c:pt idx="1">
                  <c:v>37.522048792451002</c:v>
                </c:pt>
                <c:pt idx="2">
                  <c:v>37.267284723819998</c:v>
                </c:pt>
                <c:pt idx="3">
                  <c:v>36.910893495933998</c:v>
                </c:pt>
                <c:pt idx="4">
                  <c:v>42.762933954544998</c:v>
                </c:pt>
                <c:pt idx="5">
                  <c:v>51.269212995681002</c:v>
                </c:pt>
                <c:pt idx="6">
                  <c:v>59.411002471868002</c:v>
                </c:pt>
                <c:pt idx="7">
                  <c:v>69.250015341237003</c:v>
                </c:pt>
                <c:pt idx="8">
                  <c:v>101.28612144170501</c:v>
                </c:pt>
                <c:pt idx="9">
                  <c:v>109.82495027522799</c:v>
                </c:pt>
                <c:pt idx="10">
                  <c:v>107.71414860234701</c:v>
                </c:pt>
              </c:numCache>
            </c:numRef>
          </c:val>
          <c:extLst>
            <c:ext xmlns:c16="http://schemas.microsoft.com/office/drawing/2014/chart" uri="{C3380CC4-5D6E-409C-BE32-E72D297353CC}">
              <c16:uniqueId val="{00000000-68EF-4C91-ACAC-CDC174B61CDE}"/>
            </c:ext>
          </c:extLst>
        </c:ser>
        <c:ser>
          <c:idx val="1"/>
          <c:order val="1"/>
          <c:tx>
            <c:strRef>
              <c:f>'Index Weightings'!$CO$39</c:f>
              <c:strCache>
                <c:ptCount val="1"/>
                <c:pt idx="0">
                  <c:v>Europe</c:v>
                </c:pt>
              </c:strCache>
            </c:strRef>
          </c:tx>
          <c:spPr>
            <a:solidFill>
              <a:schemeClr val="accent3"/>
            </a:solidFill>
            <a:ln>
              <a:noFill/>
            </a:ln>
            <a:effectLst/>
          </c:spPr>
          <c:invertIfNegative val="0"/>
          <c:cat>
            <c:numRef>
              <c:f>'Index Weightings'!$CP$37:$CZ$37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Weightings'!$CP$39:$CZ$39</c:f>
              <c:numCache>
                <c:formatCode>"$"#,##0.0</c:formatCode>
                <c:ptCount val="11"/>
                <c:pt idx="0">
                  <c:v>23.572881081083001</c:v>
                </c:pt>
                <c:pt idx="1">
                  <c:v>25.559303225236999</c:v>
                </c:pt>
                <c:pt idx="2">
                  <c:v>26.917961222497002</c:v>
                </c:pt>
                <c:pt idx="3">
                  <c:v>27.642797307550001</c:v>
                </c:pt>
                <c:pt idx="4">
                  <c:v>28.37435782843</c:v>
                </c:pt>
                <c:pt idx="5">
                  <c:v>34.269127303540003</c:v>
                </c:pt>
                <c:pt idx="6">
                  <c:v>32.808033514169999</c:v>
                </c:pt>
                <c:pt idx="7">
                  <c:v>35.257281183339998</c:v>
                </c:pt>
                <c:pt idx="8">
                  <c:v>53.659166561710002</c:v>
                </c:pt>
                <c:pt idx="9">
                  <c:v>62.495817119234999</c:v>
                </c:pt>
                <c:pt idx="10">
                  <c:v>60.664937252474004</c:v>
                </c:pt>
              </c:numCache>
            </c:numRef>
          </c:val>
          <c:extLst>
            <c:ext xmlns:c16="http://schemas.microsoft.com/office/drawing/2014/chart" uri="{C3380CC4-5D6E-409C-BE32-E72D297353CC}">
              <c16:uniqueId val="{00000001-68EF-4C91-ACAC-CDC174B61CDE}"/>
            </c:ext>
          </c:extLst>
        </c:ser>
        <c:ser>
          <c:idx val="2"/>
          <c:order val="2"/>
          <c:tx>
            <c:strRef>
              <c:f>'Index Weightings'!$CO$40</c:f>
              <c:strCache>
                <c:ptCount val="1"/>
                <c:pt idx="0">
                  <c:v>Asia</c:v>
                </c:pt>
              </c:strCache>
            </c:strRef>
          </c:tx>
          <c:spPr>
            <a:solidFill>
              <a:srgbClr val="E88F36"/>
            </a:solidFill>
            <a:ln>
              <a:noFill/>
            </a:ln>
            <a:effectLst/>
          </c:spPr>
          <c:invertIfNegative val="0"/>
          <c:cat>
            <c:numRef>
              <c:f>'Index Weightings'!$CP$37:$CZ$37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Weightings'!$CP$40:$CZ$40</c:f>
              <c:numCache>
                <c:formatCode>"$"#,##0.0</c:formatCode>
                <c:ptCount val="11"/>
                <c:pt idx="0">
                  <c:v>1.0833394680799999</c:v>
                </c:pt>
                <c:pt idx="1">
                  <c:v>1.1440314042099999</c:v>
                </c:pt>
                <c:pt idx="2">
                  <c:v>1.1693620659200001</c:v>
                </c:pt>
                <c:pt idx="3">
                  <c:v>0.99269247118000004</c:v>
                </c:pt>
                <c:pt idx="4">
                  <c:v>0.93072961868999993</c:v>
                </c:pt>
                <c:pt idx="5">
                  <c:v>1.1394395528299999</c:v>
                </c:pt>
                <c:pt idx="6">
                  <c:v>1.18873098155</c:v>
                </c:pt>
                <c:pt idx="7">
                  <c:v>0.65303023912000002</c:v>
                </c:pt>
                <c:pt idx="8">
                  <c:v>1.1680845430790001</c:v>
                </c:pt>
                <c:pt idx="9">
                  <c:v>1.2530911652400001</c:v>
                </c:pt>
                <c:pt idx="10">
                  <c:v>1.251956003686</c:v>
                </c:pt>
              </c:numCache>
            </c:numRef>
          </c:val>
          <c:extLst>
            <c:ext xmlns:c16="http://schemas.microsoft.com/office/drawing/2014/chart" uri="{C3380CC4-5D6E-409C-BE32-E72D297353CC}">
              <c16:uniqueId val="{00000002-68EF-4C91-ACAC-CDC174B61CDE}"/>
            </c:ext>
          </c:extLst>
        </c:ser>
        <c:ser>
          <c:idx val="3"/>
          <c:order val="3"/>
          <c:tx>
            <c:strRef>
              <c:f>'Index Weightings'!$CO$41</c:f>
              <c:strCache>
                <c:ptCount val="1"/>
                <c:pt idx="0">
                  <c:v>Rest of world</c:v>
                </c:pt>
              </c:strCache>
            </c:strRef>
          </c:tx>
          <c:spPr>
            <a:solidFill>
              <a:schemeClr val="accent5"/>
            </a:solidFill>
            <a:ln>
              <a:noFill/>
            </a:ln>
            <a:effectLst/>
          </c:spPr>
          <c:invertIfNegative val="0"/>
          <c:cat>
            <c:numRef>
              <c:f>'Index Weightings'!$CP$37:$CZ$37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formatCode="General&quot;*&quot;">
                  <c:v>2023</c:v>
                </c:pt>
              </c:numCache>
            </c:numRef>
          </c:cat>
          <c:val>
            <c:numRef>
              <c:f>'Index Weightings'!$CP$41:$CZ$41</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68EF-4C91-ACAC-CDC174B61CDE}"/>
            </c:ext>
          </c:extLst>
        </c:ser>
        <c:dLbls>
          <c:showLegendKey val="0"/>
          <c:showVal val="0"/>
          <c:showCatName val="0"/>
          <c:showSerName val="0"/>
          <c:showPercent val="0"/>
          <c:showBubbleSize val="0"/>
        </c:dLbls>
        <c:gapWidth val="50"/>
        <c:overlap val="100"/>
        <c:axId val="711151567"/>
        <c:axId val="711145327"/>
      </c:barChart>
      <c:catAx>
        <c:axId val="711151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noMultiLvlLbl val="0"/>
      </c:catAx>
      <c:valAx>
        <c:axId val="71114532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a:noFill/>
        </a:ln>
        <a:effectLst/>
      </c:spPr>
    </c:plotArea>
    <c:legend>
      <c:legendPos val="r"/>
      <c:layout>
        <c:manualLayout>
          <c:xMode val="edge"/>
          <c:yMode val="edge"/>
          <c:x val="0.70383727034120735"/>
          <c:y val="0"/>
          <c:w val="0.2961627296587927"/>
          <c:h val="0.41814814814814805"/>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29775444736"/>
          <c:y val="3.4591177838271758E-2"/>
          <c:w val="0.83818241469816268"/>
          <c:h val="0.7285790770971392"/>
        </c:manualLayout>
      </c:layout>
      <c:lineChart>
        <c:grouping val="standard"/>
        <c:varyColors val="0"/>
        <c:ser>
          <c:idx val="0"/>
          <c:order val="0"/>
          <c:tx>
            <c:strRef>
              <c:f>'Private Capital Indexes'!$AE$6</c:f>
              <c:strCache>
                <c:ptCount val="1"/>
                <c:pt idx="0">
                  <c:v>Real assets</c:v>
                </c:pt>
              </c:strCache>
            </c:strRef>
          </c:tx>
          <c:spPr>
            <a:ln w="22225" cap="rnd">
              <a:solidFill>
                <a:schemeClr val="accent1"/>
              </a:solidFill>
              <a:round/>
            </a:ln>
            <a:effectLst/>
          </c:spPr>
          <c:marker>
            <c:symbol val="none"/>
          </c:marker>
          <c:dLbls>
            <c:dLbl>
              <c:idx val="20"/>
              <c:layout>
                <c:manualLayout>
                  <c:x val="-1.1316741696017772E-16"/>
                  <c:y val="9.25925925925925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6E-4610-AD91-A66E2B411E40}"/>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6E-4610-AD91-A66E2B411E40}"/>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Indexes'!$AE$7:$AE$27</c:f>
              <c:numCache>
                <c:formatCode>0.0</c:formatCode>
                <c:ptCount val="21"/>
                <c:pt idx="0">
                  <c:v>100</c:v>
                </c:pt>
                <c:pt idx="1">
                  <c:v>98.309760662065173</c:v>
                </c:pt>
                <c:pt idx="2">
                  <c:v>99.562102752826334</c:v>
                </c:pt>
                <c:pt idx="3">
                  <c:v>98.381066637339075</c:v>
                </c:pt>
                <c:pt idx="4">
                  <c:v>98.537730962900071</c:v>
                </c:pt>
                <c:pt idx="5">
                  <c:v>98.455165516897466</c:v>
                </c:pt>
                <c:pt idx="6">
                  <c:v>88.402620422055477</c:v>
                </c:pt>
                <c:pt idx="7">
                  <c:v>90.132303132794448</c:v>
                </c:pt>
                <c:pt idx="8">
                  <c:v>92.309617698913087</c:v>
                </c:pt>
                <c:pt idx="9">
                  <c:v>96.431786192325433</c:v>
                </c:pt>
                <c:pt idx="10">
                  <c:v>100.4238170637705</c:v>
                </c:pt>
                <c:pt idx="11">
                  <c:v>107.54107289767234</c:v>
                </c:pt>
                <c:pt idx="12">
                  <c:v>109.99943453454897</c:v>
                </c:pt>
                <c:pt idx="13">
                  <c:v>117.43358615084773</c:v>
                </c:pt>
                <c:pt idx="14">
                  <c:v>125.01228582880611</c:v>
                </c:pt>
                <c:pt idx="15">
                  <c:v>128.75359663639921</c:v>
                </c:pt>
                <c:pt idx="16">
                  <c:v>132.0716644178253</c:v>
                </c:pt>
                <c:pt idx="17">
                  <c:v>133.63737493315458</c:v>
                </c:pt>
                <c:pt idx="18">
                  <c:v>137.42481332357247</c:v>
                </c:pt>
                <c:pt idx="19">
                  <c:v>140.65645584678899</c:v>
                </c:pt>
                <c:pt idx="20">
                  <c:v>137.20361181948405</c:v>
                </c:pt>
              </c:numCache>
            </c:numRef>
          </c:val>
          <c:smooth val="0"/>
          <c:extLst>
            <c:ext xmlns:c16="http://schemas.microsoft.com/office/drawing/2014/chart" uri="{C3380CC4-5D6E-409C-BE32-E72D297353CC}">
              <c16:uniqueId val="{00000002-F96E-4610-AD91-A66E2B411E40}"/>
            </c:ext>
          </c:extLst>
        </c:ser>
        <c:ser>
          <c:idx val="1"/>
          <c:order val="1"/>
          <c:tx>
            <c:strRef>
              <c:f>'Private Capital Indexes'!$AF$6</c:f>
              <c:strCache>
                <c:ptCount val="1"/>
                <c:pt idx="0">
                  <c:v>Infrastructure</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6E-4610-AD91-A66E2B411E40}"/>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96E-4610-AD91-A66E2B411E40}"/>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Indexes'!$AF$7:$AF$27</c:f>
              <c:numCache>
                <c:formatCode>0.0</c:formatCode>
                <c:ptCount val="21"/>
                <c:pt idx="0">
                  <c:v>100</c:v>
                </c:pt>
                <c:pt idx="1">
                  <c:v>99.73038599850554</c:v>
                </c:pt>
                <c:pt idx="2">
                  <c:v>102.78149096679805</c:v>
                </c:pt>
                <c:pt idx="3">
                  <c:v>103.12178580446017</c:v>
                </c:pt>
                <c:pt idx="4">
                  <c:v>105.56759214462427</c:v>
                </c:pt>
                <c:pt idx="5">
                  <c:v>106.71673765835945</c:v>
                </c:pt>
                <c:pt idx="6">
                  <c:v>103.59327858065564</c:v>
                </c:pt>
                <c:pt idx="7">
                  <c:v>105.87263926368904</c:v>
                </c:pt>
                <c:pt idx="8">
                  <c:v>108.96446209537655</c:v>
                </c:pt>
                <c:pt idx="9">
                  <c:v>114.51196716341265</c:v>
                </c:pt>
                <c:pt idx="10">
                  <c:v>116.93672836785896</c:v>
                </c:pt>
                <c:pt idx="11">
                  <c:v>122.83088487994408</c:v>
                </c:pt>
                <c:pt idx="12">
                  <c:v>124.02468668027535</c:v>
                </c:pt>
                <c:pt idx="13">
                  <c:v>132.89023607619481</c:v>
                </c:pt>
                <c:pt idx="14">
                  <c:v>138.96699786558227</c:v>
                </c:pt>
                <c:pt idx="15">
                  <c:v>141.14759210693228</c:v>
                </c:pt>
                <c:pt idx="16">
                  <c:v>144.12020375356551</c:v>
                </c:pt>
                <c:pt idx="17">
                  <c:v>145.02559821196277</c:v>
                </c:pt>
                <c:pt idx="18">
                  <c:v>152.39353929196693</c:v>
                </c:pt>
                <c:pt idx="19">
                  <c:v>155.56216285014082</c:v>
                </c:pt>
                <c:pt idx="20">
                  <c:v>150.04206236940612</c:v>
                </c:pt>
              </c:numCache>
            </c:numRef>
          </c:val>
          <c:smooth val="0"/>
          <c:extLst>
            <c:ext xmlns:c16="http://schemas.microsoft.com/office/drawing/2014/chart" uri="{C3380CC4-5D6E-409C-BE32-E72D297353CC}">
              <c16:uniqueId val="{00000005-F96E-4610-AD91-A66E2B411E40}"/>
            </c:ext>
          </c:extLst>
        </c:ser>
        <c:ser>
          <c:idx val="2"/>
          <c:order val="2"/>
          <c:tx>
            <c:strRef>
              <c:f>'Private Capital Indexes'!$AG$6</c:f>
              <c:strCache>
                <c:ptCount val="1"/>
                <c:pt idx="0">
                  <c:v>Natural resources</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96E-4610-AD91-A66E2B411E40}"/>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96E-4610-AD91-A66E2B411E40}"/>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Indexes'!$AG$7:$AG$27</c:f>
              <c:numCache>
                <c:formatCode>0.0</c:formatCode>
                <c:ptCount val="21"/>
                <c:pt idx="0">
                  <c:v>100</c:v>
                </c:pt>
                <c:pt idx="1">
                  <c:v>96.454710412880374</c:v>
                </c:pt>
                <c:pt idx="2">
                  <c:v>95.341485521549984</c:v>
                </c:pt>
                <c:pt idx="3">
                  <c:v>92.196763306291444</c:v>
                </c:pt>
                <c:pt idx="4">
                  <c:v>89.363107255866396</c:v>
                </c:pt>
                <c:pt idx="5">
                  <c:v>87.577804489681441</c:v>
                </c:pt>
                <c:pt idx="6">
                  <c:v>68.141716770839949</c:v>
                </c:pt>
                <c:pt idx="7">
                  <c:v>69.126688961129318</c:v>
                </c:pt>
                <c:pt idx="8">
                  <c:v>70.061609058843644</c:v>
                </c:pt>
                <c:pt idx="9">
                  <c:v>72.242567809911534</c:v>
                </c:pt>
                <c:pt idx="10">
                  <c:v>78.358207771997741</c:v>
                </c:pt>
                <c:pt idx="11">
                  <c:v>87.259528536817157</c:v>
                </c:pt>
                <c:pt idx="12">
                  <c:v>91.544726502885695</c:v>
                </c:pt>
                <c:pt idx="13">
                  <c:v>97.023913082629889</c:v>
                </c:pt>
                <c:pt idx="14">
                  <c:v>107.22826035172407</c:v>
                </c:pt>
                <c:pt idx="15">
                  <c:v>113.72554848223714</c:v>
                </c:pt>
                <c:pt idx="16">
                  <c:v>117.81157215954046</c:v>
                </c:pt>
                <c:pt idx="17">
                  <c:v>120.6714726716427</c:v>
                </c:pt>
                <c:pt idx="18">
                  <c:v>117.71449537498097</c:v>
                </c:pt>
                <c:pt idx="19">
                  <c:v>121.38182720796019</c:v>
                </c:pt>
                <c:pt idx="20">
                  <c:v>122.83202712270675</c:v>
                </c:pt>
              </c:numCache>
            </c:numRef>
          </c:val>
          <c:smooth val="0"/>
          <c:extLst>
            <c:ext xmlns:c16="http://schemas.microsoft.com/office/drawing/2014/chart" uri="{C3380CC4-5D6E-409C-BE32-E72D297353CC}">
              <c16:uniqueId val="{00000008-F96E-4610-AD91-A66E2B411E40}"/>
            </c:ext>
          </c:extLst>
        </c:ser>
        <c:ser>
          <c:idx val="3"/>
          <c:order val="3"/>
          <c:tx>
            <c:strRef>
              <c:f>'Private Capital Indexes'!$AH$6</c:f>
              <c:strCache>
                <c:ptCount val="1"/>
                <c:pt idx="0">
                  <c:v>Private capital</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6E-4610-AD91-A66E2B411E40}"/>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6E-4610-AD91-A66E2B411E40}"/>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Indexes'!$AD$7:$AD$27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Indexes'!$AH$7:$AH$27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B-F96E-4610-AD91-A66E2B411E40}"/>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29775444736"/>
          <c:y val="3.4591177838271758E-2"/>
          <c:w val="0.83818241469816268"/>
          <c:h val="0.7285790770971392"/>
        </c:manualLayout>
      </c:layout>
      <c:lineChart>
        <c:grouping val="standard"/>
        <c:varyColors val="0"/>
        <c:ser>
          <c:idx val="0"/>
          <c:order val="0"/>
          <c:tx>
            <c:strRef>
              <c:f>'Private Capital Indexes'!$AK$6</c:f>
              <c:strCache>
                <c:ptCount val="1"/>
                <c:pt idx="0">
                  <c:v>Private debt</c:v>
                </c:pt>
              </c:strCache>
            </c:strRef>
          </c:tx>
          <c:spPr>
            <a:ln w="22225" cap="rnd">
              <a:solidFill>
                <a:schemeClr val="accent1"/>
              </a:solidFill>
              <a:round/>
            </a:ln>
            <a:effectLst/>
          </c:spPr>
          <c:marker>
            <c:symbol val="none"/>
          </c:marker>
          <c:dLbls>
            <c:dLbl>
              <c:idx val="20"/>
              <c:layout>
                <c:manualLayout>
                  <c:x val="-1.1316741696017772E-16"/>
                  <c:y val="9.25925925925925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BA-4F82-AA11-134235CDE6E2}"/>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BA-4F82-AA11-134235CDE6E2}"/>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Indexes'!$AJ$7:$AJ$27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Indexes'!$AK$7:$AK$27</c:f>
              <c:numCache>
                <c:formatCode>0.0</c:formatCode>
                <c:ptCount val="21"/>
                <c:pt idx="0">
                  <c:v>100</c:v>
                </c:pt>
                <c:pt idx="1">
                  <c:v>100.52727568569591</c:v>
                </c:pt>
                <c:pt idx="2">
                  <c:v>102.29300725794447</c:v>
                </c:pt>
                <c:pt idx="3">
                  <c:v>103.98214001140555</c:v>
                </c:pt>
                <c:pt idx="4">
                  <c:v>106.15021764560016</c:v>
                </c:pt>
                <c:pt idx="5">
                  <c:v>108.52369422624588</c:v>
                </c:pt>
                <c:pt idx="6">
                  <c:v>100.99294489724379</c:v>
                </c:pt>
                <c:pt idx="7">
                  <c:v>103.8744206314435</c:v>
                </c:pt>
                <c:pt idx="8">
                  <c:v>107.18187673002765</c:v>
                </c:pt>
                <c:pt idx="9">
                  <c:v>110.73479566682954</c:v>
                </c:pt>
                <c:pt idx="10">
                  <c:v>116.61583150482899</c:v>
                </c:pt>
                <c:pt idx="11">
                  <c:v>125.94357739297786</c:v>
                </c:pt>
                <c:pt idx="12">
                  <c:v>126.6765052408258</c:v>
                </c:pt>
                <c:pt idx="13">
                  <c:v>129.28124460573548</c:v>
                </c:pt>
                <c:pt idx="14">
                  <c:v>132.23322927224564</c:v>
                </c:pt>
                <c:pt idx="15">
                  <c:v>131.7528549481668</c:v>
                </c:pt>
                <c:pt idx="16">
                  <c:v>131.37202851713624</c:v>
                </c:pt>
                <c:pt idx="17">
                  <c:v>134.93885154022837</c:v>
                </c:pt>
                <c:pt idx="18">
                  <c:v>138.35491986720743</c:v>
                </c:pt>
                <c:pt idx="19">
                  <c:v>140.5554381675496</c:v>
                </c:pt>
                <c:pt idx="20">
                  <c:v>140.9066822888386</c:v>
                </c:pt>
              </c:numCache>
            </c:numRef>
          </c:val>
          <c:smooth val="0"/>
          <c:extLst>
            <c:ext xmlns:c16="http://schemas.microsoft.com/office/drawing/2014/chart" uri="{C3380CC4-5D6E-409C-BE32-E72D297353CC}">
              <c16:uniqueId val="{00000002-03BA-4F82-AA11-134235CDE6E2}"/>
            </c:ext>
          </c:extLst>
        </c:ser>
        <c:ser>
          <c:idx val="1"/>
          <c:order val="1"/>
          <c:tx>
            <c:strRef>
              <c:f>'Private Capital Indexes'!$AL$6</c:f>
              <c:strCache>
                <c:ptCount val="1"/>
                <c:pt idx="0">
                  <c:v>Direct lending</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BA-4F82-AA11-134235CDE6E2}"/>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BA-4F82-AA11-134235CDE6E2}"/>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Indexes'!$AJ$7:$AJ$27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Indexes'!$AL$7:$AL$27</c:f>
              <c:numCache>
                <c:formatCode>0.0</c:formatCode>
                <c:ptCount val="21"/>
                <c:pt idx="0">
                  <c:v>100</c:v>
                </c:pt>
                <c:pt idx="1">
                  <c:v>99.267603226847015</c:v>
                </c:pt>
                <c:pt idx="2">
                  <c:v>101.27437710732823</c:v>
                </c:pt>
                <c:pt idx="3">
                  <c:v>102.85639760013105</c:v>
                </c:pt>
                <c:pt idx="4">
                  <c:v>106.73270148029398</c:v>
                </c:pt>
                <c:pt idx="5">
                  <c:v>108.07627332640912</c:v>
                </c:pt>
                <c:pt idx="6">
                  <c:v>105.66706524206596</c:v>
                </c:pt>
                <c:pt idx="7">
                  <c:v>108.65709283557742</c:v>
                </c:pt>
                <c:pt idx="8">
                  <c:v>108.93274986998294</c:v>
                </c:pt>
                <c:pt idx="9">
                  <c:v>113.3744100260605</c:v>
                </c:pt>
                <c:pt idx="10">
                  <c:v>115.19603725679811</c:v>
                </c:pt>
                <c:pt idx="11">
                  <c:v>121.74298634149906</c:v>
                </c:pt>
                <c:pt idx="12">
                  <c:v>119.4505597302916</c:v>
                </c:pt>
                <c:pt idx="13">
                  <c:v>120.40550558419606</c:v>
                </c:pt>
                <c:pt idx="14">
                  <c:v>120.63833296337832</c:v>
                </c:pt>
                <c:pt idx="15">
                  <c:v>120.54979749740974</c:v>
                </c:pt>
                <c:pt idx="16">
                  <c:v>122.62427024198888</c:v>
                </c:pt>
                <c:pt idx="17">
                  <c:v>124.04863325216196</c:v>
                </c:pt>
                <c:pt idx="18">
                  <c:v>127.25769631284702</c:v>
                </c:pt>
                <c:pt idx="19">
                  <c:v>130.00158623823037</c:v>
                </c:pt>
                <c:pt idx="20">
                  <c:v>129.42002020738789</c:v>
                </c:pt>
              </c:numCache>
            </c:numRef>
          </c:val>
          <c:smooth val="0"/>
          <c:extLst>
            <c:ext xmlns:c16="http://schemas.microsoft.com/office/drawing/2014/chart" uri="{C3380CC4-5D6E-409C-BE32-E72D297353CC}">
              <c16:uniqueId val="{00000005-03BA-4F82-AA11-134235CDE6E2}"/>
            </c:ext>
          </c:extLst>
        </c:ser>
        <c:ser>
          <c:idx val="2"/>
          <c:order val="2"/>
          <c:tx>
            <c:strRef>
              <c:f>'Private Capital Indexes'!$AM$6</c:f>
              <c:strCache>
                <c:ptCount val="1"/>
                <c:pt idx="0">
                  <c:v>Distressed</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BA-4F82-AA11-134235CDE6E2}"/>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BA-4F82-AA11-134235CDE6E2}"/>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Indexes'!$AJ$7:$AJ$27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Indexes'!$AM$7:$AM$27</c:f>
              <c:numCache>
                <c:formatCode>0.0</c:formatCode>
                <c:ptCount val="21"/>
                <c:pt idx="0">
                  <c:v>100</c:v>
                </c:pt>
                <c:pt idx="1">
                  <c:v>99.279695620094117</c:v>
                </c:pt>
                <c:pt idx="2">
                  <c:v>101.24864686417587</c:v>
                </c:pt>
                <c:pt idx="3">
                  <c:v>102.80280141929481</c:v>
                </c:pt>
                <c:pt idx="4">
                  <c:v>105.05769337595483</c:v>
                </c:pt>
                <c:pt idx="5">
                  <c:v>107.93971130072349</c:v>
                </c:pt>
                <c:pt idx="6">
                  <c:v>93.839865411554456</c:v>
                </c:pt>
                <c:pt idx="7">
                  <c:v>97.035155783968122</c:v>
                </c:pt>
                <c:pt idx="8">
                  <c:v>103.10940508573653</c:v>
                </c:pt>
                <c:pt idx="9">
                  <c:v>104.95461727223586</c:v>
                </c:pt>
                <c:pt idx="10">
                  <c:v>115.71374949134551</c:v>
                </c:pt>
                <c:pt idx="11">
                  <c:v>125.14320295120332</c:v>
                </c:pt>
                <c:pt idx="12">
                  <c:v>131.55028803601681</c:v>
                </c:pt>
                <c:pt idx="13">
                  <c:v>135.25726098667272</c:v>
                </c:pt>
                <c:pt idx="14">
                  <c:v>140.04894404079783</c:v>
                </c:pt>
                <c:pt idx="15">
                  <c:v>138.74655045973958</c:v>
                </c:pt>
                <c:pt idx="16">
                  <c:v>138.84283229220412</c:v>
                </c:pt>
                <c:pt idx="17">
                  <c:v>142.02210322586311</c:v>
                </c:pt>
                <c:pt idx="18">
                  <c:v>142.25575263602295</c:v>
                </c:pt>
                <c:pt idx="19">
                  <c:v>141.3207165937792</c:v>
                </c:pt>
                <c:pt idx="20">
                  <c:v>147.15413010416725</c:v>
                </c:pt>
              </c:numCache>
            </c:numRef>
          </c:val>
          <c:smooth val="0"/>
          <c:extLst>
            <c:ext xmlns:c16="http://schemas.microsoft.com/office/drawing/2014/chart" uri="{C3380CC4-5D6E-409C-BE32-E72D297353CC}">
              <c16:uniqueId val="{00000008-03BA-4F82-AA11-134235CDE6E2}"/>
            </c:ext>
          </c:extLst>
        </c:ser>
        <c:ser>
          <c:idx val="3"/>
          <c:order val="3"/>
          <c:tx>
            <c:strRef>
              <c:f>'Private Capital Indexes'!$AN$6</c:f>
              <c:strCache>
                <c:ptCount val="1"/>
                <c:pt idx="0">
                  <c:v>Mezzanine</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3BA-4F82-AA11-134235CDE6E2}"/>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BA-4F82-AA11-134235CDE6E2}"/>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Indexes'!$AJ$7:$AJ$27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Indexes'!$AN$7:$AN$27</c:f>
              <c:numCache>
                <c:formatCode>0.0</c:formatCode>
                <c:ptCount val="21"/>
                <c:pt idx="0">
                  <c:v>100</c:v>
                </c:pt>
                <c:pt idx="1">
                  <c:v>100.46601606919521</c:v>
                </c:pt>
                <c:pt idx="2">
                  <c:v>102.63025147809445</c:v>
                </c:pt>
                <c:pt idx="3">
                  <c:v>104.04594017775047</c:v>
                </c:pt>
                <c:pt idx="4">
                  <c:v>105.35910678524624</c:v>
                </c:pt>
                <c:pt idx="5">
                  <c:v>106.16717759298945</c:v>
                </c:pt>
                <c:pt idx="6">
                  <c:v>101.47824787329722</c:v>
                </c:pt>
                <c:pt idx="7">
                  <c:v>104.68674616970625</c:v>
                </c:pt>
                <c:pt idx="8">
                  <c:v>107.29127963345763</c:v>
                </c:pt>
                <c:pt idx="9">
                  <c:v>112.31446598730192</c:v>
                </c:pt>
                <c:pt idx="10">
                  <c:v>117.16963125794211</c:v>
                </c:pt>
                <c:pt idx="11">
                  <c:v>129.33442005021502</c:v>
                </c:pt>
                <c:pt idx="12">
                  <c:v>130.76849845187041</c:v>
                </c:pt>
                <c:pt idx="13">
                  <c:v>132.53113999846579</c:v>
                </c:pt>
                <c:pt idx="14">
                  <c:v>138.10625786704199</c:v>
                </c:pt>
                <c:pt idx="15">
                  <c:v>137.90472696919784</c:v>
                </c:pt>
                <c:pt idx="16">
                  <c:v>127.95218507302603</c:v>
                </c:pt>
                <c:pt idx="17">
                  <c:v>138.88425340603806</c:v>
                </c:pt>
                <c:pt idx="18">
                  <c:v>151.05720594336336</c:v>
                </c:pt>
                <c:pt idx="19">
                  <c:v>160.27557863971052</c:v>
                </c:pt>
                <c:pt idx="20">
                  <c:v>151.54463946928817</c:v>
                </c:pt>
              </c:numCache>
            </c:numRef>
          </c:val>
          <c:smooth val="0"/>
          <c:extLst>
            <c:ext xmlns:c16="http://schemas.microsoft.com/office/drawing/2014/chart" uri="{C3380CC4-5D6E-409C-BE32-E72D297353CC}">
              <c16:uniqueId val="{0000000B-03BA-4F82-AA11-134235CDE6E2}"/>
            </c:ext>
          </c:extLst>
        </c:ser>
        <c:ser>
          <c:idx val="4"/>
          <c:order val="4"/>
          <c:tx>
            <c:strRef>
              <c:f>'Private Capital Indexes'!$AO$6</c:f>
              <c:strCache>
                <c:ptCount val="1"/>
                <c:pt idx="0">
                  <c:v>Private capital</c:v>
                </c:pt>
              </c:strCache>
            </c:strRef>
          </c:tx>
          <c:spPr>
            <a:ln w="22225" cap="rnd">
              <a:solidFill>
                <a:schemeClr val="accent2"/>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BA-4F82-AA11-134235CDE6E2}"/>
                </c:ext>
              </c:extLst>
            </c:dLbl>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accent2"/>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Indexes'!$AJ$7:$AJ$27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Indexes'!$AO$7:$AO$27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C-03BA-4F82-AA11-134235CDE6E2}"/>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4204250510352873"/>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129775444736"/>
          <c:y val="3.4591177838271758E-2"/>
          <c:w val="0.83818241469816268"/>
          <c:h val="0.7285790770971392"/>
        </c:manualLayout>
      </c:layout>
      <c:lineChart>
        <c:grouping val="standard"/>
        <c:varyColors val="0"/>
        <c:ser>
          <c:idx val="0"/>
          <c:order val="0"/>
          <c:tx>
            <c:strRef>
              <c:f>'Private Capital Indexes'!$AR$6</c:f>
              <c:strCache>
                <c:ptCount val="1"/>
                <c:pt idx="0">
                  <c:v>Funds of funds</c:v>
                </c:pt>
              </c:strCache>
            </c:strRef>
          </c:tx>
          <c:spPr>
            <a:ln w="22225" cap="rnd">
              <a:solidFill>
                <a:schemeClr val="accent1"/>
              </a:solidFill>
              <a:round/>
            </a:ln>
            <a:effectLst/>
          </c:spPr>
          <c:marker>
            <c:symbol val="none"/>
          </c:marker>
          <c:dLbls>
            <c:dLbl>
              <c:idx val="20"/>
              <c:layout>
                <c:manualLayout>
                  <c:x val="-1.1316741696017772E-16"/>
                  <c:y val="9.259259259259258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83F-41DF-8EE8-C0AEAFA7092D}"/>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3F-41DF-8EE8-C0AEAFA7092D}"/>
                </c:ext>
              </c:extLst>
            </c:dLbl>
            <c:spPr>
              <a:noFill/>
              <a:ln>
                <a:noFill/>
              </a:ln>
              <a:effectLst/>
            </c:spPr>
            <c:txPr>
              <a:bodyPr rot="0" spcFirstLastPara="1" vertOverflow="ellipsis" vert="horz" wrap="square" anchor="ctr" anchorCtr="1"/>
              <a:lstStyle/>
              <a:p>
                <a:pPr>
                  <a:defRPr sz="850" b="0" i="0" u="none" strike="noStrike" kern="1200" baseline="0">
                    <a:solidFill>
                      <a:schemeClr val="accent1"/>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'Private Capital Indexes'!$AQ$7:$AQ$27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Indexes'!$AR$7:$AR$27</c:f>
              <c:numCache>
                <c:formatCode>0.0</c:formatCode>
                <c:ptCount val="21"/>
                <c:pt idx="0">
                  <c:v>100</c:v>
                </c:pt>
                <c:pt idx="1">
                  <c:v>102.09403530488356</c:v>
                </c:pt>
                <c:pt idx="2">
                  <c:v>104.50295445062369</c:v>
                </c:pt>
                <c:pt idx="3">
                  <c:v>108.54728003915638</c:v>
                </c:pt>
                <c:pt idx="4">
                  <c:v>110.79846214057234</c:v>
                </c:pt>
                <c:pt idx="5">
                  <c:v>113.62233363989822</c:v>
                </c:pt>
                <c:pt idx="6">
                  <c:v>112.9819783781525</c:v>
                </c:pt>
                <c:pt idx="7">
                  <c:v>117.10436662439125</c:v>
                </c:pt>
                <c:pt idx="8">
                  <c:v>125.33281840961705</c:v>
                </c:pt>
                <c:pt idx="9">
                  <c:v>141.47758581452041</c:v>
                </c:pt>
                <c:pt idx="10">
                  <c:v>158.08344304676135</c:v>
                </c:pt>
                <c:pt idx="11">
                  <c:v>184.08892215436063</c:v>
                </c:pt>
                <c:pt idx="12">
                  <c:v>196.98887645262209</c:v>
                </c:pt>
                <c:pt idx="13">
                  <c:v>204.83933549932758</c:v>
                </c:pt>
                <c:pt idx="14">
                  <c:v>205.65446885943754</c:v>
                </c:pt>
                <c:pt idx="15">
                  <c:v>202.0068691189413</c:v>
                </c:pt>
                <c:pt idx="16">
                  <c:v>199.95125131213342</c:v>
                </c:pt>
                <c:pt idx="17">
                  <c:v>191.58992884381033</c:v>
                </c:pt>
                <c:pt idx="18">
                  <c:v>192.77167438310678</c:v>
                </c:pt>
                <c:pt idx="19">
                  <c:v>195.02742108741492</c:v>
                </c:pt>
                <c:pt idx="20">
                  <c:v>201.23244349954589</c:v>
                </c:pt>
              </c:numCache>
            </c:numRef>
          </c:val>
          <c:smooth val="0"/>
          <c:extLst>
            <c:ext xmlns:c16="http://schemas.microsoft.com/office/drawing/2014/chart" uri="{C3380CC4-5D6E-409C-BE32-E72D297353CC}">
              <c16:uniqueId val="{00000002-183F-41DF-8EE8-C0AEAFA7092D}"/>
            </c:ext>
          </c:extLst>
        </c:ser>
        <c:ser>
          <c:idx val="1"/>
          <c:order val="1"/>
          <c:tx>
            <c:strRef>
              <c:f>'Private Capital Indexes'!$AS$6</c:f>
              <c:strCache>
                <c:ptCount val="1"/>
                <c:pt idx="0">
                  <c:v>VC FoFs</c:v>
                </c:pt>
              </c:strCache>
            </c:strRef>
          </c:tx>
          <c:spPr>
            <a:ln w="22225" cap="rnd">
              <a:solidFill>
                <a:schemeClr val="accent3"/>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3F-41DF-8EE8-C0AEAFA7092D}"/>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3F-41DF-8EE8-C0AEAFA7092D}"/>
                </c:ext>
              </c:extLst>
            </c:dLbl>
            <c:spPr>
              <a:noFill/>
              <a:ln>
                <a:noFill/>
              </a:ln>
              <a:effectLst/>
            </c:spPr>
            <c:txPr>
              <a:bodyPr rot="0" spcFirstLastPara="1" vertOverflow="ellipsis" vert="horz" wrap="square" anchor="ctr" anchorCtr="1"/>
              <a:lstStyle/>
              <a:p>
                <a:pPr>
                  <a:defRPr sz="850" b="0" i="0" u="none" strike="noStrike" kern="1200" baseline="0">
                    <a:solidFill>
                      <a:schemeClr val="accent3"/>
                    </a:solidFill>
                    <a:latin typeface="Whitney Cond SSm Light" pitchFamily="50"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Indexes'!$AQ$7:$AQ$27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Indexes'!$AS$7:$AS$27</c:f>
              <c:numCache>
                <c:formatCode>0.0</c:formatCode>
                <c:ptCount val="21"/>
                <c:pt idx="0">
                  <c:v>100</c:v>
                </c:pt>
                <c:pt idx="1">
                  <c:v>103.30871766644401</c:v>
                </c:pt>
                <c:pt idx="2">
                  <c:v>108.35371648977844</c:v>
                </c:pt>
                <c:pt idx="3">
                  <c:v>114.9183259570996</c:v>
                </c:pt>
                <c:pt idx="4">
                  <c:v>118.37718965099113</c:v>
                </c:pt>
                <c:pt idx="5">
                  <c:v>116.47530996670281</c:v>
                </c:pt>
                <c:pt idx="6">
                  <c:v>121.39916207199791</c:v>
                </c:pt>
                <c:pt idx="7">
                  <c:v>131.0655192199772</c:v>
                </c:pt>
                <c:pt idx="8">
                  <c:v>147.75930550954448</c:v>
                </c:pt>
                <c:pt idx="9">
                  <c:v>173.60309158528224</c:v>
                </c:pt>
                <c:pt idx="10">
                  <c:v>202.42093191847272</c:v>
                </c:pt>
                <c:pt idx="11">
                  <c:v>247.08191301769338</c:v>
                </c:pt>
                <c:pt idx="12">
                  <c:v>273.28289265096436</c:v>
                </c:pt>
                <c:pt idx="13">
                  <c:v>290.82159031198648</c:v>
                </c:pt>
                <c:pt idx="14">
                  <c:v>289.94038175293116</c:v>
                </c:pt>
                <c:pt idx="15">
                  <c:v>279.65268343432604</c:v>
                </c:pt>
                <c:pt idx="16">
                  <c:v>267.74175956700481</c:v>
                </c:pt>
                <c:pt idx="17">
                  <c:v>251.03168561744025</c:v>
                </c:pt>
                <c:pt idx="18">
                  <c:v>249.28663325340884</c:v>
                </c:pt>
                <c:pt idx="19">
                  <c:v>240.20118541278515</c:v>
                </c:pt>
                <c:pt idx="20">
                  <c:v>233.45489726466968</c:v>
                </c:pt>
              </c:numCache>
            </c:numRef>
          </c:val>
          <c:smooth val="0"/>
          <c:extLst>
            <c:ext xmlns:c16="http://schemas.microsoft.com/office/drawing/2014/chart" uri="{C3380CC4-5D6E-409C-BE32-E72D297353CC}">
              <c16:uniqueId val="{00000005-183F-41DF-8EE8-C0AEAFA7092D}"/>
            </c:ext>
          </c:extLst>
        </c:ser>
        <c:ser>
          <c:idx val="2"/>
          <c:order val="2"/>
          <c:tx>
            <c:strRef>
              <c:f>'Private Capital Indexes'!$AT$6</c:f>
              <c:strCache>
                <c:ptCount val="1"/>
                <c:pt idx="0">
                  <c:v>PE FoFs</c:v>
                </c:pt>
              </c:strCache>
            </c:strRef>
          </c:tx>
          <c:spPr>
            <a:ln w="22225" cap="rnd">
              <a:solidFill>
                <a:srgbClr val="E88F36"/>
              </a:solidFill>
              <a:round/>
            </a:ln>
            <a:effectLst/>
          </c:spPr>
          <c:marker>
            <c:symbol val="none"/>
          </c:marker>
          <c:dLbls>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3F-41DF-8EE8-C0AEAFA7092D}"/>
                </c:ext>
              </c:extLst>
            </c:dLbl>
            <c:dLbl>
              <c:idx val="40"/>
              <c:layout>
                <c:manualLayout>
                  <c:x val="-1.2708423388820004E-16"/>
                  <c:y val="3.2945264491133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3F-41DF-8EE8-C0AEAFA7092D}"/>
                </c:ext>
              </c:extLst>
            </c:dLbl>
            <c:spPr>
              <a:noFill/>
              <a:ln>
                <a:noFill/>
              </a:ln>
              <a:effectLst/>
            </c:spPr>
            <c:txPr>
              <a:bodyPr rot="0" spcFirstLastPara="1" vertOverflow="ellipsis" vert="horz" wrap="square" anchor="ctr" anchorCtr="1"/>
              <a:lstStyle/>
              <a:p>
                <a:pPr>
                  <a:defRPr sz="850" b="0" i="0" u="none" strike="noStrike" kern="1200" baseline="0">
                    <a:solidFill>
                      <a:srgbClr val="E88F36"/>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Indexes'!$AQ$7:$AQ$27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Indexes'!$AT$7:$AT$27</c:f>
              <c:numCache>
                <c:formatCode>0.0</c:formatCode>
                <c:ptCount val="21"/>
                <c:pt idx="0">
                  <c:v>100</c:v>
                </c:pt>
                <c:pt idx="1">
                  <c:v>101.36884237738528</c:v>
                </c:pt>
                <c:pt idx="2">
                  <c:v>103.00547293092677</c:v>
                </c:pt>
                <c:pt idx="3">
                  <c:v>106.87995995807222</c:v>
                </c:pt>
                <c:pt idx="4">
                  <c:v>107.25895156039621</c:v>
                </c:pt>
                <c:pt idx="5">
                  <c:v>113.0863375988605</c:v>
                </c:pt>
                <c:pt idx="6">
                  <c:v>111.68494944083147</c:v>
                </c:pt>
                <c:pt idx="7">
                  <c:v>114.22642351032627</c:v>
                </c:pt>
                <c:pt idx="8">
                  <c:v>119.90606429320452</c:v>
                </c:pt>
                <c:pt idx="9">
                  <c:v>133.30703888927593</c:v>
                </c:pt>
                <c:pt idx="10">
                  <c:v>146.70928452862705</c:v>
                </c:pt>
                <c:pt idx="11">
                  <c:v>168.55347174397969</c:v>
                </c:pt>
                <c:pt idx="12">
                  <c:v>178.17055175922019</c:v>
                </c:pt>
                <c:pt idx="13">
                  <c:v>184.1734109061488</c:v>
                </c:pt>
                <c:pt idx="14">
                  <c:v>184.62410669274385</c:v>
                </c:pt>
                <c:pt idx="15">
                  <c:v>182.3737750107822</c:v>
                </c:pt>
                <c:pt idx="16">
                  <c:v>181.98695620900838</c:v>
                </c:pt>
                <c:pt idx="17">
                  <c:v>175.46605199174232</c:v>
                </c:pt>
                <c:pt idx="18">
                  <c:v>177.87128989920834</c:v>
                </c:pt>
                <c:pt idx="19">
                  <c:v>183.30749855493386</c:v>
                </c:pt>
                <c:pt idx="20">
                  <c:v>193.94555975283708</c:v>
                </c:pt>
              </c:numCache>
            </c:numRef>
          </c:val>
          <c:smooth val="0"/>
          <c:extLst>
            <c:ext xmlns:c16="http://schemas.microsoft.com/office/drawing/2014/chart" uri="{C3380CC4-5D6E-409C-BE32-E72D297353CC}">
              <c16:uniqueId val="{00000008-183F-41DF-8EE8-C0AEAFA7092D}"/>
            </c:ext>
          </c:extLst>
        </c:ser>
        <c:ser>
          <c:idx val="3"/>
          <c:order val="3"/>
          <c:tx>
            <c:strRef>
              <c:f>'Private Capital Indexes'!$AU$6</c:f>
              <c:strCache>
                <c:ptCount val="1"/>
                <c:pt idx="0">
                  <c:v>Private capital</c:v>
                </c:pt>
              </c:strCache>
            </c:strRef>
          </c:tx>
          <c:spPr>
            <a:ln w="22225" cap="rnd">
              <a:solidFill>
                <a:schemeClr val="accent5"/>
              </a:solidFill>
              <a:round/>
            </a:ln>
            <a:effectLst/>
          </c:spPr>
          <c:marker>
            <c:symbol val="none"/>
          </c:marker>
          <c:dLbls>
            <c:dLbl>
              <c:idx val="20"/>
              <c:layout>
                <c:manualLayout>
                  <c:x val="-1.2291922379645272E-16"/>
                  <c:y val="3.208333438593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3F-41DF-8EE8-C0AEAFA7092D}"/>
                </c:ext>
              </c:extLst>
            </c:dLbl>
            <c:dLbl>
              <c:idx val="40"/>
              <c:layout>
                <c:manualLayout>
                  <c:x val="0"/>
                  <c:y val="3.025455955801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3F-41DF-8EE8-C0AEAFA7092D}"/>
                </c:ext>
              </c:extLst>
            </c:dLbl>
            <c:spPr>
              <a:noFill/>
              <a:ln>
                <a:noFill/>
              </a:ln>
              <a:effectLst/>
            </c:spPr>
            <c:txPr>
              <a:bodyPr rot="0" spcFirstLastPara="1" vertOverflow="ellipsis" vert="horz" wrap="square" anchor="ctr" anchorCtr="1"/>
              <a:lstStyle/>
              <a:p>
                <a:pPr>
                  <a:defRPr sz="850" b="0" i="0" u="none" strike="noStrike" kern="1200" baseline="0">
                    <a:solidFill>
                      <a:schemeClr val="accent5"/>
                    </a:solidFill>
                    <a:latin typeface="Whitney Cond SSm Light" pitchFamily="50"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'Private Capital Indexes'!$AQ$7:$AQ$27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'Private Capital Indexes'!$AU$7:$AU$27</c:f>
              <c:numCache>
                <c:formatCode>0.0</c:formatCode>
                <c:ptCount val="21"/>
                <c:pt idx="0">
                  <c:v>100</c:v>
                </c:pt>
                <c:pt idx="1">
                  <c:v>99.518454447855575</c:v>
                </c:pt>
                <c:pt idx="2">
                  <c:v>102.82263199426701</c:v>
                </c:pt>
                <c:pt idx="3">
                  <c:v>105.04772337715418</c:v>
                </c:pt>
                <c:pt idx="4">
                  <c:v>107.33345244606012</c:v>
                </c:pt>
                <c:pt idx="5">
                  <c:v>111.2108020230248</c:v>
                </c:pt>
                <c:pt idx="6">
                  <c:v>103.25167843122533</c:v>
                </c:pt>
                <c:pt idx="7">
                  <c:v>109.54462118991711</c:v>
                </c:pt>
                <c:pt idx="8">
                  <c:v>118.7599351861866</c:v>
                </c:pt>
                <c:pt idx="9">
                  <c:v>127.31808026695536</c:v>
                </c:pt>
                <c:pt idx="10">
                  <c:v>141.76584265050818</c:v>
                </c:pt>
                <c:pt idx="11">
                  <c:v>158.17470432794659</c:v>
                </c:pt>
                <c:pt idx="12">
                  <c:v>166.84728101655668</c:v>
                </c:pt>
                <c:pt idx="13">
                  <c:v>176.37570343628909</c:v>
                </c:pt>
                <c:pt idx="14">
                  <c:v>179.72482620010885</c:v>
                </c:pt>
                <c:pt idx="15">
                  <c:v>176.98327404221993</c:v>
                </c:pt>
                <c:pt idx="16">
                  <c:v>175.34366684071136</c:v>
                </c:pt>
                <c:pt idx="17">
                  <c:v>176.68165312013627</c:v>
                </c:pt>
                <c:pt idx="18">
                  <c:v>181.10686154970918</c:v>
                </c:pt>
                <c:pt idx="19">
                  <c:v>185.00891891704728</c:v>
                </c:pt>
                <c:pt idx="20">
                  <c:v>185.34321416836144</c:v>
                </c:pt>
              </c:numCache>
            </c:numRef>
          </c:val>
          <c:smooth val="0"/>
          <c:extLst>
            <c:ext xmlns:c16="http://schemas.microsoft.com/office/drawing/2014/chart" uri="{C3380CC4-5D6E-409C-BE32-E72D297353CC}">
              <c16:uniqueId val="{0000000B-183F-41DF-8EE8-C0AEAFA7092D}"/>
            </c:ext>
          </c:extLst>
        </c:ser>
        <c:dLbls>
          <c:showLegendKey val="0"/>
          <c:showVal val="0"/>
          <c:showCatName val="0"/>
          <c:showSerName val="0"/>
          <c:showPercent val="0"/>
          <c:showBubbleSize val="0"/>
        </c:dLbls>
        <c:smooth val="0"/>
        <c:axId val="711151567"/>
        <c:axId val="711145327"/>
      </c:lineChart>
      <c:catAx>
        <c:axId val="711151567"/>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min val="50"/>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Indexed to 100</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2.0823276487423998E-3"/>
          <c:y val="0.85795749489647133"/>
          <c:w val="0.99791776027996504"/>
          <c:h val="0.13872333117827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Source'!$E$6</c:f>
              <c:strCache>
                <c:ptCount val="1"/>
                <c:pt idx="0">
                  <c:v>Net cash flow</c:v>
                </c:pt>
              </c:strCache>
            </c:strRef>
          </c:tx>
          <c:spPr>
            <a:solidFill>
              <a:schemeClr val="accent4"/>
            </a:solidFill>
            <a:ln>
              <a:noFill/>
            </a:ln>
            <a:effectLst/>
          </c:spPr>
          <c:invertIfNegative val="0"/>
          <c:cat>
            <c:numRef>
              <c:f>'Quarterly Returns by Source'!$B$7:$B$27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Source'!$E$7:$E$27</c:f>
              <c:numCache>
                <c:formatCode>0.00%</c:formatCode>
                <c:ptCount val="21"/>
                <c:pt idx="0">
                  <c:v>1.0249873012401212E-2</c:v>
                </c:pt>
                <c:pt idx="1">
                  <c:v>1.0500787988239058E-3</c:v>
                </c:pt>
                <c:pt idx="2">
                  <c:v>-5.2097623386355707E-3</c:v>
                </c:pt>
                <c:pt idx="3">
                  <c:v>-3.8999876799272817E-3</c:v>
                </c:pt>
                <c:pt idx="4">
                  <c:v>-3.5109849630126089E-3</c:v>
                </c:pt>
                <c:pt idx="5">
                  <c:v>-4.9064267143947779E-3</c:v>
                </c:pt>
                <c:pt idx="6">
                  <c:v>-1.009387842595677E-2</c:v>
                </c:pt>
                <c:pt idx="7">
                  <c:v>-1.5644579758622879E-2</c:v>
                </c:pt>
                <c:pt idx="8">
                  <c:v>-1.8598764484134556E-3</c:v>
                </c:pt>
                <c:pt idx="9">
                  <c:v>3.6882252761267775E-3</c:v>
                </c:pt>
                <c:pt idx="10">
                  <c:v>9.265974026202578E-4</c:v>
                </c:pt>
                <c:pt idx="11">
                  <c:v>2.8645779772507457E-3</c:v>
                </c:pt>
                <c:pt idx="12">
                  <c:v>4.7075433745276118E-3</c:v>
                </c:pt>
                <c:pt idx="13">
                  <c:v>1.7300185428670289E-4</c:v>
                </c:pt>
                <c:pt idx="14">
                  <c:v>5.0681226633031429E-4</c:v>
                </c:pt>
                <c:pt idx="15">
                  <c:v>7.3083151026520632E-4</c:v>
                </c:pt>
                <c:pt idx="16">
                  <c:v>-5.2875404823847783E-3</c:v>
                </c:pt>
                <c:pt idx="17">
                  <c:v>-1.1389570930094628E-2</c:v>
                </c:pt>
                <c:pt idx="18">
                  <c:v>-1.0185467936342452E-2</c:v>
                </c:pt>
                <c:pt idx="19">
                  <c:v>-5.8686169210893091E-3</c:v>
                </c:pt>
                <c:pt idx="20">
                  <c:v>7.0890137178936108E-4</c:v>
                </c:pt>
              </c:numCache>
            </c:numRef>
          </c:val>
          <c:extLst>
            <c:ext xmlns:c16="http://schemas.microsoft.com/office/drawing/2014/chart" uri="{C3380CC4-5D6E-409C-BE32-E72D297353CC}">
              <c16:uniqueId val="{00000000-4B12-433B-8CDB-35ADDE980510}"/>
            </c:ext>
          </c:extLst>
        </c:ser>
        <c:ser>
          <c:idx val="3"/>
          <c:order val="3"/>
          <c:tx>
            <c:strRef>
              <c:f>'Quarterly Returns by Source'!$F$6</c:f>
              <c:strCache>
                <c:ptCount val="1"/>
                <c:pt idx="0">
                  <c:v>NAV change</c:v>
                </c:pt>
              </c:strCache>
            </c:strRef>
          </c:tx>
          <c:spPr>
            <a:solidFill>
              <a:schemeClr val="accent3"/>
            </a:solidFill>
            <a:ln>
              <a:noFill/>
            </a:ln>
            <a:effectLst/>
          </c:spPr>
          <c:invertIfNegative val="0"/>
          <c:cat>
            <c:numRef>
              <c:f>'Quarterly Returns by Source'!$B$7:$B$27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Source'!$F$7:$F$27</c:f>
              <c:numCache>
                <c:formatCode>0.00%</c:formatCode>
                <c:ptCount val="21"/>
                <c:pt idx="0">
                  <c:v>2.4081720311129429E-2</c:v>
                </c:pt>
                <c:pt idx="1">
                  <c:v>-5.8655343202681509E-3</c:v>
                </c:pt>
                <c:pt idx="2">
                  <c:v>3.8411418903174788E-2</c:v>
                </c:pt>
                <c:pt idx="3">
                  <c:v>2.5540081302615647E-2</c:v>
                </c:pt>
                <c:pt idx="4">
                  <c:v>2.5269943609831147E-2</c:v>
                </c:pt>
                <c:pt idx="5">
                  <c:v>4.103076156622687E-2</c:v>
                </c:pt>
                <c:pt idx="6">
                  <c:v>-6.147402187703388E-2</c:v>
                </c:pt>
                <c:pt idx="7">
                  <c:v>7.6592187141910406E-2</c:v>
                </c:pt>
                <c:pt idx="8">
                  <c:v>8.5983714717870141E-2</c:v>
                </c:pt>
                <c:pt idx="9">
                  <c:v>6.8374335783305318E-2</c:v>
                </c:pt>
                <c:pt idx="10">
                  <c:v>0.11255109840664224</c:v>
                </c:pt>
                <c:pt idx="11">
                  <c:v>0.11288165094963376</c:v>
                </c:pt>
                <c:pt idx="12">
                  <c:v>5.0121556673158096E-2</c:v>
                </c:pt>
                <c:pt idx="13">
                  <c:v>5.6935644817557307E-2</c:v>
                </c:pt>
                <c:pt idx="14">
                  <c:v>1.8481759847456036E-2</c:v>
                </c:pt>
                <c:pt idx="15">
                  <c:v>-1.5984996534948115E-2</c:v>
                </c:pt>
                <c:pt idx="16">
                  <c:v>-3.976652478117404E-3</c:v>
                </c:pt>
                <c:pt idx="17">
                  <c:v>1.9020221660356773E-2</c:v>
                </c:pt>
                <c:pt idx="18">
                  <c:v>3.5231692891934951E-2</c:v>
                </c:pt>
                <c:pt idx="19">
                  <c:v>2.7414224491938199E-2</c:v>
                </c:pt>
                <c:pt idx="20">
                  <c:v>1.0980128746749251E-3</c:v>
                </c:pt>
              </c:numCache>
            </c:numRef>
          </c:val>
          <c:extLst>
            <c:ext xmlns:c16="http://schemas.microsoft.com/office/drawing/2014/chart" uri="{C3380CC4-5D6E-409C-BE32-E72D297353CC}">
              <c16:uniqueId val="{00000001-4B12-433B-8CDB-35ADDE980510}"/>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Source'!$C$6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Source'!$B$7:$B$27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Source'!$C$7:$C$27</c15:sqref>
                        </c15:formulaRef>
                      </c:ext>
                    </c:extLst>
                    <c:numCache>
                      <c:formatCode>0.00%</c:formatCode>
                      <c:ptCount val="21"/>
                      <c:pt idx="0">
                        <c:v>6.8315485394526962E-2</c:v>
                      </c:pt>
                      <c:pt idx="1">
                        <c:v>6.5748881319862618E-2</c:v>
                      </c:pt>
                      <c:pt idx="2">
                        <c:v>4.784739141283359E-2</c:v>
                      </c:pt>
                      <c:pt idx="3">
                        <c:v>4.7807470676477413E-2</c:v>
                      </c:pt>
                      <c:pt idx="4">
                        <c:v>5.220082570957657E-2</c:v>
                      </c:pt>
                      <c:pt idx="5">
                        <c:v>6.1998909316827076E-2</c:v>
                      </c:pt>
                      <c:pt idx="6">
                        <c:v>4.8342691969185843E-2</c:v>
                      </c:pt>
                      <c:pt idx="7">
                        <c:v>3.8155699631312011E-2</c:v>
                      </c:pt>
                      <c:pt idx="8">
                        <c:v>4.5285534822757684E-2</c:v>
                      </c:pt>
                      <c:pt idx="9">
                        <c:v>6.9481588532849484E-2</c:v>
                      </c:pt>
                      <c:pt idx="10">
                        <c:v>5.4207108314331162E-2</c:v>
                      </c:pt>
                      <c:pt idx="11">
                        <c:v>5.9434128083341281E-2</c:v>
                      </c:pt>
                      <c:pt idx="12">
                        <c:v>6.8203402296365914E-2</c:v>
                      </c:pt>
                      <c:pt idx="13">
                        <c:v>7.3572578522672405E-2</c:v>
                      </c:pt>
                      <c:pt idx="14">
                        <c:v>4.7285534879687639E-2</c:v>
                      </c:pt>
                      <c:pt idx="15">
                        <c:v>4.5786146751020676E-2</c:v>
                      </c:pt>
                      <c:pt idx="16">
                        <c:v>4.2845630268886783E-2</c:v>
                      </c:pt>
                      <c:pt idx="17">
                        <c:v>3.6758634596126008E-2</c:v>
                      </c:pt>
                      <c:pt idx="18">
                        <c:v>3.2638191608649794E-2</c:v>
                      </c:pt>
                      <c:pt idx="19">
                        <c:v>3.5002927376493562E-2</c:v>
                      </c:pt>
                      <c:pt idx="20">
                        <c:v>4.9640290897658659E-2</c:v>
                      </c:pt>
                    </c:numCache>
                  </c:numRef>
                </c:val>
                <c:extLst>
                  <c:ext xmlns:c16="http://schemas.microsoft.com/office/drawing/2014/chart" uri="{C3380CC4-5D6E-409C-BE32-E72D297353CC}">
                    <c16:uniqueId val="{00000003-4B12-433B-8CDB-35ADDE98051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Source'!$D$6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Source'!$B$7:$B$27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Source'!$D$7:$D$27</c15:sqref>
                        </c15:formulaRef>
                      </c:ext>
                    </c:extLst>
                    <c:numCache>
                      <c:formatCode>0.00%</c:formatCode>
                      <c:ptCount val="21"/>
                      <c:pt idx="0">
                        <c:v>-5.806561238212575E-2</c:v>
                      </c:pt>
                      <c:pt idx="1">
                        <c:v>-6.4698802521038712E-2</c:v>
                      </c:pt>
                      <c:pt idx="2">
                        <c:v>-5.305715375146916E-2</c:v>
                      </c:pt>
                      <c:pt idx="3">
                        <c:v>-5.1707458356404695E-2</c:v>
                      </c:pt>
                      <c:pt idx="4">
                        <c:v>-5.5711810672589179E-2</c:v>
                      </c:pt>
                      <c:pt idx="5">
                        <c:v>-6.6905336031221854E-2</c:v>
                      </c:pt>
                      <c:pt idx="6">
                        <c:v>-5.8436570395142613E-2</c:v>
                      </c:pt>
                      <c:pt idx="7">
                        <c:v>-5.3800279389934889E-2</c:v>
                      </c:pt>
                      <c:pt idx="8">
                        <c:v>-4.7145411271171139E-2</c:v>
                      </c:pt>
                      <c:pt idx="9">
                        <c:v>-6.5793363256722706E-2</c:v>
                      </c:pt>
                      <c:pt idx="10">
                        <c:v>-5.3280510911710904E-2</c:v>
                      </c:pt>
                      <c:pt idx="11">
                        <c:v>-5.6569550106090535E-2</c:v>
                      </c:pt>
                      <c:pt idx="12">
                        <c:v>-6.3495858921838302E-2</c:v>
                      </c:pt>
                      <c:pt idx="13">
                        <c:v>-7.3399576668385702E-2</c:v>
                      </c:pt>
                      <c:pt idx="14">
                        <c:v>-4.6778722613357325E-2</c:v>
                      </c:pt>
                      <c:pt idx="15">
                        <c:v>-4.505531524075547E-2</c:v>
                      </c:pt>
                      <c:pt idx="16">
                        <c:v>-4.8133170751271562E-2</c:v>
                      </c:pt>
                      <c:pt idx="17">
                        <c:v>-4.8148205526220636E-2</c:v>
                      </c:pt>
                      <c:pt idx="18">
                        <c:v>-4.2823659544992246E-2</c:v>
                      </c:pt>
                      <c:pt idx="19">
                        <c:v>-4.0871544297582871E-2</c:v>
                      </c:pt>
                      <c:pt idx="20">
                        <c:v>-4.8931389525869298E-2</c:v>
                      </c:pt>
                    </c:numCache>
                  </c:numRef>
                </c:val>
                <c:extLst xmlns:c15="http://schemas.microsoft.com/office/drawing/2012/chart">
                  <c:ext xmlns:c16="http://schemas.microsoft.com/office/drawing/2014/chart" uri="{C3380CC4-5D6E-409C-BE32-E72D297353CC}">
                    <c16:uniqueId val="{00000004-4B12-433B-8CDB-35ADDE980510}"/>
                  </c:ext>
                </c:extLst>
              </c15:ser>
            </c15:filteredBarSeries>
          </c:ext>
        </c:extLst>
      </c:barChart>
      <c:lineChart>
        <c:grouping val="standard"/>
        <c:varyColors val="0"/>
        <c:ser>
          <c:idx val="2"/>
          <c:order val="4"/>
          <c:tx>
            <c:strRef>
              <c:f>'Quarterly Returns by Source'!$G$6</c:f>
              <c:strCache>
                <c:ptCount val="1"/>
                <c:pt idx="0">
                  <c:v>Quarterly return</c:v>
                </c:pt>
              </c:strCache>
            </c:strRef>
          </c:tx>
          <c:spPr>
            <a:ln w="22225" cap="rnd">
              <a:solidFill>
                <a:schemeClr val="accent5"/>
              </a:solidFill>
              <a:round/>
            </a:ln>
            <a:effectLst/>
          </c:spPr>
          <c:marker>
            <c:symbol val="none"/>
          </c:marker>
          <c:cat>
            <c:numRef>
              <c:f>'Quarterly Returns by Source'!$B$7:$B$27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Source'!$G$7:$G$27</c:f>
              <c:numCache>
                <c:formatCode>0.00%</c:formatCode>
                <c:ptCount val="21"/>
                <c:pt idx="0">
                  <c:v>3.433159332353064E-2</c:v>
                </c:pt>
                <c:pt idx="1">
                  <c:v>-4.8154555214442452E-3</c:v>
                </c:pt>
                <c:pt idx="2">
                  <c:v>3.3201656564539217E-2</c:v>
                </c:pt>
                <c:pt idx="3">
                  <c:v>2.1640093622688369E-2</c:v>
                </c:pt>
                <c:pt idx="4">
                  <c:v>2.1758958646818542E-2</c:v>
                </c:pt>
                <c:pt idx="5">
                  <c:v>3.6124334851832092E-2</c:v>
                </c:pt>
                <c:pt idx="6">
                  <c:v>-7.156790030299065E-2</c:v>
                </c:pt>
                <c:pt idx="7">
                  <c:v>6.0947607383287528E-2</c:v>
                </c:pt>
                <c:pt idx="8">
                  <c:v>8.4123838269456686E-2</c:v>
                </c:pt>
                <c:pt idx="9">
                  <c:v>7.2062561059432095E-2</c:v>
                </c:pt>
                <c:pt idx="10">
                  <c:v>0.11347769580926249</c:v>
                </c:pt>
                <c:pt idx="11">
                  <c:v>0.11574622892688451</c:v>
                </c:pt>
                <c:pt idx="12">
                  <c:v>5.4829100047685708E-2</c:v>
                </c:pt>
                <c:pt idx="13">
                  <c:v>5.710864667184401E-2</c:v>
                </c:pt>
                <c:pt idx="14">
                  <c:v>1.8988572113786351E-2</c:v>
                </c:pt>
                <c:pt idx="15">
                  <c:v>-1.525416502468291E-2</c:v>
                </c:pt>
                <c:pt idx="16">
                  <c:v>-9.2641929605021822E-3</c:v>
                </c:pt>
                <c:pt idx="17">
                  <c:v>7.6306507302621451E-3</c:v>
                </c:pt>
                <c:pt idx="18">
                  <c:v>2.50462249555925E-2</c:v>
                </c:pt>
                <c:pt idx="19">
                  <c:v>2.154560757084889E-2</c:v>
                </c:pt>
                <c:pt idx="20">
                  <c:v>1.806914246464286E-3</c:v>
                </c:pt>
              </c:numCache>
            </c:numRef>
          </c:val>
          <c:smooth val="0"/>
          <c:extLst>
            <c:ext xmlns:c16="http://schemas.microsoft.com/office/drawing/2014/chart" uri="{C3380CC4-5D6E-409C-BE32-E72D297353CC}">
              <c16:uniqueId val="{00000002-4B12-433B-8CDB-35ADDE980510}"/>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08246815101116"/>
          <c:y val="3.4591177838271758E-2"/>
          <c:w val="0.79338281148276835"/>
          <c:h val="0.76910585035194523"/>
        </c:manualLayout>
      </c:layout>
      <c:barChart>
        <c:barDir val="col"/>
        <c:grouping val="stacked"/>
        <c:varyColors val="0"/>
        <c:ser>
          <c:idx val="4"/>
          <c:order val="2"/>
          <c:tx>
            <c:strRef>
              <c:f>'Quarterly Returns by Source'!$L$6</c:f>
              <c:strCache>
                <c:ptCount val="1"/>
                <c:pt idx="0">
                  <c:v>Net cash flow</c:v>
                </c:pt>
              </c:strCache>
            </c:strRef>
          </c:tx>
          <c:spPr>
            <a:solidFill>
              <a:schemeClr val="accent4"/>
            </a:solidFill>
            <a:ln>
              <a:noFill/>
            </a:ln>
            <a:effectLst/>
          </c:spPr>
          <c:invertIfNegative val="0"/>
          <c:cat>
            <c:numRef>
              <c:f>'Quarterly Returns by Source'!$I$7:$I$27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Source'!$L$7:$L$27</c:f>
              <c:numCache>
                <c:formatCode>0.00%</c:formatCode>
                <c:ptCount val="21"/>
                <c:pt idx="0">
                  <c:v>2.0270316640125463E-2</c:v>
                </c:pt>
                <c:pt idx="1">
                  <c:v>1.5509461506175271E-2</c:v>
                </c:pt>
                <c:pt idx="2">
                  <c:v>-8.4722051812884391E-3</c:v>
                </c:pt>
                <c:pt idx="3">
                  <c:v>-1.9798591460289325E-3</c:v>
                </c:pt>
                <c:pt idx="4">
                  <c:v>3.4685951024122641E-3</c:v>
                </c:pt>
                <c:pt idx="5">
                  <c:v>-2.5034663556267045E-3</c:v>
                </c:pt>
                <c:pt idx="6">
                  <c:v>-6.05584648612989E-3</c:v>
                </c:pt>
                <c:pt idx="7">
                  <c:v>-6.9739214264126215E-3</c:v>
                </c:pt>
                <c:pt idx="8">
                  <c:v>8.3213378187771414E-4</c:v>
                </c:pt>
                <c:pt idx="9">
                  <c:v>1.1980798803149062E-2</c:v>
                </c:pt>
                <c:pt idx="10">
                  <c:v>-2.421619328570046E-4</c:v>
                </c:pt>
                <c:pt idx="11">
                  <c:v>2.2025057475973664E-3</c:v>
                </c:pt>
                <c:pt idx="12">
                  <c:v>1.0607739384859372E-2</c:v>
                </c:pt>
                <c:pt idx="13">
                  <c:v>4.8269048274840465E-3</c:v>
                </c:pt>
                <c:pt idx="14">
                  <c:v>3.2027019018669931E-3</c:v>
                </c:pt>
                <c:pt idx="15">
                  <c:v>-6.048547655077563E-3</c:v>
                </c:pt>
                <c:pt idx="16">
                  <c:v>-2.6244067585692379E-3</c:v>
                </c:pt>
                <c:pt idx="17">
                  <c:v>-1.2464361461792965E-2</c:v>
                </c:pt>
                <c:pt idx="18">
                  <c:v>-1.2625653124385572E-2</c:v>
                </c:pt>
                <c:pt idx="19">
                  <c:v>-7.7433601091414575E-3</c:v>
                </c:pt>
                <c:pt idx="20">
                  <c:v>1.7540086771483665E-4</c:v>
                </c:pt>
              </c:numCache>
            </c:numRef>
          </c:val>
          <c:extLst>
            <c:ext xmlns:c16="http://schemas.microsoft.com/office/drawing/2014/chart" uri="{C3380CC4-5D6E-409C-BE32-E72D297353CC}">
              <c16:uniqueId val="{00000000-7A6D-4ACF-983D-5617EFDAA396}"/>
            </c:ext>
          </c:extLst>
        </c:ser>
        <c:ser>
          <c:idx val="3"/>
          <c:order val="3"/>
          <c:tx>
            <c:strRef>
              <c:f>'Quarterly Returns by Source'!$M$6</c:f>
              <c:strCache>
                <c:ptCount val="1"/>
                <c:pt idx="0">
                  <c:v>NAV change</c:v>
                </c:pt>
              </c:strCache>
            </c:strRef>
          </c:tx>
          <c:spPr>
            <a:solidFill>
              <a:schemeClr val="accent3"/>
            </a:solidFill>
            <a:ln>
              <a:noFill/>
            </a:ln>
            <a:effectLst/>
          </c:spPr>
          <c:invertIfNegative val="0"/>
          <c:cat>
            <c:numRef>
              <c:f>'Quarterly Returns by Source'!$I$7:$I$27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Source'!$M$7:$M$27</c:f>
              <c:numCache>
                <c:formatCode>0.00%</c:formatCode>
                <c:ptCount val="21"/>
                <c:pt idx="0">
                  <c:v>2.2711006060890826E-2</c:v>
                </c:pt>
                <c:pt idx="1">
                  <c:v>-2.4221672349670653E-2</c:v>
                </c:pt>
                <c:pt idx="2">
                  <c:v>5.2734063360696748E-2</c:v>
                </c:pt>
                <c:pt idx="3">
                  <c:v>3.1464519591969387E-2</c:v>
                </c:pt>
                <c:pt idx="4">
                  <c:v>2.4377111547656538E-2</c:v>
                </c:pt>
                <c:pt idx="5">
                  <c:v>5.479837152128253E-2</c:v>
                </c:pt>
                <c:pt idx="6">
                  <c:v>-7.9933803684707705E-2</c:v>
                </c:pt>
                <c:pt idx="7">
                  <c:v>0.10555223596056873</c:v>
                </c:pt>
                <c:pt idx="8">
                  <c:v>0.12052251822471338</c:v>
                </c:pt>
                <c:pt idx="9">
                  <c:v>7.008620149922562E-2</c:v>
                </c:pt>
                <c:pt idx="10">
                  <c:v>0.1443073412485576</c:v>
                </c:pt>
                <c:pt idx="11">
                  <c:v>0.13331878216316984</c:v>
                </c:pt>
                <c:pt idx="12">
                  <c:v>5.066320558246562E-2</c:v>
                </c:pt>
                <c:pt idx="13">
                  <c:v>5.4344288695472365E-2</c:v>
                </c:pt>
                <c:pt idx="14">
                  <c:v>6.8355289862231938E-3</c:v>
                </c:pt>
                <c:pt idx="15">
                  <c:v>-2.2154195026544699E-2</c:v>
                </c:pt>
                <c:pt idx="16">
                  <c:v>-1.2358954826565016E-2</c:v>
                </c:pt>
                <c:pt idx="17">
                  <c:v>2.8851795138648439E-2</c:v>
                </c:pt>
                <c:pt idx="18">
                  <c:v>4.8877222962677713E-2</c:v>
                </c:pt>
                <c:pt idx="19">
                  <c:v>3.7162830274509284E-2</c:v>
                </c:pt>
                <c:pt idx="20">
                  <c:v>2.5571766629344239E-3</c:v>
                </c:pt>
              </c:numCache>
            </c:numRef>
          </c:val>
          <c:extLst>
            <c:ext xmlns:c16="http://schemas.microsoft.com/office/drawing/2014/chart" uri="{C3380CC4-5D6E-409C-BE32-E72D297353CC}">
              <c16:uniqueId val="{00000001-7A6D-4ACF-983D-5617EFDAA396}"/>
            </c:ext>
          </c:extLst>
        </c:ser>
        <c:dLbls>
          <c:showLegendKey val="0"/>
          <c:showVal val="0"/>
          <c:showCatName val="0"/>
          <c:showSerName val="0"/>
          <c:showPercent val="0"/>
          <c:showBubbleSize val="0"/>
        </c:dLbls>
        <c:gapWidth val="50"/>
        <c:overlap val="100"/>
        <c:axId val="711151567"/>
        <c:axId val="711145327"/>
        <c:extLst>
          <c:ext xmlns:c15="http://schemas.microsoft.com/office/drawing/2012/chart" uri="{02D57815-91ED-43cb-92C2-25804820EDAC}">
            <c15:filteredBarSeries>
              <c15:ser>
                <c:idx val="0"/>
                <c:order val="0"/>
                <c:tx>
                  <c:strRef>
                    <c:extLst>
                      <c:ext uri="{02D57815-91ED-43cb-92C2-25804820EDAC}">
                        <c15:formulaRef>
                          <c15:sqref>'Quarterly Returns by Source'!$J$6</c15:sqref>
                        </c15:formulaRef>
                      </c:ext>
                    </c:extLst>
                    <c:strCache>
                      <c:ptCount val="1"/>
                      <c:pt idx="0">
                        <c:v>Distributions</c:v>
                      </c:pt>
                    </c:strCache>
                  </c:strRef>
                </c:tx>
                <c:spPr>
                  <a:solidFill>
                    <a:schemeClr val="accent3"/>
                  </a:solidFill>
                  <a:ln w="22225">
                    <a:noFill/>
                  </a:ln>
                  <a:effectLst/>
                </c:spPr>
                <c:invertIfNegative val="0"/>
                <c:cat>
                  <c:numRef>
                    <c:extLst>
                      <c:ext uri="{02D57815-91ED-43cb-92C2-25804820EDAC}">
                        <c15:formulaRef>
                          <c15:sqref>'Quarterly Returns by Source'!$I$7:$I$27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c:ext uri="{02D57815-91ED-43cb-92C2-25804820EDAC}">
                        <c15:formulaRef>
                          <c15:sqref>'Quarterly Returns by Source'!$J$7:$J$27</c15:sqref>
                        </c15:formulaRef>
                      </c:ext>
                    </c:extLst>
                    <c:numCache>
                      <c:formatCode>0.00%</c:formatCode>
                      <c:ptCount val="21"/>
                      <c:pt idx="0">
                        <c:v>7.9619600660889425E-2</c:v>
                      </c:pt>
                      <c:pt idx="1">
                        <c:v>7.5266948727618799E-2</c:v>
                      </c:pt>
                      <c:pt idx="2">
                        <c:v>4.5204968113568063E-2</c:v>
                      </c:pt>
                      <c:pt idx="3">
                        <c:v>4.9426870836127242E-2</c:v>
                      </c:pt>
                      <c:pt idx="4">
                        <c:v>5.6055286769600712E-2</c:v>
                      </c:pt>
                      <c:pt idx="5">
                        <c:v>6.2315866713597429E-2</c:v>
                      </c:pt>
                      <c:pt idx="6">
                        <c:v>5.1534264917741129E-2</c:v>
                      </c:pt>
                      <c:pt idx="7">
                        <c:v>4.3280429750878563E-2</c:v>
                      </c:pt>
                      <c:pt idx="8">
                        <c:v>5.5384060842882513E-2</c:v>
                      </c:pt>
                      <c:pt idx="9">
                        <c:v>8.2475369912411597E-2</c:v>
                      </c:pt>
                      <c:pt idx="10">
                        <c:v>5.9176130194903233E-2</c:v>
                      </c:pt>
                      <c:pt idx="11">
                        <c:v>5.7593783018657314E-2</c:v>
                      </c:pt>
                      <c:pt idx="12">
                        <c:v>7.9125692462528791E-2</c:v>
                      </c:pt>
                      <c:pt idx="13">
                        <c:v>8.1121126052040401E-2</c:v>
                      </c:pt>
                      <c:pt idx="14">
                        <c:v>4.5432139382070906E-2</c:v>
                      </c:pt>
                      <c:pt idx="15">
                        <c:v>3.8971322636837447E-2</c:v>
                      </c:pt>
                      <c:pt idx="16">
                        <c:v>4.7198555836656823E-2</c:v>
                      </c:pt>
                      <c:pt idx="17">
                        <c:v>3.5593946488227425E-2</c:v>
                      </c:pt>
                      <c:pt idx="18">
                        <c:v>3.2090156508678351E-2</c:v>
                      </c:pt>
                      <c:pt idx="19">
                        <c:v>3.1285210892527913E-2</c:v>
                      </c:pt>
                      <c:pt idx="20">
                        <c:v>5.1305296218590091E-2</c:v>
                      </c:pt>
                    </c:numCache>
                  </c:numRef>
                </c:val>
                <c:extLst>
                  <c:ext xmlns:c16="http://schemas.microsoft.com/office/drawing/2014/chart" uri="{C3380CC4-5D6E-409C-BE32-E72D297353CC}">
                    <c16:uniqueId val="{00000003-7A6D-4ACF-983D-5617EFDAA39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'Quarterly Returns by Source'!$K$6</c15:sqref>
                        </c15:formulaRef>
                      </c:ext>
                    </c:extLst>
                    <c:strCache>
                      <c:ptCount val="1"/>
                      <c:pt idx="0">
                        <c:v>Contributions</c:v>
                      </c:pt>
                    </c:strCache>
                  </c:strRef>
                </c:tx>
                <c:spPr>
                  <a:solidFill>
                    <a:schemeClr val="accent2"/>
                  </a:solidFill>
                  <a:ln w="22225">
                    <a:noFill/>
                  </a:ln>
                  <a:effectLst/>
                </c:spPr>
                <c:invertIfNegative val="0"/>
                <c:cat>
                  <c:numRef>
                    <c:extLst xmlns:c15="http://schemas.microsoft.com/office/drawing/2012/chart">
                      <c:ext xmlns:c15="http://schemas.microsoft.com/office/drawing/2012/chart" uri="{02D57815-91ED-43cb-92C2-25804820EDAC}">
                        <c15:formulaRef>
                          <c15:sqref>'Quarterly Returns by Source'!$I$7:$I$27</c15:sqref>
                        </c15:formulaRef>
                      </c:ext>
                    </c:extLst>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extLst xmlns:c15="http://schemas.microsoft.com/office/drawing/2012/chart">
                      <c:ext xmlns:c15="http://schemas.microsoft.com/office/drawing/2012/chart" uri="{02D57815-91ED-43cb-92C2-25804820EDAC}">
                        <c15:formulaRef>
                          <c15:sqref>'Quarterly Returns by Source'!$K$7:$K$27</c15:sqref>
                        </c15:formulaRef>
                      </c:ext>
                    </c:extLst>
                    <c:numCache>
                      <c:formatCode>0.00%</c:formatCode>
                      <c:ptCount val="21"/>
                      <c:pt idx="0">
                        <c:v>-5.9349284020763962E-2</c:v>
                      </c:pt>
                      <c:pt idx="1">
                        <c:v>-5.9757487221443528E-2</c:v>
                      </c:pt>
                      <c:pt idx="2">
                        <c:v>-5.3677173294856502E-2</c:v>
                      </c:pt>
                      <c:pt idx="3">
                        <c:v>-5.1406729982156174E-2</c:v>
                      </c:pt>
                      <c:pt idx="4">
                        <c:v>-5.2586691667188448E-2</c:v>
                      </c:pt>
                      <c:pt idx="5">
                        <c:v>-6.4819333069224133E-2</c:v>
                      </c:pt>
                      <c:pt idx="6">
                        <c:v>-5.7590111403871019E-2</c:v>
                      </c:pt>
                      <c:pt idx="7">
                        <c:v>-5.0254351177291184E-2</c:v>
                      </c:pt>
                      <c:pt idx="8">
                        <c:v>-5.4551927061004798E-2</c:v>
                      </c:pt>
                      <c:pt idx="9">
                        <c:v>-7.0494571109262535E-2</c:v>
                      </c:pt>
                      <c:pt idx="10">
                        <c:v>-5.9418292127760237E-2</c:v>
                      </c:pt>
                      <c:pt idx="11">
                        <c:v>-5.5391277271059948E-2</c:v>
                      </c:pt>
                      <c:pt idx="12">
                        <c:v>-6.8517953077669419E-2</c:v>
                      </c:pt>
                      <c:pt idx="13">
                        <c:v>-7.6294221224556355E-2</c:v>
                      </c:pt>
                      <c:pt idx="14">
                        <c:v>-4.2229437480203913E-2</c:v>
                      </c:pt>
                      <c:pt idx="15">
                        <c:v>-4.501987029191501E-2</c:v>
                      </c:pt>
                      <c:pt idx="16">
                        <c:v>-4.9822962595226061E-2</c:v>
                      </c:pt>
                      <c:pt idx="17">
                        <c:v>-4.805830795002039E-2</c:v>
                      </c:pt>
                      <c:pt idx="18">
                        <c:v>-4.4715809633063923E-2</c:v>
                      </c:pt>
                      <c:pt idx="19">
                        <c:v>-3.9028571001669371E-2</c:v>
                      </c:pt>
                      <c:pt idx="20">
                        <c:v>-5.1129895350875254E-2</c:v>
                      </c:pt>
                    </c:numCache>
                  </c:numRef>
                </c:val>
                <c:extLst xmlns:c15="http://schemas.microsoft.com/office/drawing/2012/chart">
                  <c:ext xmlns:c16="http://schemas.microsoft.com/office/drawing/2014/chart" uri="{C3380CC4-5D6E-409C-BE32-E72D297353CC}">
                    <c16:uniqueId val="{00000004-7A6D-4ACF-983D-5617EFDAA396}"/>
                  </c:ext>
                </c:extLst>
              </c15:ser>
            </c15:filteredBarSeries>
          </c:ext>
        </c:extLst>
      </c:barChart>
      <c:lineChart>
        <c:grouping val="standard"/>
        <c:varyColors val="0"/>
        <c:ser>
          <c:idx val="2"/>
          <c:order val="4"/>
          <c:tx>
            <c:strRef>
              <c:f>'Quarterly Returns by Source'!$N$6</c:f>
              <c:strCache>
                <c:ptCount val="1"/>
                <c:pt idx="0">
                  <c:v>Quarterly return</c:v>
                </c:pt>
              </c:strCache>
            </c:strRef>
          </c:tx>
          <c:spPr>
            <a:ln w="22225" cap="rnd">
              <a:solidFill>
                <a:schemeClr val="accent5"/>
              </a:solidFill>
              <a:round/>
            </a:ln>
            <a:effectLst/>
          </c:spPr>
          <c:marker>
            <c:symbol val="none"/>
          </c:marker>
          <c:cat>
            <c:numRef>
              <c:f>'Quarterly Returns by Source'!$I$7:$I$27</c:f>
              <c:numCache>
                <c:formatCode>m/d/yyyy</c:formatCode>
                <c:ptCount val="21"/>
                <c:pt idx="0">
                  <c:v>43373</c:v>
                </c:pt>
                <c:pt idx="1">
                  <c:v>43465</c:v>
                </c:pt>
                <c:pt idx="2">
                  <c:v>43555</c:v>
                </c:pt>
                <c:pt idx="3">
                  <c:v>43646</c:v>
                </c:pt>
                <c:pt idx="4">
                  <c:v>43738</c:v>
                </c:pt>
                <c:pt idx="5">
                  <c:v>43830</c:v>
                </c:pt>
                <c:pt idx="6">
                  <c:v>43921</c:v>
                </c:pt>
                <c:pt idx="7">
                  <c:v>44012</c:v>
                </c:pt>
                <c:pt idx="8">
                  <c:v>44104</c:v>
                </c:pt>
                <c:pt idx="9">
                  <c:v>44196</c:v>
                </c:pt>
                <c:pt idx="10">
                  <c:v>44286</c:v>
                </c:pt>
                <c:pt idx="11">
                  <c:v>44377</c:v>
                </c:pt>
                <c:pt idx="12">
                  <c:v>44469</c:v>
                </c:pt>
                <c:pt idx="13">
                  <c:v>44561</c:v>
                </c:pt>
                <c:pt idx="14">
                  <c:v>44651</c:v>
                </c:pt>
                <c:pt idx="15">
                  <c:v>44742</c:v>
                </c:pt>
                <c:pt idx="16">
                  <c:v>44834</c:v>
                </c:pt>
                <c:pt idx="17">
                  <c:v>44926</c:v>
                </c:pt>
                <c:pt idx="18">
                  <c:v>45016</c:v>
                </c:pt>
                <c:pt idx="19">
                  <c:v>45107</c:v>
                </c:pt>
                <c:pt idx="20">
                  <c:v>45199</c:v>
                </c:pt>
              </c:numCache>
            </c:numRef>
          </c:cat>
          <c:val>
            <c:numRef>
              <c:f>'Quarterly Returns by Source'!$N$7:$N$27</c:f>
              <c:numCache>
                <c:formatCode>0.00%</c:formatCode>
                <c:ptCount val="21"/>
                <c:pt idx="0">
                  <c:v>4.2981322701016289E-2</c:v>
                </c:pt>
                <c:pt idx="1">
                  <c:v>-8.7122108434953827E-3</c:v>
                </c:pt>
                <c:pt idx="2">
                  <c:v>4.4261858179408309E-2</c:v>
                </c:pt>
                <c:pt idx="3">
                  <c:v>2.9484660445940451E-2</c:v>
                </c:pt>
                <c:pt idx="4">
                  <c:v>2.7845706650068799E-2</c:v>
                </c:pt>
                <c:pt idx="5">
                  <c:v>5.2294905165655832E-2</c:v>
                </c:pt>
                <c:pt idx="6">
                  <c:v>-8.5989650170837595E-2</c:v>
                </c:pt>
                <c:pt idx="7">
                  <c:v>9.8578314534156108E-2</c:v>
                </c:pt>
                <c:pt idx="8">
                  <c:v>0.1213546520065911</c:v>
                </c:pt>
                <c:pt idx="9">
                  <c:v>8.2067000302374682E-2</c:v>
                </c:pt>
                <c:pt idx="10">
                  <c:v>0.14406517931570059</c:v>
                </c:pt>
                <c:pt idx="11">
                  <c:v>0.1355212879107672</c:v>
                </c:pt>
                <c:pt idx="12">
                  <c:v>6.1270944967324992E-2</c:v>
                </c:pt>
                <c:pt idx="13">
                  <c:v>5.9171193522956411E-2</c:v>
                </c:pt>
                <c:pt idx="14">
                  <c:v>1.003823088809019E-2</c:v>
                </c:pt>
                <c:pt idx="15">
                  <c:v>-2.8202742681622262E-2</c:v>
                </c:pt>
                <c:pt idx="16">
                  <c:v>-1.4983361585134251E-2</c:v>
                </c:pt>
                <c:pt idx="17">
                  <c:v>1.6387433676855471E-2</c:v>
                </c:pt>
                <c:pt idx="18">
                  <c:v>3.6251569838292141E-2</c:v>
                </c:pt>
                <c:pt idx="19">
                  <c:v>2.941947016536783E-2</c:v>
                </c:pt>
                <c:pt idx="20">
                  <c:v>2.732577530649261E-3</c:v>
                </c:pt>
              </c:numCache>
            </c:numRef>
          </c:val>
          <c:smooth val="0"/>
          <c:extLst>
            <c:ext xmlns:c16="http://schemas.microsoft.com/office/drawing/2014/chart" uri="{C3380CC4-5D6E-409C-BE32-E72D297353CC}">
              <c16:uniqueId val="{00000002-7A6D-4ACF-983D-5617EFDAA396}"/>
            </c:ext>
          </c:extLst>
        </c:ser>
        <c:dLbls>
          <c:showLegendKey val="0"/>
          <c:showVal val="0"/>
          <c:showCatName val="0"/>
          <c:showSerName val="0"/>
          <c:showPercent val="0"/>
          <c:showBubbleSize val="0"/>
        </c:dLbls>
        <c:marker val="1"/>
        <c:smooth val="0"/>
        <c:axId val="711151567"/>
        <c:axId val="711145327"/>
      </c:lineChart>
      <c:catAx>
        <c:axId val="711151567"/>
        <c:scaling>
          <c:orientation val="minMax"/>
        </c:scaling>
        <c:delete val="0"/>
        <c:axPos val="b"/>
        <c:numFmt formatCode="yyyy"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45327"/>
        <c:crosses val="autoZero"/>
        <c:auto val="0"/>
        <c:lblAlgn val="ctr"/>
        <c:lblOffset val="100"/>
        <c:tickLblSkip val="4"/>
        <c:noMultiLvlLbl val="0"/>
      </c:catAx>
      <c:valAx>
        <c:axId val="711145327"/>
        <c:scaling>
          <c:orientation val="minMax"/>
        </c:scaling>
        <c:delete val="0"/>
        <c:axPos val="l"/>
        <c:title>
          <c:tx>
            <c:rich>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r>
                  <a:rPr lang="en-US"/>
                  <a:t>Percentage of beginning NAV</a:t>
                </a:r>
              </a:p>
            </c:rich>
          </c:tx>
          <c:overlay val="0"/>
          <c:spPr>
            <a:noFill/>
            <a:ln>
              <a:noFill/>
            </a:ln>
            <a:effectLst/>
          </c:spPr>
          <c:txPr>
            <a:bodyPr rot="-54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title>
        <c:numFmt formatCode="0%;[Red]\-0%;0%" sourceLinked="0"/>
        <c:majorTickMark val="none"/>
        <c:minorTickMark val="none"/>
        <c:tickLblPos val="nextTo"/>
        <c:spPr>
          <a:noFill/>
          <a:ln>
            <a:noFill/>
          </a:ln>
          <a:effectLst/>
        </c:spPr>
        <c:txPr>
          <a:bodyPr rot="-6000000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crossAx val="711151567"/>
        <c:crosses val="autoZero"/>
        <c:crossBetween val="between"/>
      </c:valAx>
      <c:spPr>
        <a:noFill/>
        <a:ln w="25400">
          <a:noFill/>
        </a:ln>
        <a:effectLst/>
      </c:spPr>
    </c:plotArea>
    <c:legend>
      <c:legendPos val="b"/>
      <c:layout>
        <c:manualLayout>
          <c:xMode val="edge"/>
          <c:yMode val="edge"/>
          <c:x val="5.0000068529292847E-2"/>
          <c:y val="0.89783355205599302"/>
          <c:w val="0.89999986294141432"/>
          <c:h val="0.10216644794400701"/>
        </c:manualLayout>
      </c:layout>
      <c:overlay val="0"/>
      <c:spPr>
        <a:noFill/>
        <a:ln>
          <a:noFill/>
        </a:ln>
        <a:effectLst/>
      </c:spPr>
      <c:txPr>
        <a:bodyPr rot="0" spcFirstLastPara="1" vertOverflow="ellipsis" vert="horz" wrap="square" anchor="ctr" anchorCtr="1"/>
        <a:lstStyle/>
        <a:p>
          <a:pPr>
            <a:defRPr sz="850" b="0" i="0" u="none" strike="noStrike" kern="1200" baseline="0">
              <a:solidFill>
                <a:sysClr val="windowText" lastClr="000000"/>
              </a:solidFill>
              <a:latin typeface="Whitney Cond SSm Light"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50">
          <a:solidFill>
            <a:sysClr val="windowText" lastClr="000000"/>
          </a:solidFill>
          <a:latin typeface="Whitney Cond SSm Light" pitchFamily="50"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files.pitchbook.com/website/files/pdf/Q3_2023_PitchBook_Private_Capital_Indexes.pdf" TargetMode="External"/><Relationship Id="rId1" Type="http://schemas.openxmlformats.org/officeDocument/2006/relationships/hyperlink" Target="mailto:benchmarks@pitchbook.com" TargetMode="Externa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3.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3.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image" Target="../media/image3.png"/><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415925</xdr:colOff>
      <xdr:row>3</xdr:row>
      <xdr:rowOff>38099</xdr:rowOff>
    </xdr:from>
    <xdr:to>
      <xdr:col>5</xdr:col>
      <xdr:colOff>330200</xdr:colOff>
      <xdr:row>6</xdr:row>
      <xdr:rowOff>152399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7350" y="781049"/>
          <a:ext cx="4981575"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i="0" u="none" strike="noStrike">
              <a:solidFill>
                <a:schemeClr val="bg2"/>
              </a:solidFill>
              <a:effectLst/>
              <a:latin typeface="Calibri Light" panose="020F0302020204030204" pitchFamily="34" charset="0"/>
              <a:ea typeface="+mn-ea"/>
              <a:cs typeface="+mn-cs"/>
            </a:rPr>
            <a:t>Thank you for downloading</a:t>
          </a:r>
          <a:r>
            <a:rPr lang="en-US" sz="3200" b="1">
              <a:solidFill>
                <a:schemeClr val="bg2"/>
              </a:solidFill>
              <a:effectLst/>
              <a:latin typeface="Calibri Light" panose="020F0302020204030204" pitchFamily="34" charset="0"/>
            </a:rPr>
            <a:t> </a:t>
          </a:r>
          <a:endParaRPr lang="en-US" sz="3200" b="1">
            <a:solidFill>
              <a:schemeClr val="bg2"/>
            </a:solidFill>
            <a:latin typeface="Calibri Light" panose="020F0302020204030204" pitchFamily="34" charset="0"/>
          </a:endParaRPr>
        </a:p>
      </xdr:txBody>
    </xdr:sp>
    <xdr:clientData/>
  </xdr:twoCellAnchor>
  <xdr:twoCellAnchor>
    <xdr:from>
      <xdr:col>0</xdr:col>
      <xdr:colOff>387349</xdr:colOff>
      <xdr:row>5</xdr:row>
      <xdr:rowOff>57148</xdr:rowOff>
    </xdr:from>
    <xdr:to>
      <xdr:col>5</xdr:col>
      <xdr:colOff>333374</xdr:colOff>
      <xdr:row>8</xdr:row>
      <xdr:rowOff>114299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87349" y="1295398"/>
          <a:ext cx="4984750" cy="80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i="0" u="none" strike="noStrike">
              <a:solidFill>
                <a:schemeClr val="bg2"/>
              </a:solidFill>
              <a:effectLst/>
              <a:latin typeface="+mn-lt"/>
              <a:ea typeface="+mn-ea"/>
              <a:cs typeface="+mn-cs"/>
            </a:rPr>
            <a:t>Q3 2023 PitchBook</a:t>
          </a:r>
          <a:r>
            <a:rPr lang="en-US" sz="2000" b="1" i="0" u="none" strike="noStrike" baseline="0">
              <a:solidFill>
                <a:schemeClr val="bg2"/>
              </a:solidFill>
              <a:effectLst/>
              <a:latin typeface="+mn-lt"/>
              <a:ea typeface="+mn-ea"/>
              <a:cs typeface="+mn-cs"/>
            </a:rPr>
            <a:t> Private Capital Indexes</a:t>
          </a:r>
          <a:endParaRPr lang="en-US" sz="2000" b="1">
            <a:solidFill>
              <a:schemeClr val="bg2"/>
            </a:solidFill>
            <a:latin typeface="+mn-lt"/>
          </a:endParaRPr>
        </a:p>
      </xdr:txBody>
    </xdr:sp>
    <xdr:clientData/>
  </xdr:twoCellAnchor>
  <xdr:twoCellAnchor>
    <xdr:from>
      <xdr:col>0</xdr:col>
      <xdr:colOff>403225</xdr:colOff>
      <xdr:row>11</xdr:row>
      <xdr:rowOff>133350</xdr:rowOff>
    </xdr:from>
    <xdr:to>
      <xdr:col>5</xdr:col>
      <xdr:colOff>225425</xdr:colOff>
      <xdr:row>12</xdr:row>
      <xdr:rowOff>209550</xdr:rowOff>
    </xdr:to>
    <xdr:sp macro="" textlink="">
      <xdr:nvSpPr>
        <xdr:cNvPr id="4" name="TextBox 3">
          <a:hlinkClick xmlns:r="http://schemas.openxmlformats.org/officeDocument/2006/relationships" r:id="rId1"/>
          <a:extLst>
            <a:ext uri="{FF2B5EF4-FFF2-40B4-BE49-F238E27FC236}">
              <a16:creationId xmlns:a16="http://schemas.microsoft.com/office/drawing/2014/main" id="{00000000-0008-0000-0000-000004000000}"/>
            </a:ext>
          </a:extLst>
        </xdr:cNvPr>
        <xdr:cNvSpPr txBox="1"/>
      </xdr:nvSpPr>
      <xdr:spPr>
        <a:xfrm>
          <a:off x="393700" y="2857500"/>
          <a:ext cx="4870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chemeClr val="bg2"/>
              </a:solidFill>
              <a:effectLst/>
              <a:latin typeface="+mn-lt"/>
              <a:ea typeface="+mn-ea"/>
              <a:cs typeface="+mn-cs"/>
            </a:rPr>
            <a:t>Email: </a:t>
          </a:r>
          <a:r>
            <a:rPr lang="en-US" sz="1400" b="1" i="0" u="none" strike="noStrike">
              <a:solidFill>
                <a:schemeClr val="bg2"/>
              </a:solidFill>
              <a:effectLst/>
              <a:latin typeface="+mn-lt"/>
              <a:ea typeface="+mn-ea"/>
              <a:cs typeface="+mn-cs"/>
            </a:rPr>
            <a:t>pbinstitutionalresearch@pitchbook.com </a:t>
          </a:r>
        </a:p>
      </xdr:txBody>
    </xdr:sp>
    <xdr:clientData/>
  </xdr:twoCellAnchor>
  <xdr:twoCellAnchor>
    <xdr:from>
      <xdr:col>0</xdr:col>
      <xdr:colOff>403225</xdr:colOff>
      <xdr:row>12</xdr:row>
      <xdr:rowOff>187325</xdr:rowOff>
    </xdr:from>
    <xdr:to>
      <xdr:col>5</xdr:col>
      <xdr:colOff>225425</xdr:colOff>
      <xdr:row>14</xdr:row>
      <xdr:rowOff>9525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93700" y="3159125"/>
          <a:ext cx="48704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chemeClr val="bg2"/>
              </a:solidFill>
              <a:effectLst/>
              <a:latin typeface="+mn-lt"/>
              <a:ea typeface="+mn-ea"/>
              <a:cs typeface="+mn-cs"/>
            </a:rPr>
            <a:t>Phone: </a:t>
          </a:r>
          <a:r>
            <a:rPr lang="en-US" sz="1400" b="1" i="0" u="none" strike="noStrike">
              <a:solidFill>
                <a:schemeClr val="bg2"/>
              </a:solidFill>
              <a:effectLst/>
              <a:latin typeface="+mn-lt"/>
              <a:ea typeface="+mn-ea"/>
              <a:cs typeface="+mn-cs"/>
            </a:rPr>
            <a:t>+1 206.257.7854</a:t>
          </a:r>
        </a:p>
      </xdr:txBody>
    </xdr:sp>
    <xdr:clientData/>
  </xdr:twoCellAnchor>
  <xdr:twoCellAnchor>
    <xdr:from>
      <xdr:col>5</xdr:col>
      <xdr:colOff>577850</xdr:colOff>
      <xdr:row>18</xdr:row>
      <xdr:rowOff>12699</xdr:rowOff>
    </xdr:from>
    <xdr:to>
      <xdr:col>8</xdr:col>
      <xdr:colOff>95250</xdr:colOff>
      <xdr:row>19</xdr:row>
      <xdr:rowOff>85724</xdr:rowOff>
    </xdr:to>
    <xdr:sp macro="" textlink="">
      <xdr:nvSpPr>
        <xdr:cNvPr id="6" name="TextBox 5">
          <a:hlinkClick xmlns:r="http://schemas.openxmlformats.org/officeDocument/2006/relationships" r:id="rId2"/>
          <a:extLst>
            <a:ext uri="{FF2B5EF4-FFF2-40B4-BE49-F238E27FC236}">
              <a16:creationId xmlns:a16="http://schemas.microsoft.com/office/drawing/2014/main" id="{00000000-0008-0000-0000-000006000000}"/>
            </a:ext>
          </a:extLst>
        </xdr:cNvPr>
        <xdr:cNvSpPr txBox="1"/>
      </xdr:nvSpPr>
      <xdr:spPr>
        <a:xfrm>
          <a:off x="5842000" y="4584699"/>
          <a:ext cx="1365250" cy="327025"/>
        </a:xfrm>
        <a:prstGeom prst="rect">
          <a:avLst/>
        </a:prstGeom>
        <a:noFill/>
        <a:ln w="19050" cap="rnd"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Download PDF</a:t>
          </a:r>
          <a:r>
            <a:rPr lang="en-US" sz="1100" baseline="0">
              <a:solidFill>
                <a:schemeClr val="bg1"/>
              </a:solidFill>
            </a:rPr>
            <a:t> </a:t>
          </a:r>
          <a:endParaRPr lang="en-US" sz="1100">
            <a:solidFill>
              <a:schemeClr val="bg1"/>
            </a:solidFill>
          </a:endParaRPr>
        </a:p>
      </xdr:txBody>
    </xdr:sp>
    <xdr:clientData/>
  </xdr:twoCellAnchor>
  <xdr:twoCellAnchor>
    <xdr:from>
      <xdr:col>5</xdr:col>
      <xdr:colOff>323850</xdr:colOff>
      <xdr:row>3</xdr:row>
      <xdr:rowOff>95250</xdr:rowOff>
    </xdr:from>
    <xdr:to>
      <xdr:col>5</xdr:col>
      <xdr:colOff>323850</xdr:colOff>
      <xdr:row>74</xdr:row>
      <xdr:rowOff>66675</xdr:rowOff>
    </xdr:to>
    <xdr:cxnSp macro="">
      <xdr:nvCxnSpPr>
        <xdr:cNvPr id="7" name="Straight Connector 6">
          <a:extLst>
            <a:ext uri="{FF2B5EF4-FFF2-40B4-BE49-F238E27FC236}">
              <a16:creationId xmlns:a16="http://schemas.microsoft.com/office/drawing/2014/main" id="{00000000-0008-0000-0000-000007000000}"/>
            </a:ext>
          </a:extLst>
        </xdr:cNvPr>
        <xdr:cNvCxnSpPr/>
      </xdr:nvCxnSpPr>
      <xdr:spPr>
        <a:xfrm>
          <a:off x="5362575" y="838200"/>
          <a:ext cx="0" cy="175545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349251</xdr:colOff>
      <xdr:row>7</xdr:row>
      <xdr:rowOff>142875</xdr:rowOff>
    </xdr:from>
    <xdr:to>
      <xdr:col>8</xdr:col>
      <xdr:colOff>177801</xdr:colOff>
      <xdr:row>11</xdr:row>
      <xdr:rowOff>76200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5387976" y="1876425"/>
          <a:ext cx="1600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bg2"/>
              </a:solidFill>
              <a:effectLst/>
              <a:latin typeface="+mn-lt"/>
              <a:ea typeface="+mn-ea"/>
              <a:cs typeface="+mn-cs"/>
            </a:rPr>
            <a:t>View</a:t>
          </a:r>
          <a:r>
            <a:rPr lang="en-US" sz="1400" b="1" i="0" u="none" strike="noStrike" baseline="0">
              <a:solidFill>
                <a:schemeClr val="bg2"/>
              </a:solidFill>
              <a:effectLst/>
              <a:latin typeface="+mn-lt"/>
              <a:ea typeface="+mn-ea"/>
              <a:cs typeface="+mn-cs"/>
            </a:rPr>
            <a:t> the corresponding PDF below</a:t>
          </a:r>
          <a:endParaRPr lang="en-US" sz="1400" b="1">
            <a:solidFill>
              <a:schemeClr val="bg2"/>
            </a:solidFill>
            <a:latin typeface="+mn-lt"/>
          </a:endParaRPr>
        </a:p>
      </xdr:txBody>
    </xdr:sp>
    <xdr:clientData/>
  </xdr:twoCellAnchor>
  <xdr:twoCellAnchor editAs="oneCell">
    <xdr:from>
      <xdr:col>0</xdr:col>
      <xdr:colOff>0</xdr:colOff>
      <xdr:row>0</xdr:row>
      <xdr:rowOff>0</xdr:rowOff>
    </xdr:from>
    <xdr:to>
      <xdr:col>1</xdr:col>
      <xdr:colOff>1411328</xdr:colOff>
      <xdr:row>2</xdr:row>
      <xdr:rowOff>9524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797091" cy="504824"/>
        </a:xfrm>
        <a:prstGeom prst="rect">
          <a:avLst/>
        </a:prstGeom>
      </xdr:spPr>
    </xdr:pic>
    <xdr:clientData/>
  </xdr:twoCellAnchor>
  <xdr:twoCellAnchor>
    <xdr:from>
      <xdr:col>1</xdr:col>
      <xdr:colOff>0</xdr:colOff>
      <xdr:row>8</xdr:row>
      <xdr:rowOff>0</xdr:rowOff>
    </xdr:from>
    <xdr:to>
      <xdr:col>5</xdr:col>
      <xdr:colOff>228600</xdr:colOff>
      <xdr:row>11</xdr:row>
      <xdr:rowOff>0</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419100" y="2057400"/>
          <a:ext cx="5191125"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solidFill>
            </a:rPr>
            <a:t>This workbook</a:t>
          </a:r>
          <a:r>
            <a:rPr lang="en-US" sz="1100" baseline="0">
              <a:solidFill>
                <a:schemeClr val="bg2"/>
              </a:solidFill>
            </a:rPr>
            <a:t> contains the index statistics that correspond with our Q3 2023 PitchBook Private Capital Indexes report. Please feel free to contact us should you have any questions, comments, or suggestions about improving this dataset. </a:t>
          </a:r>
          <a:endParaRPr lang="en-US" sz="1100">
            <a:solidFill>
              <a:schemeClr val="bg2"/>
            </a:solidFill>
          </a:endParaRPr>
        </a:p>
      </xdr:txBody>
    </xdr:sp>
    <xdr:clientData/>
  </xdr:twoCellAnchor>
  <xdr:twoCellAnchor editAs="oneCell">
    <xdr:from>
      <xdr:col>5</xdr:col>
      <xdr:colOff>545233</xdr:colOff>
      <xdr:row>10</xdr:row>
      <xdr:rowOff>127001</xdr:rowOff>
    </xdr:from>
    <xdr:to>
      <xdr:col>8</xdr:col>
      <xdr:colOff>76197</xdr:colOff>
      <xdr:row>17</xdr:row>
      <xdr:rowOff>133349</xdr:rowOff>
    </xdr:to>
    <xdr:pic>
      <xdr:nvPicPr>
        <xdr:cNvPr id="11" name="Picture 10">
          <a:hlinkClick xmlns:r="http://schemas.openxmlformats.org/officeDocument/2006/relationships" r:id="rId2"/>
          <a:extLst>
            <a:ext uri="{FF2B5EF4-FFF2-40B4-BE49-F238E27FC236}">
              <a16:creationId xmlns:a16="http://schemas.microsoft.com/office/drawing/2014/main" id="{B5B48E7F-59FA-8A1E-2CD4-938E11E845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5809383" y="2667001"/>
          <a:ext cx="1378814" cy="1784348"/>
        </a:xfrm>
        <a:prstGeom prst="rect">
          <a:avLst/>
        </a:prstGeom>
      </xdr:spPr>
    </xdr:pic>
    <xdr:clientData/>
  </xdr:twoCellAnchor>
  <xdr:twoCellAnchor>
    <xdr:from>
      <xdr:col>1</xdr:col>
      <xdr:colOff>2025650</xdr:colOff>
      <xdr:row>0</xdr:row>
      <xdr:rowOff>69850</xdr:rowOff>
    </xdr:from>
    <xdr:to>
      <xdr:col>8</xdr:col>
      <xdr:colOff>53975</xdr:colOff>
      <xdr:row>3</xdr:row>
      <xdr:rowOff>98424</xdr:rowOff>
    </xdr:to>
    <xdr:sp macro="" textlink="">
      <xdr:nvSpPr>
        <xdr:cNvPr id="10" name="TextBox 9">
          <a:extLst>
            <a:ext uri="{FF2B5EF4-FFF2-40B4-BE49-F238E27FC236}">
              <a16:creationId xmlns:a16="http://schemas.microsoft.com/office/drawing/2014/main" id="{2C35F1A3-AC39-44DA-BD34-0829B4C9D015}"/>
            </a:ext>
          </a:extLst>
        </xdr:cNvPr>
        <xdr:cNvSpPr txBox="1"/>
      </xdr:nvSpPr>
      <xdr:spPr>
        <a:xfrm>
          <a:off x="2432050" y="69850"/>
          <a:ext cx="4733925" cy="790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chemeClr val="bg1"/>
              </a:solidFill>
              <a:effectLst/>
              <a:latin typeface="+mn-lt"/>
              <a:ea typeface="+mn-ea"/>
              <a:cs typeface="+mn-cs"/>
            </a:rPr>
            <a:t>SEATTLE  |  NEW YORK  |  LONDON | SAN</a:t>
          </a:r>
          <a:r>
            <a:rPr lang="en-US" sz="1100" b="0" i="0" u="none" strike="noStrike" baseline="0">
              <a:solidFill>
                <a:schemeClr val="bg1"/>
              </a:solidFill>
              <a:effectLst/>
              <a:latin typeface="+mn-lt"/>
              <a:ea typeface="+mn-ea"/>
              <a:cs typeface="+mn-cs"/>
            </a:rPr>
            <a:t> FRANCISCO</a:t>
          </a:r>
          <a:endParaRPr lang="en-US" sz="1100" b="0" i="0" u="none" strike="noStrike">
            <a:solidFill>
              <a:schemeClr val="bg1"/>
            </a:solidFill>
            <a:effectLst/>
            <a:latin typeface="+mn-lt"/>
            <a:ea typeface="+mn-ea"/>
            <a:cs typeface="+mn-cs"/>
          </a:endParaRPr>
        </a:p>
        <a:p>
          <a:pPr algn="l"/>
          <a:r>
            <a:rPr lang="en-US" sz="800" b="0" i="0" u="none" strike="noStrike">
              <a:solidFill>
                <a:schemeClr val="bg1"/>
              </a:solidFill>
              <a:effectLst/>
              <a:latin typeface="+mn-lt"/>
              <a:ea typeface="+mn-ea"/>
              <a:cs typeface="+mn-cs"/>
            </a:rPr>
            <a:t>The financial information technology trusted by leading investors, companies, and advisors.</a:t>
          </a:r>
          <a:r>
            <a:rPr lang="en-US" sz="800">
              <a:solidFill>
                <a:schemeClr val="bg1"/>
              </a:solidFil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E0E06FC2-546B-47D4-8661-9367F561A2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16</xdr:row>
      <xdr:rowOff>0</xdr:rowOff>
    </xdr:from>
    <xdr:to>
      <xdr:col>5</xdr:col>
      <xdr:colOff>400050</xdr:colOff>
      <xdr:row>34</xdr:row>
      <xdr:rowOff>0</xdr:rowOff>
    </xdr:to>
    <xdr:graphicFrame macro="">
      <xdr:nvGraphicFramePr>
        <xdr:cNvPr id="3" name="Chart 2">
          <a:extLst>
            <a:ext uri="{FF2B5EF4-FFF2-40B4-BE49-F238E27FC236}">
              <a16:creationId xmlns:a16="http://schemas.microsoft.com/office/drawing/2014/main" id="{EBB8F95E-024C-4344-A85E-B78B79C72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43</xdr:row>
      <xdr:rowOff>0</xdr:rowOff>
    </xdr:from>
    <xdr:to>
      <xdr:col>5</xdr:col>
      <xdr:colOff>400050</xdr:colOff>
      <xdr:row>61</xdr:row>
      <xdr:rowOff>0</xdr:rowOff>
    </xdr:to>
    <xdr:graphicFrame macro="">
      <xdr:nvGraphicFramePr>
        <xdr:cNvPr id="4" name="Chart 3">
          <a:extLst>
            <a:ext uri="{FF2B5EF4-FFF2-40B4-BE49-F238E27FC236}">
              <a16:creationId xmlns:a16="http://schemas.microsoft.com/office/drawing/2014/main" id="{7DF80E0A-011D-45C5-A5D1-561200EEF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43</xdr:row>
      <xdr:rowOff>0</xdr:rowOff>
    </xdr:from>
    <xdr:to>
      <xdr:col>18</xdr:col>
      <xdr:colOff>285750</xdr:colOff>
      <xdr:row>61</xdr:row>
      <xdr:rowOff>0</xdr:rowOff>
    </xdr:to>
    <xdr:graphicFrame macro="">
      <xdr:nvGraphicFramePr>
        <xdr:cNvPr id="9" name="Chart 8">
          <a:extLst>
            <a:ext uri="{FF2B5EF4-FFF2-40B4-BE49-F238E27FC236}">
              <a16:creationId xmlns:a16="http://schemas.microsoft.com/office/drawing/2014/main" id="{FE6128B3-33AB-4FF0-AA3C-F58295B5D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12</xdr:row>
      <xdr:rowOff>0</xdr:rowOff>
    </xdr:from>
    <xdr:to>
      <xdr:col>18</xdr:col>
      <xdr:colOff>285750</xdr:colOff>
      <xdr:row>30</xdr:row>
      <xdr:rowOff>0</xdr:rowOff>
    </xdr:to>
    <xdr:graphicFrame macro="">
      <xdr:nvGraphicFramePr>
        <xdr:cNvPr id="10" name="Chart 9">
          <a:extLst>
            <a:ext uri="{FF2B5EF4-FFF2-40B4-BE49-F238E27FC236}">
              <a16:creationId xmlns:a16="http://schemas.microsoft.com/office/drawing/2014/main" id="{752F5E67-A780-407A-8978-275A928F5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43</xdr:row>
      <xdr:rowOff>0</xdr:rowOff>
    </xdr:from>
    <xdr:to>
      <xdr:col>31</xdr:col>
      <xdr:colOff>285750</xdr:colOff>
      <xdr:row>61</xdr:row>
      <xdr:rowOff>0</xdr:rowOff>
    </xdr:to>
    <xdr:graphicFrame macro="">
      <xdr:nvGraphicFramePr>
        <xdr:cNvPr id="11" name="Chart 10">
          <a:extLst>
            <a:ext uri="{FF2B5EF4-FFF2-40B4-BE49-F238E27FC236}">
              <a16:creationId xmlns:a16="http://schemas.microsoft.com/office/drawing/2014/main" id="{577FB1A5-655B-4CB3-B443-637B1086F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0</xdr:colOff>
      <xdr:row>11</xdr:row>
      <xdr:rowOff>0</xdr:rowOff>
    </xdr:from>
    <xdr:to>
      <xdr:col>31</xdr:col>
      <xdr:colOff>285750</xdr:colOff>
      <xdr:row>29</xdr:row>
      <xdr:rowOff>0</xdr:rowOff>
    </xdr:to>
    <xdr:graphicFrame macro="">
      <xdr:nvGraphicFramePr>
        <xdr:cNvPr id="12" name="Chart 11">
          <a:extLst>
            <a:ext uri="{FF2B5EF4-FFF2-40B4-BE49-F238E27FC236}">
              <a16:creationId xmlns:a16="http://schemas.microsoft.com/office/drawing/2014/main" id="{2E51FBAB-9FF8-449C-BA8F-12AE48B08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0</xdr:colOff>
      <xdr:row>43</xdr:row>
      <xdr:rowOff>0</xdr:rowOff>
    </xdr:from>
    <xdr:to>
      <xdr:col>44</xdr:col>
      <xdr:colOff>285750</xdr:colOff>
      <xdr:row>61</xdr:row>
      <xdr:rowOff>0</xdr:rowOff>
    </xdr:to>
    <xdr:graphicFrame macro="">
      <xdr:nvGraphicFramePr>
        <xdr:cNvPr id="13" name="Chart 12">
          <a:extLst>
            <a:ext uri="{FF2B5EF4-FFF2-40B4-BE49-F238E27FC236}">
              <a16:creationId xmlns:a16="http://schemas.microsoft.com/office/drawing/2014/main" id="{D9C7D73E-0662-46B7-B24E-443F1C28B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0</xdr:colOff>
      <xdr:row>12</xdr:row>
      <xdr:rowOff>0</xdr:rowOff>
    </xdr:from>
    <xdr:to>
      <xdr:col>44</xdr:col>
      <xdr:colOff>285750</xdr:colOff>
      <xdr:row>30</xdr:row>
      <xdr:rowOff>0</xdr:rowOff>
    </xdr:to>
    <xdr:graphicFrame macro="">
      <xdr:nvGraphicFramePr>
        <xdr:cNvPr id="14" name="Chart 13">
          <a:extLst>
            <a:ext uri="{FF2B5EF4-FFF2-40B4-BE49-F238E27FC236}">
              <a16:creationId xmlns:a16="http://schemas.microsoft.com/office/drawing/2014/main" id="{1CE875F5-C27A-4734-B71E-8C6E87C07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53</xdr:col>
      <xdr:colOff>0</xdr:colOff>
      <xdr:row>43</xdr:row>
      <xdr:rowOff>0</xdr:rowOff>
    </xdr:from>
    <xdr:to>
      <xdr:col>57</xdr:col>
      <xdr:colOff>285750</xdr:colOff>
      <xdr:row>61</xdr:row>
      <xdr:rowOff>0</xdr:rowOff>
    </xdr:to>
    <xdr:graphicFrame macro="">
      <xdr:nvGraphicFramePr>
        <xdr:cNvPr id="15" name="Chart 14">
          <a:extLst>
            <a:ext uri="{FF2B5EF4-FFF2-40B4-BE49-F238E27FC236}">
              <a16:creationId xmlns:a16="http://schemas.microsoft.com/office/drawing/2014/main" id="{FE1FBCCD-ABC3-4FA6-813E-7C0D8C6B1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0</xdr:colOff>
      <xdr:row>12</xdr:row>
      <xdr:rowOff>0</xdr:rowOff>
    </xdr:from>
    <xdr:to>
      <xdr:col>57</xdr:col>
      <xdr:colOff>285750</xdr:colOff>
      <xdr:row>30</xdr:row>
      <xdr:rowOff>0</xdr:rowOff>
    </xdr:to>
    <xdr:graphicFrame macro="">
      <xdr:nvGraphicFramePr>
        <xdr:cNvPr id="16" name="Chart 15">
          <a:extLst>
            <a:ext uri="{FF2B5EF4-FFF2-40B4-BE49-F238E27FC236}">
              <a16:creationId xmlns:a16="http://schemas.microsoft.com/office/drawing/2014/main" id="{C34FBF8A-BF7C-4874-B375-4E1ADAE5B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66</xdr:col>
      <xdr:colOff>0</xdr:colOff>
      <xdr:row>43</xdr:row>
      <xdr:rowOff>0</xdr:rowOff>
    </xdr:from>
    <xdr:to>
      <xdr:col>70</xdr:col>
      <xdr:colOff>285750</xdr:colOff>
      <xdr:row>61</xdr:row>
      <xdr:rowOff>0</xdr:rowOff>
    </xdr:to>
    <xdr:graphicFrame macro="">
      <xdr:nvGraphicFramePr>
        <xdr:cNvPr id="19" name="Chart 18">
          <a:extLst>
            <a:ext uri="{FF2B5EF4-FFF2-40B4-BE49-F238E27FC236}">
              <a16:creationId xmlns:a16="http://schemas.microsoft.com/office/drawing/2014/main" id="{5D581235-9F20-4139-85C9-D46FDDE41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66</xdr:col>
      <xdr:colOff>0</xdr:colOff>
      <xdr:row>13</xdr:row>
      <xdr:rowOff>0</xdr:rowOff>
    </xdr:from>
    <xdr:to>
      <xdr:col>70</xdr:col>
      <xdr:colOff>285750</xdr:colOff>
      <xdr:row>31</xdr:row>
      <xdr:rowOff>0</xdr:rowOff>
    </xdr:to>
    <xdr:graphicFrame macro="">
      <xdr:nvGraphicFramePr>
        <xdr:cNvPr id="21" name="Chart 20">
          <a:extLst>
            <a:ext uri="{FF2B5EF4-FFF2-40B4-BE49-F238E27FC236}">
              <a16:creationId xmlns:a16="http://schemas.microsoft.com/office/drawing/2014/main" id="{3BA1F69B-7D3A-49E9-9BDE-14B52DB2C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0</xdr:colOff>
      <xdr:row>43</xdr:row>
      <xdr:rowOff>0</xdr:rowOff>
    </xdr:from>
    <xdr:to>
      <xdr:col>83</xdr:col>
      <xdr:colOff>285750</xdr:colOff>
      <xdr:row>61</xdr:row>
      <xdr:rowOff>0</xdr:rowOff>
    </xdr:to>
    <xdr:graphicFrame macro="">
      <xdr:nvGraphicFramePr>
        <xdr:cNvPr id="22" name="Chart 21">
          <a:extLst>
            <a:ext uri="{FF2B5EF4-FFF2-40B4-BE49-F238E27FC236}">
              <a16:creationId xmlns:a16="http://schemas.microsoft.com/office/drawing/2014/main" id="{68875814-DC74-4D8C-980F-0F7711455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79</xdr:col>
      <xdr:colOff>0</xdr:colOff>
      <xdr:row>12</xdr:row>
      <xdr:rowOff>0</xdr:rowOff>
    </xdr:from>
    <xdr:to>
      <xdr:col>83</xdr:col>
      <xdr:colOff>285750</xdr:colOff>
      <xdr:row>30</xdr:row>
      <xdr:rowOff>0</xdr:rowOff>
    </xdr:to>
    <xdr:graphicFrame macro="">
      <xdr:nvGraphicFramePr>
        <xdr:cNvPr id="23" name="Chart 22">
          <a:extLst>
            <a:ext uri="{FF2B5EF4-FFF2-40B4-BE49-F238E27FC236}">
              <a16:creationId xmlns:a16="http://schemas.microsoft.com/office/drawing/2014/main" id="{5D179A67-2CF0-45CB-8164-131E021FB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92</xdr:col>
      <xdr:colOff>0</xdr:colOff>
      <xdr:row>43</xdr:row>
      <xdr:rowOff>0</xdr:rowOff>
    </xdr:from>
    <xdr:to>
      <xdr:col>96</xdr:col>
      <xdr:colOff>285750</xdr:colOff>
      <xdr:row>61</xdr:row>
      <xdr:rowOff>0</xdr:rowOff>
    </xdr:to>
    <xdr:graphicFrame macro="">
      <xdr:nvGraphicFramePr>
        <xdr:cNvPr id="24" name="Chart 23">
          <a:extLst>
            <a:ext uri="{FF2B5EF4-FFF2-40B4-BE49-F238E27FC236}">
              <a16:creationId xmlns:a16="http://schemas.microsoft.com/office/drawing/2014/main" id="{3E5DB59E-7837-4DAC-9990-29DD81BD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29</xdr:row>
      <xdr:rowOff>0</xdr:rowOff>
    </xdr:from>
    <xdr:to>
      <xdr:col>8</xdr:col>
      <xdr:colOff>152400</xdr:colOff>
      <xdr:row>47</xdr:row>
      <xdr:rowOff>0</xdr:rowOff>
    </xdr:to>
    <xdr:graphicFrame macro="">
      <xdr:nvGraphicFramePr>
        <xdr:cNvPr id="5" name="Chart 4">
          <a:extLst>
            <a:ext uri="{FF2B5EF4-FFF2-40B4-BE49-F238E27FC236}">
              <a16:creationId xmlns:a16="http://schemas.microsoft.com/office/drawing/2014/main" id="{92620A8F-B8E7-40A9-83BC-D3E61EB45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29</xdr:row>
      <xdr:rowOff>0</xdr:rowOff>
    </xdr:from>
    <xdr:to>
      <xdr:col>16</xdr:col>
      <xdr:colOff>304800</xdr:colOff>
      <xdr:row>47</xdr:row>
      <xdr:rowOff>0</xdr:rowOff>
    </xdr:to>
    <xdr:graphicFrame macro="">
      <xdr:nvGraphicFramePr>
        <xdr:cNvPr id="6" name="Chart 5">
          <a:extLst>
            <a:ext uri="{FF2B5EF4-FFF2-40B4-BE49-F238E27FC236}">
              <a16:creationId xmlns:a16="http://schemas.microsoft.com/office/drawing/2014/main" id="{FD8AE1F6-8017-43B5-9A61-EB12AC4FE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29</xdr:row>
      <xdr:rowOff>0</xdr:rowOff>
    </xdr:from>
    <xdr:to>
      <xdr:col>22</xdr:col>
      <xdr:colOff>304800</xdr:colOff>
      <xdr:row>47</xdr:row>
      <xdr:rowOff>0</xdr:rowOff>
    </xdr:to>
    <xdr:graphicFrame macro="">
      <xdr:nvGraphicFramePr>
        <xdr:cNvPr id="7" name="Chart 6">
          <a:extLst>
            <a:ext uri="{FF2B5EF4-FFF2-40B4-BE49-F238E27FC236}">
              <a16:creationId xmlns:a16="http://schemas.microsoft.com/office/drawing/2014/main" id="{7E6EDC2E-58A3-4426-84BD-C6E151EA3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29</xdr:row>
      <xdr:rowOff>0</xdr:rowOff>
    </xdr:from>
    <xdr:to>
      <xdr:col>28</xdr:col>
      <xdr:colOff>304800</xdr:colOff>
      <xdr:row>47</xdr:row>
      <xdr:rowOff>0</xdr:rowOff>
    </xdr:to>
    <xdr:graphicFrame macro="">
      <xdr:nvGraphicFramePr>
        <xdr:cNvPr id="8" name="Chart 7">
          <a:extLst>
            <a:ext uri="{FF2B5EF4-FFF2-40B4-BE49-F238E27FC236}">
              <a16:creationId xmlns:a16="http://schemas.microsoft.com/office/drawing/2014/main" id="{815FC45F-F6FC-43EA-9EF7-AA54640E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29</xdr:row>
      <xdr:rowOff>0</xdr:rowOff>
    </xdr:from>
    <xdr:to>
      <xdr:col>34</xdr:col>
      <xdr:colOff>304800</xdr:colOff>
      <xdr:row>47</xdr:row>
      <xdr:rowOff>0</xdr:rowOff>
    </xdr:to>
    <xdr:graphicFrame macro="">
      <xdr:nvGraphicFramePr>
        <xdr:cNvPr id="10" name="Chart 9">
          <a:extLst>
            <a:ext uri="{FF2B5EF4-FFF2-40B4-BE49-F238E27FC236}">
              <a16:creationId xmlns:a16="http://schemas.microsoft.com/office/drawing/2014/main" id="{70E03B61-71E6-47F2-86C8-07FA9606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0</xdr:colOff>
      <xdr:row>29</xdr:row>
      <xdr:rowOff>0</xdr:rowOff>
    </xdr:from>
    <xdr:to>
      <xdr:col>40</xdr:col>
      <xdr:colOff>304800</xdr:colOff>
      <xdr:row>47</xdr:row>
      <xdr:rowOff>0</xdr:rowOff>
    </xdr:to>
    <xdr:graphicFrame macro="">
      <xdr:nvGraphicFramePr>
        <xdr:cNvPr id="11" name="Chart 10">
          <a:extLst>
            <a:ext uri="{FF2B5EF4-FFF2-40B4-BE49-F238E27FC236}">
              <a16:creationId xmlns:a16="http://schemas.microsoft.com/office/drawing/2014/main" id="{E8BC6256-79BA-4ED5-8963-CAB816B62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0</xdr:colOff>
      <xdr:row>29</xdr:row>
      <xdr:rowOff>0</xdr:rowOff>
    </xdr:from>
    <xdr:to>
      <xdr:col>47</xdr:col>
      <xdr:colOff>304800</xdr:colOff>
      <xdr:row>47</xdr:row>
      <xdr:rowOff>0</xdr:rowOff>
    </xdr:to>
    <xdr:graphicFrame macro="">
      <xdr:nvGraphicFramePr>
        <xdr:cNvPr id="12" name="Chart 11">
          <a:extLst>
            <a:ext uri="{FF2B5EF4-FFF2-40B4-BE49-F238E27FC236}">
              <a16:creationId xmlns:a16="http://schemas.microsoft.com/office/drawing/2014/main" id="{13ADDAB1-C478-43B9-971F-54B8B826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0</xdr:colOff>
      <xdr:row>0</xdr:row>
      <xdr:rowOff>0</xdr:rowOff>
    </xdr:from>
    <xdr:ext cx="1943431" cy="323850"/>
    <xdr:pic>
      <xdr:nvPicPr>
        <xdr:cNvPr id="13" name="Picture 12">
          <a:extLst>
            <a:ext uri="{FF2B5EF4-FFF2-40B4-BE49-F238E27FC236}">
              <a16:creationId xmlns:a16="http://schemas.microsoft.com/office/drawing/2014/main" id="{11D92F3B-BA1E-4556-89DA-4A031FB6216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58022346-AE15-42F1-84F4-6B88C85900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D84FC9D9-1DE4-4CE7-A92B-049392C96A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29</xdr:row>
      <xdr:rowOff>0</xdr:rowOff>
    </xdr:from>
    <xdr:to>
      <xdr:col>5</xdr:col>
      <xdr:colOff>628650</xdr:colOff>
      <xdr:row>47</xdr:row>
      <xdr:rowOff>95250</xdr:rowOff>
    </xdr:to>
    <xdr:graphicFrame macro="">
      <xdr:nvGraphicFramePr>
        <xdr:cNvPr id="5" name="Chart 4">
          <a:extLst>
            <a:ext uri="{FF2B5EF4-FFF2-40B4-BE49-F238E27FC236}">
              <a16:creationId xmlns:a16="http://schemas.microsoft.com/office/drawing/2014/main" id="{44C98624-75B6-42EC-8F94-BC9773CC0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29</xdr:row>
      <xdr:rowOff>0</xdr:rowOff>
    </xdr:from>
    <xdr:to>
      <xdr:col>12</xdr:col>
      <xdr:colOff>628650</xdr:colOff>
      <xdr:row>47</xdr:row>
      <xdr:rowOff>95250</xdr:rowOff>
    </xdr:to>
    <xdr:graphicFrame macro="">
      <xdr:nvGraphicFramePr>
        <xdr:cNvPr id="8" name="Chart 7">
          <a:extLst>
            <a:ext uri="{FF2B5EF4-FFF2-40B4-BE49-F238E27FC236}">
              <a16:creationId xmlns:a16="http://schemas.microsoft.com/office/drawing/2014/main" id="{A170A77D-CE98-4DAE-97CB-775F28B60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29</xdr:row>
      <xdr:rowOff>0</xdr:rowOff>
    </xdr:from>
    <xdr:to>
      <xdr:col>19</xdr:col>
      <xdr:colOff>628650</xdr:colOff>
      <xdr:row>47</xdr:row>
      <xdr:rowOff>95250</xdr:rowOff>
    </xdr:to>
    <xdr:graphicFrame macro="">
      <xdr:nvGraphicFramePr>
        <xdr:cNvPr id="10" name="Chart 9">
          <a:extLst>
            <a:ext uri="{FF2B5EF4-FFF2-40B4-BE49-F238E27FC236}">
              <a16:creationId xmlns:a16="http://schemas.microsoft.com/office/drawing/2014/main" id="{E05A7358-694D-4055-8309-C11E97BA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29</xdr:row>
      <xdr:rowOff>0</xdr:rowOff>
    </xdr:from>
    <xdr:to>
      <xdr:col>26</xdr:col>
      <xdr:colOff>628650</xdr:colOff>
      <xdr:row>47</xdr:row>
      <xdr:rowOff>95250</xdr:rowOff>
    </xdr:to>
    <xdr:graphicFrame macro="">
      <xdr:nvGraphicFramePr>
        <xdr:cNvPr id="11" name="Chart 10">
          <a:extLst>
            <a:ext uri="{FF2B5EF4-FFF2-40B4-BE49-F238E27FC236}">
              <a16:creationId xmlns:a16="http://schemas.microsoft.com/office/drawing/2014/main" id="{8164FE7D-F31D-4544-8713-262373CD5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29</xdr:row>
      <xdr:rowOff>0</xdr:rowOff>
    </xdr:from>
    <xdr:to>
      <xdr:col>33</xdr:col>
      <xdr:colOff>628650</xdr:colOff>
      <xdr:row>47</xdr:row>
      <xdr:rowOff>95250</xdr:rowOff>
    </xdr:to>
    <xdr:graphicFrame macro="">
      <xdr:nvGraphicFramePr>
        <xdr:cNvPr id="12" name="Chart 11">
          <a:extLst>
            <a:ext uri="{FF2B5EF4-FFF2-40B4-BE49-F238E27FC236}">
              <a16:creationId xmlns:a16="http://schemas.microsoft.com/office/drawing/2014/main" id="{1780E45B-05F9-47E7-8A8A-36D441755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0</xdr:colOff>
      <xdr:row>29</xdr:row>
      <xdr:rowOff>0</xdr:rowOff>
    </xdr:from>
    <xdr:to>
      <xdr:col>40</xdr:col>
      <xdr:colOff>628650</xdr:colOff>
      <xdr:row>47</xdr:row>
      <xdr:rowOff>95250</xdr:rowOff>
    </xdr:to>
    <xdr:graphicFrame macro="">
      <xdr:nvGraphicFramePr>
        <xdr:cNvPr id="13" name="Chart 12">
          <a:extLst>
            <a:ext uri="{FF2B5EF4-FFF2-40B4-BE49-F238E27FC236}">
              <a16:creationId xmlns:a16="http://schemas.microsoft.com/office/drawing/2014/main" id="{4112B49F-1A7E-4BDA-B33F-385345C6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50</xdr:col>
      <xdr:colOff>0</xdr:colOff>
      <xdr:row>29</xdr:row>
      <xdr:rowOff>0</xdr:rowOff>
    </xdr:from>
    <xdr:to>
      <xdr:col>54</xdr:col>
      <xdr:colOff>628650</xdr:colOff>
      <xdr:row>47</xdr:row>
      <xdr:rowOff>95250</xdr:rowOff>
    </xdr:to>
    <xdr:graphicFrame macro="">
      <xdr:nvGraphicFramePr>
        <xdr:cNvPr id="14" name="Chart 13">
          <a:extLst>
            <a:ext uri="{FF2B5EF4-FFF2-40B4-BE49-F238E27FC236}">
              <a16:creationId xmlns:a16="http://schemas.microsoft.com/office/drawing/2014/main" id="{7A7B96CB-8E80-4967-99B1-86B5CD9B1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0</xdr:colOff>
      <xdr:row>29</xdr:row>
      <xdr:rowOff>0</xdr:rowOff>
    </xdr:from>
    <xdr:to>
      <xdr:col>47</xdr:col>
      <xdr:colOff>628650</xdr:colOff>
      <xdr:row>47</xdr:row>
      <xdr:rowOff>95250</xdr:rowOff>
    </xdr:to>
    <xdr:graphicFrame macro="">
      <xdr:nvGraphicFramePr>
        <xdr:cNvPr id="15" name="Chart 14">
          <a:extLst>
            <a:ext uri="{FF2B5EF4-FFF2-40B4-BE49-F238E27FC236}">
              <a16:creationId xmlns:a16="http://schemas.microsoft.com/office/drawing/2014/main" id="{A28F26D9-4687-4911-B2FD-1EEEE3ED8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A8DAC83B-C069-4611-AB99-238B4BB471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29</xdr:row>
      <xdr:rowOff>0</xdr:rowOff>
    </xdr:from>
    <xdr:to>
      <xdr:col>6</xdr:col>
      <xdr:colOff>485775</xdr:colOff>
      <xdr:row>47</xdr:row>
      <xdr:rowOff>0</xdr:rowOff>
    </xdr:to>
    <xdr:graphicFrame macro="">
      <xdr:nvGraphicFramePr>
        <xdr:cNvPr id="3" name="Chart 2">
          <a:extLst>
            <a:ext uri="{FF2B5EF4-FFF2-40B4-BE49-F238E27FC236}">
              <a16:creationId xmlns:a16="http://schemas.microsoft.com/office/drawing/2014/main" id="{C3FEA938-8D58-4D3D-8933-9D24A8203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29</xdr:row>
      <xdr:rowOff>0</xdr:rowOff>
    </xdr:from>
    <xdr:to>
      <xdr:col>12</xdr:col>
      <xdr:colOff>485775</xdr:colOff>
      <xdr:row>47</xdr:row>
      <xdr:rowOff>0</xdr:rowOff>
    </xdr:to>
    <xdr:graphicFrame macro="">
      <xdr:nvGraphicFramePr>
        <xdr:cNvPr id="4" name="Chart 3">
          <a:extLst>
            <a:ext uri="{FF2B5EF4-FFF2-40B4-BE49-F238E27FC236}">
              <a16:creationId xmlns:a16="http://schemas.microsoft.com/office/drawing/2014/main" id="{4908BD30-425C-4119-8732-3F597A390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29</xdr:row>
      <xdr:rowOff>0</xdr:rowOff>
    </xdr:from>
    <xdr:to>
      <xdr:col>18</xdr:col>
      <xdr:colOff>485775</xdr:colOff>
      <xdr:row>47</xdr:row>
      <xdr:rowOff>0</xdr:rowOff>
    </xdr:to>
    <xdr:graphicFrame macro="">
      <xdr:nvGraphicFramePr>
        <xdr:cNvPr id="5" name="Chart 4">
          <a:extLst>
            <a:ext uri="{FF2B5EF4-FFF2-40B4-BE49-F238E27FC236}">
              <a16:creationId xmlns:a16="http://schemas.microsoft.com/office/drawing/2014/main" id="{C11465FC-99E9-41B1-986C-D40369BE8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24</xdr:col>
      <xdr:colOff>485775</xdr:colOff>
      <xdr:row>47</xdr:row>
      <xdr:rowOff>0</xdr:rowOff>
    </xdr:to>
    <xdr:graphicFrame macro="">
      <xdr:nvGraphicFramePr>
        <xdr:cNvPr id="6" name="Chart 5">
          <a:extLst>
            <a:ext uri="{FF2B5EF4-FFF2-40B4-BE49-F238E27FC236}">
              <a16:creationId xmlns:a16="http://schemas.microsoft.com/office/drawing/2014/main" id="{D2CBD599-296F-440A-9DA3-871E61B06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29</xdr:row>
      <xdr:rowOff>0</xdr:rowOff>
    </xdr:from>
    <xdr:to>
      <xdr:col>30</xdr:col>
      <xdr:colOff>485775</xdr:colOff>
      <xdr:row>47</xdr:row>
      <xdr:rowOff>0</xdr:rowOff>
    </xdr:to>
    <xdr:graphicFrame macro="">
      <xdr:nvGraphicFramePr>
        <xdr:cNvPr id="7" name="Chart 6">
          <a:extLst>
            <a:ext uri="{FF2B5EF4-FFF2-40B4-BE49-F238E27FC236}">
              <a16:creationId xmlns:a16="http://schemas.microsoft.com/office/drawing/2014/main" id="{B5B47A76-25C4-45EB-80DE-0B742C085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29</xdr:row>
      <xdr:rowOff>0</xdr:rowOff>
    </xdr:from>
    <xdr:to>
      <xdr:col>36</xdr:col>
      <xdr:colOff>485775</xdr:colOff>
      <xdr:row>47</xdr:row>
      <xdr:rowOff>0</xdr:rowOff>
    </xdr:to>
    <xdr:graphicFrame macro="">
      <xdr:nvGraphicFramePr>
        <xdr:cNvPr id="8" name="Chart 7">
          <a:extLst>
            <a:ext uri="{FF2B5EF4-FFF2-40B4-BE49-F238E27FC236}">
              <a16:creationId xmlns:a16="http://schemas.microsoft.com/office/drawing/2014/main" id="{5511F1EA-3DB8-40B7-95F5-DC033BD13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0</xdr:colOff>
      <xdr:row>29</xdr:row>
      <xdr:rowOff>0</xdr:rowOff>
    </xdr:from>
    <xdr:to>
      <xdr:col>42</xdr:col>
      <xdr:colOff>485775</xdr:colOff>
      <xdr:row>47</xdr:row>
      <xdr:rowOff>0</xdr:rowOff>
    </xdr:to>
    <xdr:graphicFrame macro="">
      <xdr:nvGraphicFramePr>
        <xdr:cNvPr id="9" name="Chart 8">
          <a:extLst>
            <a:ext uri="{FF2B5EF4-FFF2-40B4-BE49-F238E27FC236}">
              <a16:creationId xmlns:a16="http://schemas.microsoft.com/office/drawing/2014/main" id="{12E5C5FC-39A6-44C3-9E8D-35F63569E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0</xdr:colOff>
      <xdr:row>29</xdr:row>
      <xdr:rowOff>0</xdr:rowOff>
    </xdr:from>
    <xdr:to>
      <xdr:col>48</xdr:col>
      <xdr:colOff>485775</xdr:colOff>
      <xdr:row>47</xdr:row>
      <xdr:rowOff>0</xdr:rowOff>
    </xdr:to>
    <xdr:graphicFrame macro="">
      <xdr:nvGraphicFramePr>
        <xdr:cNvPr id="13" name="Chart 12">
          <a:extLst>
            <a:ext uri="{FF2B5EF4-FFF2-40B4-BE49-F238E27FC236}">
              <a16:creationId xmlns:a16="http://schemas.microsoft.com/office/drawing/2014/main" id="{98627BCE-202E-45FF-B247-3EB068515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7EE6E504-E825-4FDD-A018-14F55EFBA3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29</xdr:row>
      <xdr:rowOff>0</xdr:rowOff>
    </xdr:from>
    <xdr:to>
      <xdr:col>7</xdr:col>
      <xdr:colOff>485775</xdr:colOff>
      <xdr:row>47</xdr:row>
      <xdr:rowOff>0</xdr:rowOff>
    </xdr:to>
    <xdr:graphicFrame macro="">
      <xdr:nvGraphicFramePr>
        <xdr:cNvPr id="3" name="Chart 2">
          <a:extLst>
            <a:ext uri="{FF2B5EF4-FFF2-40B4-BE49-F238E27FC236}">
              <a16:creationId xmlns:a16="http://schemas.microsoft.com/office/drawing/2014/main" id="{13245580-6255-43D3-97F3-57BC640D5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6FA4904A-6217-4D15-A544-2C99CE6376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7</xdr:row>
      <xdr:rowOff>0</xdr:rowOff>
    </xdr:from>
    <xdr:to>
      <xdr:col>14</xdr:col>
      <xdr:colOff>485775</xdr:colOff>
      <xdr:row>25</xdr:row>
      <xdr:rowOff>0</xdr:rowOff>
    </xdr:to>
    <xdr:graphicFrame macro="">
      <xdr:nvGraphicFramePr>
        <xdr:cNvPr id="5" name="Chart 4">
          <a:extLst>
            <a:ext uri="{FF2B5EF4-FFF2-40B4-BE49-F238E27FC236}">
              <a16:creationId xmlns:a16="http://schemas.microsoft.com/office/drawing/2014/main" id="{25C8EEE4-A52E-4092-990B-B0D40B02B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29</xdr:row>
      <xdr:rowOff>0</xdr:rowOff>
    </xdr:from>
    <xdr:to>
      <xdr:col>32</xdr:col>
      <xdr:colOff>152400</xdr:colOff>
      <xdr:row>47</xdr:row>
      <xdr:rowOff>0</xdr:rowOff>
    </xdr:to>
    <xdr:graphicFrame macro="">
      <xdr:nvGraphicFramePr>
        <xdr:cNvPr id="7" name="Chart 6">
          <a:extLst>
            <a:ext uri="{FF2B5EF4-FFF2-40B4-BE49-F238E27FC236}">
              <a16:creationId xmlns:a16="http://schemas.microsoft.com/office/drawing/2014/main" id="{BB105D69-60E9-4961-8DE2-6F1F50763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371806</xdr:colOff>
      <xdr:row>2</xdr:row>
      <xdr:rowOff>19050</xdr:rowOff>
    </xdr:to>
    <xdr:pic>
      <xdr:nvPicPr>
        <xdr:cNvPr id="3" name="Picture 2">
          <a:extLst>
            <a:ext uri="{FF2B5EF4-FFF2-40B4-BE49-F238E27FC236}">
              <a16:creationId xmlns:a16="http://schemas.microsoft.com/office/drawing/2014/main" id="{037D9FD6-ECE1-4B29-8402-302BCB0389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xdr:row>
      <xdr:rowOff>66675</xdr:rowOff>
    </xdr:from>
    <xdr:to>
      <xdr:col>11</xdr:col>
      <xdr:colOff>419100</xdr:colOff>
      <xdr:row>46</xdr:row>
      <xdr:rowOff>9527</xdr:rowOff>
    </xdr:to>
    <xdr:graphicFrame macro="">
      <xdr:nvGraphicFramePr>
        <xdr:cNvPr id="4" name="Chart 3">
          <a:extLst>
            <a:ext uri="{FF2B5EF4-FFF2-40B4-BE49-F238E27FC236}">
              <a16:creationId xmlns:a16="http://schemas.microsoft.com/office/drawing/2014/main" id="{4BF20EAC-D747-4CE5-A08F-5EC8ED00E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228931</xdr:colOff>
      <xdr:row>2</xdr:row>
      <xdr:rowOff>19050</xdr:rowOff>
    </xdr:to>
    <xdr:pic>
      <xdr:nvPicPr>
        <xdr:cNvPr id="2" name="Picture 1">
          <a:extLst>
            <a:ext uri="{FF2B5EF4-FFF2-40B4-BE49-F238E27FC236}">
              <a16:creationId xmlns:a16="http://schemas.microsoft.com/office/drawing/2014/main" id="{DA33F206-52A2-4B84-B274-5AB8A5174D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4343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38</xdr:row>
      <xdr:rowOff>0</xdr:rowOff>
    </xdr:from>
    <xdr:to>
      <xdr:col>9</xdr:col>
      <xdr:colOff>0</xdr:colOff>
      <xdr:row>56</xdr:row>
      <xdr:rowOff>0</xdr:rowOff>
    </xdr:to>
    <xdr:graphicFrame macro="">
      <xdr:nvGraphicFramePr>
        <xdr:cNvPr id="5" name="Chart 4">
          <a:extLst>
            <a:ext uri="{FF2B5EF4-FFF2-40B4-BE49-F238E27FC236}">
              <a16:creationId xmlns:a16="http://schemas.microsoft.com/office/drawing/2014/main" id="{7286EEAF-D979-4F46-9E14-D15C1EA19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5</xdr:col>
      <xdr:colOff>400050</xdr:colOff>
      <xdr:row>29</xdr:row>
      <xdr:rowOff>0</xdr:rowOff>
    </xdr:to>
    <xdr:graphicFrame macro="">
      <xdr:nvGraphicFramePr>
        <xdr:cNvPr id="6" name="Chart 5">
          <a:extLst>
            <a:ext uri="{FF2B5EF4-FFF2-40B4-BE49-F238E27FC236}">
              <a16:creationId xmlns:a16="http://schemas.microsoft.com/office/drawing/2014/main" id="{4582D9EF-CCA9-48D1-9676-43F7C5E67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C:\panther\Analysis2\Reports\Breakdowns\2015\2015%204Q\4Q%202015%20-%20PE%20Breakdown%20-%20Deals%20-%20PRELI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C:\panther\Editorial\Analysis2\Reports\Breakdowns\2015\2015%204Q\4Q%202015%20-%20PE%20Breakdown%20-%20Deals%20-%20PREL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_Flow"/>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_Flow"/>
    </sheetNames>
    <sheetDataSet>
      <sheetData sheetId="0" refreshError="1"/>
    </sheetDataSet>
  </externalBook>
</externalLink>
</file>

<file path=xl/theme/theme1.xml><?xml version="1.0" encoding="utf-8"?>
<a:theme xmlns:a="http://schemas.openxmlformats.org/drawingml/2006/main" name="Office Theme">
  <a:themeElements>
    <a:clrScheme name="PitchBook 2022">
      <a:dk1>
        <a:srgbClr val="000000"/>
      </a:dk1>
      <a:lt1>
        <a:srgbClr val="FFFFFF"/>
      </a:lt1>
      <a:dk2>
        <a:srgbClr val="44546A"/>
      </a:dk2>
      <a:lt2>
        <a:srgbClr val="E7E6E6"/>
      </a:lt2>
      <a:accent1>
        <a:srgbClr val="1C5080"/>
      </a:accent1>
      <a:accent2>
        <a:srgbClr val="6185A6"/>
      </a:accent2>
      <a:accent3>
        <a:srgbClr val="40C2C9"/>
      </a:accent3>
      <a:accent4>
        <a:srgbClr val="C3EDEB"/>
      </a:accent4>
      <a:accent5>
        <a:srgbClr val="F5C914"/>
      </a:accent5>
      <a:accent6>
        <a:srgbClr val="FAF56B"/>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F770-90AC-49C5-8FD2-AA53A4756AA4}">
  <sheetPr codeName="Sheet1"/>
  <dimension ref="A1:U74"/>
  <sheetViews>
    <sheetView showGridLines="0" tabSelected="1" workbookViewId="0">
      <selection activeCell="C18" sqref="C18"/>
    </sheetView>
  </sheetViews>
  <sheetFormatPr defaultColWidth="8.85546875" defaultRowHeight="20.100000000000001" customHeight="1"/>
  <cols>
    <col min="1" max="1" width="5.85546875" style="2" customWidth="1"/>
    <col min="2" max="2" width="34" style="2" customWidth="1"/>
    <col min="3" max="3" width="11.42578125" style="2" customWidth="1"/>
    <col min="4" max="4" width="15.42578125" style="2" bestFit="1" customWidth="1"/>
    <col min="5" max="13" width="8.85546875" style="2"/>
    <col min="14" max="14" width="9.42578125" style="2" customWidth="1"/>
    <col min="15" max="17" width="8.85546875" style="2"/>
    <col min="18" max="18" width="29.5703125" style="2" bestFit="1" customWidth="1"/>
    <col min="19" max="16384" width="8.85546875" style="2"/>
  </cols>
  <sheetData>
    <row r="1" spans="1:4" ht="20.100000000000001" customHeight="1">
      <c r="A1" s="1"/>
    </row>
    <row r="2" spans="1:4" s="3" customFormat="1" ht="20.100000000000001" customHeight="1"/>
    <row r="6" spans="1:4" ht="20.100000000000001" customHeight="1">
      <c r="A6" s="4"/>
    </row>
    <row r="15" spans="1:4" ht="20.100000000000001" customHeight="1">
      <c r="A15" s="5"/>
      <c r="B15" s="5"/>
      <c r="C15" s="5"/>
      <c r="D15" s="5"/>
    </row>
    <row r="16" spans="1:4" ht="20.100000000000001" customHeight="1">
      <c r="A16" s="5"/>
      <c r="D16" s="5"/>
    </row>
    <row r="17" spans="1:21" ht="20.100000000000001" customHeight="1" thickBot="1">
      <c r="A17" s="5"/>
      <c r="B17" s="6" t="s">
        <v>0</v>
      </c>
      <c r="C17" s="6"/>
      <c r="D17" s="5"/>
      <c r="L17" s="10"/>
      <c r="M17" s="10"/>
      <c r="N17" s="10"/>
      <c r="O17" s="10"/>
      <c r="P17" s="10"/>
      <c r="Q17" s="10"/>
      <c r="R17" s="10"/>
      <c r="S17" s="10"/>
      <c r="T17" s="10"/>
      <c r="U17" s="10"/>
    </row>
    <row r="18" spans="1:21" ht="20.100000000000001" customHeight="1">
      <c r="A18" s="5"/>
      <c r="B18" s="8" t="s">
        <v>99</v>
      </c>
      <c r="C18" s="8">
        <f>HYPERLINK(CONCATENATE("#",ADDRESS(1,1,,,$B18)),1+C17)</f>
        <v>1</v>
      </c>
      <c r="E18" s="7"/>
      <c r="L18" s="9"/>
      <c r="M18" s="9"/>
      <c r="N18" s="9"/>
      <c r="O18" s="9"/>
      <c r="P18" s="9"/>
      <c r="Q18" s="9"/>
      <c r="R18" s="9"/>
      <c r="S18" s="9"/>
      <c r="T18" s="9"/>
      <c r="U18" s="9"/>
    </row>
    <row r="19" spans="1:21" ht="20.100000000000001" customHeight="1">
      <c r="A19" s="5"/>
      <c r="B19" s="8" t="s">
        <v>100</v>
      </c>
      <c r="C19" s="8">
        <f t="shared" ref="C19:C26" si="0">HYPERLINK(CONCATENATE("#",ADDRESS(1,1,,,$B19)),1+C18)</f>
        <v>2</v>
      </c>
      <c r="D19" s="5"/>
      <c r="L19" s="9"/>
      <c r="M19" s="9"/>
      <c r="N19" s="9"/>
      <c r="O19" s="9"/>
      <c r="P19" s="9"/>
      <c r="Q19" s="9"/>
      <c r="R19" s="9"/>
      <c r="S19" s="9"/>
      <c r="T19" s="9"/>
      <c r="U19" s="9"/>
    </row>
    <row r="20" spans="1:21" ht="20.100000000000001" customHeight="1">
      <c r="A20" s="5"/>
      <c r="B20" s="8" t="s">
        <v>101</v>
      </c>
      <c r="C20" s="8">
        <f t="shared" si="0"/>
        <v>3</v>
      </c>
      <c r="D20" s="5"/>
      <c r="L20" s="9"/>
      <c r="M20" s="9"/>
      <c r="N20" s="9"/>
      <c r="O20" s="9"/>
      <c r="P20" s="9"/>
      <c r="Q20" s="9"/>
      <c r="R20" s="9"/>
      <c r="S20" s="9"/>
      <c r="T20" s="9"/>
      <c r="U20" s="9"/>
    </row>
    <row r="21" spans="1:21" ht="20.100000000000001" customHeight="1">
      <c r="A21" s="5"/>
      <c r="B21" s="8" t="s">
        <v>102</v>
      </c>
      <c r="C21" s="8">
        <f t="shared" si="0"/>
        <v>4</v>
      </c>
      <c r="D21" s="5"/>
      <c r="L21" s="9"/>
      <c r="M21" s="9"/>
      <c r="N21" s="9"/>
      <c r="O21" s="9"/>
      <c r="P21" s="9"/>
      <c r="Q21" s="9"/>
      <c r="R21" s="9"/>
      <c r="S21" s="9"/>
      <c r="T21" s="9"/>
      <c r="U21" s="9"/>
    </row>
    <row r="22" spans="1:21" ht="20.100000000000001" customHeight="1">
      <c r="A22" s="5"/>
      <c r="B22" s="8" t="s">
        <v>103</v>
      </c>
      <c r="C22" s="8">
        <f t="shared" si="0"/>
        <v>5</v>
      </c>
      <c r="D22" s="5"/>
      <c r="L22" s="9"/>
      <c r="M22" s="9"/>
      <c r="N22" s="9"/>
      <c r="O22" s="9"/>
      <c r="P22" s="9"/>
      <c r="Q22" s="9"/>
      <c r="R22" s="9"/>
      <c r="S22" s="9"/>
      <c r="T22" s="9"/>
      <c r="U22" s="9"/>
    </row>
    <row r="23" spans="1:21" ht="20.100000000000001" customHeight="1">
      <c r="A23" s="5"/>
      <c r="B23" s="8" t="s">
        <v>104</v>
      </c>
      <c r="C23" s="8">
        <f t="shared" si="0"/>
        <v>6</v>
      </c>
      <c r="D23" s="5"/>
      <c r="L23" s="9"/>
      <c r="M23" s="9"/>
      <c r="N23" s="9"/>
      <c r="O23" s="9"/>
      <c r="P23" s="9"/>
      <c r="Q23" s="9"/>
      <c r="R23" s="9"/>
      <c r="S23" s="9"/>
      <c r="T23" s="9"/>
      <c r="U23" s="9"/>
    </row>
    <row r="24" spans="1:21" ht="20.100000000000001" customHeight="1">
      <c r="A24" s="5"/>
      <c r="B24" s="8" t="s">
        <v>105</v>
      </c>
      <c r="C24" s="8">
        <f t="shared" si="0"/>
        <v>7</v>
      </c>
      <c r="D24" s="5"/>
      <c r="L24" s="9"/>
      <c r="M24" s="9"/>
      <c r="N24" s="9"/>
      <c r="O24" s="9"/>
      <c r="P24" s="9"/>
      <c r="Q24" s="9"/>
      <c r="R24" s="9"/>
      <c r="S24" s="9"/>
      <c r="T24" s="9"/>
      <c r="U24" s="9"/>
    </row>
    <row r="25" spans="1:21" ht="20.100000000000001" customHeight="1">
      <c r="A25" s="5"/>
      <c r="B25" s="8" t="s">
        <v>106</v>
      </c>
      <c r="C25" s="8">
        <f t="shared" si="0"/>
        <v>8</v>
      </c>
      <c r="D25" s="5"/>
      <c r="L25" s="9"/>
      <c r="M25" s="9"/>
      <c r="N25" s="9"/>
      <c r="O25" s="9"/>
      <c r="P25" s="9"/>
      <c r="Q25" s="9"/>
      <c r="R25" s="9"/>
      <c r="S25" s="9"/>
      <c r="T25" s="9"/>
      <c r="U25" s="9"/>
    </row>
    <row r="26" spans="1:21" ht="20.100000000000001" customHeight="1">
      <c r="A26" s="5"/>
      <c r="B26" s="8" t="s">
        <v>107</v>
      </c>
      <c r="C26" s="8">
        <f t="shared" si="0"/>
        <v>9</v>
      </c>
      <c r="D26" s="5"/>
      <c r="L26" s="9"/>
      <c r="M26" s="9"/>
      <c r="N26" s="9"/>
      <c r="O26" s="9"/>
      <c r="P26" s="9"/>
      <c r="Q26" s="9"/>
      <c r="R26" s="9"/>
      <c r="S26" s="9"/>
      <c r="T26" s="9"/>
      <c r="U26" s="9"/>
    </row>
    <row r="27" spans="1:21" ht="20.100000000000001" customHeight="1">
      <c r="A27" s="5"/>
      <c r="B27" s="8"/>
      <c r="C27" s="8"/>
      <c r="D27" s="5"/>
      <c r="L27" s="9"/>
      <c r="M27" s="9"/>
      <c r="N27" s="9"/>
      <c r="O27" s="9"/>
      <c r="P27" s="9"/>
      <c r="Q27" s="9"/>
      <c r="R27" s="9"/>
      <c r="S27" s="9"/>
      <c r="T27" s="9"/>
      <c r="U27" s="9"/>
    </row>
    <row r="28" spans="1:21" ht="20.100000000000001" customHeight="1">
      <c r="A28" s="5"/>
      <c r="B28" s="8"/>
      <c r="C28" s="8"/>
      <c r="D28" s="5"/>
      <c r="L28" s="9"/>
      <c r="M28" s="9"/>
      <c r="N28" s="9"/>
      <c r="O28" s="9"/>
      <c r="P28" s="9"/>
      <c r="Q28" s="9"/>
      <c r="R28" s="9"/>
      <c r="S28" s="9"/>
      <c r="T28" s="9"/>
      <c r="U28" s="9"/>
    </row>
    <row r="29" spans="1:21" ht="20.100000000000001" customHeight="1">
      <c r="A29" s="5"/>
      <c r="B29" s="8"/>
      <c r="C29" s="8"/>
      <c r="D29" s="5"/>
      <c r="L29" s="9"/>
      <c r="M29" s="9"/>
      <c r="N29" s="9"/>
      <c r="O29" s="9"/>
      <c r="P29" s="9"/>
      <c r="Q29" s="9"/>
      <c r="R29" s="9"/>
      <c r="S29" s="9"/>
      <c r="T29" s="9"/>
      <c r="U29" s="9"/>
    </row>
    <row r="30" spans="1:21" ht="20.100000000000001" customHeight="1">
      <c r="A30" s="5"/>
      <c r="B30" s="8"/>
      <c r="C30" s="8"/>
      <c r="D30" s="5"/>
      <c r="L30" s="9"/>
      <c r="M30" s="9"/>
      <c r="N30" s="9"/>
      <c r="O30" s="9"/>
      <c r="P30" s="9"/>
      <c r="Q30" s="9"/>
      <c r="R30" s="9"/>
      <c r="S30" s="9"/>
      <c r="T30" s="9"/>
      <c r="U30" s="9"/>
    </row>
    <row r="31" spans="1:21" ht="20.100000000000001" customHeight="1">
      <c r="B31" s="8"/>
      <c r="C31" s="8"/>
      <c r="L31" s="9"/>
      <c r="M31" s="9"/>
      <c r="N31" s="9"/>
      <c r="O31" s="9"/>
      <c r="P31" s="9"/>
      <c r="Q31" s="9"/>
      <c r="R31" s="9"/>
      <c r="S31" s="9"/>
      <c r="T31" s="9"/>
      <c r="U31" s="9"/>
    </row>
    <row r="32" spans="1:21" ht="20.100000000000001" customHeight="1">
      <c r="B32" s="8"/>
      <c r="C32" s="8"/>
      <c r="L32" s="9"/>
      <c r="M32" s="9"/>
      <c r="N32" s="9"/>
      <c r="O32" s="9"/>
      <c r="P32" s="9"/>
      <c r="Q32" s="9"/>
      <c r="R32" s="9"/>
      <c r="S32" s="9"/>
      <c r="T32" s="9"/>
      <c r="U32" s="9"/>
    </row>
    <row r="33" spans="2:21" ht="20.100000000000001" customHeight="1">
      <c r="B33" s="8"/>
      <c r="C33" s="8"/>
      <c r="L33" s="9"/>
      <c r="M33" s="9"/>
      <c r="N33" s="9"/>
      <c r="O33" s="9"/>
      <c r="P33" s="9"/>
      <c r="Q33" s="9"/>
      <c r="R33" s="9"/>
      <c r="S33" s="9"/>
      <c r="T33" s="9"/>
      <c r="U33" s="9"/>
    </row>
    <row r="34" spans="2:21" ht="20.100000000000001" customHeight="1">
      <c r="B34" s="8"/>
      <c r="C34" s="8"/>
      <c r="L34" s="9"/>
      <c r="M34" s="9"/>
      <c r="N34" s="9"/>
      <c r="O34" s="9"/>
      <c r="P34" s="9"/>
      <c r="Q34" s="9"/>
      <c r="R34" s="9"/>
      <c r="S34" s="9"/>
      <c r="T34" s="9"/>
      <c r="U34" s="9"/>
    </row>
    <row r="35" spans="2:21" ht="20.100000000000001" customHeight="1">
      <c r="B35" s="8"/>
      <c r="C35" s="8"/>
      <c r="L35" s="9"/>
      <c r="M35" s="9"/>
      <c r="N35" s="9"/>
      <c r="O35" s="9"/>
      <c r="P35" s="9"/>
      <c r="Q35" s="9"/>
      <c r="R35" s="9"/>
      <c r="S35" s="9"/>
      <c r="T35" s="9"/>
      <c r="U35" s="9"/>
    </row>
    <row r="36" spans="2:21" ht="20.100000000000001" customHeight="1">
      <c r="B36" s="8"/>
      <c r="C36" s="8"/>
      <c r="L36" s="9"/>
      <c r="M36" s="9"/>
      <c r="N36" s="9"/>
      <c r="O36" s="9"/>
      <c r="P36" s="9"/>
      <c r="Q36" s="9"/>
      <c r="R36" s="9"/>
      <c r="S36" s="9"/>
      <c r="T36" s="9"/>
      <c r="U36" s="9"/>
    </row>
    <row r="37" spans="2:21" ht="20.100000000000001" customHeight="1">
      <c r="B37" s="8"/>
      <c r="C37" s="8"/>
      <c r="L37" s="9"/>
      <c r="M37" s="9"/>
      <c r="N37" s="9"/>
      <c r="O37" s="9"/>
      <c r="P37" s="9"/>
      <c r="Q37" s="9"/>
      <c r="R37" s="9"/>
      <c r="S37" s="9"/>
      <c r="T37" s="9"/>
      <c r="U37" s="9"/>
    </row>
    <row r="38" spans="2:21" ht="20.100000000000001" customHeight="1">
      <c r="B38" s="8"/>
      <c r="C38" s="8"/>
      <c r="L38" s="9"/>
      <c r="M38" s="9"/>
      <c r="N38" s="9"/>
      <c r="O38" s="9"/>
      <c r="P38" s="9"/>
      <c r="Q38" s="9"/>
      <c r="R38" s="9"/>
      <c r="S38" s="9"/>
      <c r="T38" s="9"/>
      <c r="U38" s="9"/>
    </row>
    <row r="39" spans="2:21" ht="20.100000000000001" customHeight="1">
      <c r="B39" s="8"/>
      <c r="C39" s="8"/>
      <c r="L39" s="9"/>
      <c r="M39" s="9"/>
      <c r="N39" s="9"/>
      <c r="O39" s="9"/>
      <c r="P39" s="9"/>
      <c r="Q39" s="9"/>
      <c r="R39" s="9"/>
      <c r="S39" s="9"/>
      <c r="T39" s="9"/>
      <c r="U39" s="9"/>
    </row>
    <row r="40" spans="2:21" ht="20.100000000000001" customHeight="1">
      <c r="B40" s="8"/>
      <c r="C40" s="8"/>
      <c r="L40" s="9"/>
      <c r="M40" s="9"/>
      <c r="N40" s="9"/>
      <c r="O40" s="9"/>
      <c r="P40" s="9"/>
      <c r="Q40" s="9"/>
      <c r="R40" s="9"/>
      <c r="S40" s="9"/>
      <c r="T40" s="9"/>
      <c r="U40" s="9"/>
    </row>
    <row r="41" spans="2:21" ht="20.100000000000001" customHeight="1">
      <c r="B41" s="8"/>
      <c r="C41" s="8"/>
      <c r="L41" s="9"/>
      <c r="M41" s="9"/>
      <c r="N41" s="9"/>
      <c r="O41" s="9"/>
      <c r="P41" s="9"/>
      <c r="Q41" s="9"/>
      <c r="R41" s="9"/>
      <c r="S41" s="9"/>
      <c r="T41" s="9"/>
      <c r="U41" s="9"/>
    </row>
    <row r="42" spans="2:21" ht="20.100000000000001" customHeight="1">
      <c r="B42" s="8"/>
      <c r="C42" s="8"/>
      <c r="L42" s="9"/>
      <c r="M42" s="9"/>
      <c r="N42" s="9"/>
      <c r="O42" s="9"/>
      <c r="P42" s="9"/>
      <c r="Q42" s="9"/>
      <c r="R42" s="9"/>
      <c r="S42" s="9"/>
      <c r="T42" s="9"/>
      <c r="U42" s="9"/>
    </row>
    <row r="43" spans="2:21" ht="20.100000000000001" customHeight="1">
      <c r="B43" s="8"/>
      <c r="C43" s="8"/>
      <c r="L43" s="9"/>
      <c r="M43" s="9"/>
      <c r="N43" s="9"/>
      <c r="O43" s="9"/>
      <c r="P43" s="9"/>
      <c r="Q43" s="9"/>
      <c r="R43" s="9"/>
      <c r="S43" s="9"/>
      <c r="T43" s="9"/>
      <c r="U43" s="9"/>
    </row>
    <row r="44" spans="2:21" ht="20.100000000000001" customHeight="1">
      <c r="B44" s="8"/>
      <c r="C44" s="8"/>
      <c r="L44" s="9"/>
      <c r="M44" s="9"/>
      <c r="N44" s="9"/>
      <c r="O44" s="9"/>
      <c r="P44" s="9"/>
      <c r="Q44" s="9"/>
      <c r="R44" s="9"/>
      <c r="S44" s="9"/>
      <c r="T44" s="9"/>
      <c r="U44" s="9"/>
    </row>
    <row r="45" spans="2:21" ht="20.100000000000001" customHeight="1">
      <c r="B45" s="8"/>
      <c r="C45" s="8"/>
      <c r="L45" s="9"/>
      <c r="M45" s="9"/>
      <c r="N45" s="9"/>
      <c r="O45" s="9"/>
      <c r="P45" s="9"/>
      <c r="Q45" s="9"/>
      <c r="R45" s="9"/>
      <c r="S45" s="9"/>
      <c r="T45" s="9"/>
      <c r="U45" s="9"/>
    </row>
    <row r="46" spans="2:21" ht="20.100000000000001" customHeight="1">
      <c r="B46" s="8"/>
      <c r="C46" s="8"/>
      <c r="L46" s="9"/>
      <c r="M46" s="9"/>
      <c r="N46" s="9"/>
      <c r="O46" s="9"/>
      <c r="P46" s="9"/>
      <c r="Q46" s="9"/>
      <c r="R46" s="9"/>
      <c r="S46" s="9"/>
      <c r="T46" s="9"/>
      <c r="U46" s="9"/>
    </row>
    <row r="47" spans="2:21" ht="20.100000000000001" customHeight="1">
      <c r="B47" s="8"/>
      <c r="C47" s="8"/>
      <c r="L47" s="9"/>
      <c r="M47" s="9"/>
      <c r="N47" s="9"/>
      <c r="O47" s="9"/>
      <c r="P47" s="9"/>
      <c r="Q47" s="9"/>
      <c r="R47" s="9"/>
      <c r="S47" s="9"/>
      <c r="T47" s="9"/>
      <c r="U47" s="9"/>
    </row>
    <row r="48" spans="2:21" ht="20.100000000000001" customHeight="1">
      <c r="B48" s="8"/>
      <c r="C48" s="8"/>
      <c r="L48" s="9"/>
      <c r="M48" s="9"/>
      <c r="N48" s="9"/>
      <c r="O48" s="9"/>
      <c r="P48" s="9"/>
      <c r="Q48" s="9"/>
      <c r="R48" s="9"/>
      <c r="S48" s="9"/>
      <c r="T48" s="9"/>
      <c r="U48" s="9"/>
    </row>
    <row r="49" spans="2:21" ht="20.100000000000001" customHeight="1">
      <c r="B49" s="8"/>
      <c r="C49" s="8"/>
      <c r="L49" s="9"/>
      <c r="M49" s="9"/>
      <c r="N49" s="9"/>
      <c r="O49" s="9"/>
      <c r="P49" s="9"/>
      <c r="Q49" s="9"/>
      <c r="R49" s="9"/>
      <c r="S49" s="9"/>
      <c r="T49" s="9"/>
      <c r="U49" s="9"/>
    </row>
    <row r="50" spans="2:21" ht="20.100000000000001" customHeight="1">
      <c r="B50" s="8"/>
      <c r="C50" s="8"/>
      <c r="L50" s="9"/>
      <c r="M50" s="9"/>
      <c r="N50" s="9"/>
      <c r="O50" s="9"/>
      <c r="P50" s="9"/>
      <c r="Q50" s="9"/>
      <c r="R50" s="9"/>
      <c r="S50" s="9"/>
      <c r="T50" s="9"/>
      <c r="U50" s="9"/>
    </row>
    <row r="51" spans="2:21" ht="20.100000000000001" customHeight="1">
      <c r="B51" s="8"/>
      <c r="C51" s="8"/>
      <c r="L51" s="9"/>
      <c r="M51" s="9"/>
      <c r="N51" s="9"/>
      <c r="O51" s="9"/>
      <c r="P51" s="9"/>
      <c r="Q51" s="9"/>
      <c r="R51" s="9"/>
      <c r="S51" s="9"/>
      <c r="T51" s="9"/>
      <c r="U51" s="9"/>
    </row>
    <row r="52" spans="2:21" ht="20.100000000000001" customHeight="1">
      <c r="B52" s="8"/>
      <c r="C52" s="8"/>
      <c r="L52" s="9"/>
      <c r="M52" s="9"/>
      <c r="N52" s="9"/>
      <c r="O52" s="9"/>
      <c r="P52" s="9"/>
      <c r="Q52" s="9"/>
      <c r="R52" s="9"/>
      <c r="S52" s="9"/>
      <c r="T52" s="9"/>
      <c r="U52" s="9"/>
    </row>
    <row r="53" spans="2:21" ht="20.100000000000001" customHeight="1">
      <c r="B53" s="8"/>
      <c r="C53" s="8"/>
      <c r="L53" s="9"/>
      <c r="M53" s="9"/>
      <c r="N53" s="9"/>
      <c r="O53" s="9"/>
      <c r="P53" s="9"/>
      <c r="Q53" s="9"/>
      <c r="R53" s="9"/>
      <c r="S53" s="9"/>
      <c r="T53" s="9"/>
      <c r="U53" s="9"/>
    </row>
    <row r="54" spans="2:21" ht="20.100000000000001" customHeight="1">
      <c r="B54" s="8"/>
      <c r="C54" s="8"/>
      <c r="L54" s="9"/>
      <c r="M54" s="9"/>
      <c r="N54" s="9"/>
      <c r="O54" s="9"/>
      <c r="P54" s="9"/>
      <c r="Q54" s="9"/>
      <c r="R54" s="9"/>
      <c r="S54" s="9"/>
      <c r="T54" s="9"/>
      <c r="U54" s="9"/>
    </row>
    <row r="55" spans="2:21" ht="20.100000000000001" customHeight="1">
      <c r="B55" s="8"/>
      <c r="C55" s="8"/>
      <c r="L55" s="9"/>
      <c r="M55" s="9"/>
      <c r="P55" s="9"/>
      <c r="Q55" s="9"/>
      <c r="R55" s="9"/>
      <c r="S55" s="9"/>
      <c r="T55" s="9"/>
      <c r="U55" s="9"/>
    </row>
    <row r="56" spans="2:21" ht="20.100000000000001" customHeight="1">
      <c r="B56" s="8"/>
      <c r="C56" s="8"/>
      <c r="P56" s="9"/>
      <c r="Q56" s="9"/>
      <c r="R56" s="9"/>
      <c r="S56" s="9"/>
      <c r="T56" s="9"/>
      <c r="U56" s="9"/>
    </row>
    <row r="57" spans="2:21" ht="20.100000000000001" customHeight="1">
      <c r="B57" s="8"/>
      <c r="C57" s="8"/>
      <c r="P57" s="9"/>
      <c r="Q57" s="9"/>
      <c r="R57" s="9"/>
      <c r="S57" s="9"/>
      <c r="T57" s="9"/>
      <c r="U57" s="9"/>
    </row>
    <row r="58" spans="2:21" ht="20.100000000000001" customHeight="1">
      <c r="B58" s="8"/>
      <c r="C58" s="8"/>
      <c r="P58" s="9"/>
      <c r="Q58" s="9"/>
      <c r="R58" s="9"/>
      <c r="S58" s="9"/>
      <c r="T58" s="9"/>
      <c r="U58" s="9"/>
    </row>
    <row r="59" spans="2:21" ht="20.100000000000001" customHeight="1">
      <c r="B59" s="8"/>
      <c r="C59" s="8"/>
      <c r="P59" s="9"/>
      <c r="Q59" s="9"/>
      <c r="R59" s="9"/>
      <c r="S59" s="9"/>
      <c r="T59" s="9"/>
      <c r="U59" s="9"/>
    </row>
    <row r="60" spans="2:21" ht="20.100000000000001" customHeight="1">
      <c r="B60" s="8"/>
      <c r="C60" s="8"/>
      <c r="Q60" s="9"/>
      <c r="R60" s="9"/>
      <c r="S60" s="9"/>
      <c r="T60" s="9"/>
      <c r="U60" s="9"/>
    </row>
    <row r="61" spans="2:21" ht="20.100000000000001" customHeight="1">
      <c r="B61" s="8"/>
      <c r="C61" s="8"/>
      <c r="Q61" s="9"/>
      <c r="R61" s="9"/>
      <c r="S61" s="9"/>
      <c r="T61" s="9"/>
      <c r="U61" s="9"/>
    </row>
    <row r="62" spans="2:21" ht="20.100000000000001" customHeight="1">
      <c r="B62" s="8"/>
      <c r="C62" s="8"/>
      <c r="Q62" s="9"/>
      <c r="R62" s="9"/>
      <c r="S62" s="9"/>
      <c r="T62" s="9"/>
      <c r="U62" s="9"/>
    </row>
    <row r="63" spans="2:21" ht="20.100000000000001" customHeight="1">
      <c r="B63" s="8"/>
      <c r="C63" s="8"/>
      <c r="Q63" s="9"/>
      <c r="R63" s="9"/>
      <c r="S63" s="9"/>
      <c r="T63" s="9"/>
      <c r="U63" s="9"/>
    </row>
    <row r="64" spans="2:21" ht="20.100000000000001" customHeight="1">
      <c r="B64" s="8"/>
      <c r="C64" s="8"/>
      <c r="Q64" s="9"/>
      <c r="R64" s="9"/>
      <c r="S64" s="9"/>
      <c r="T64" s="9"/>
      <c r="U64" s="9"/>
    </row>
    <row r="65" spans="2:18" ht="20.100000000000001" customHeight="1">
      <c r="B65" s="8"/>
      <c r="C65" s="8"/>
      <c r="Q65" s="9"/>
      <c r="R65" s="9"/>
    </row>
    <row r="66" spans="2:18" ht="20.100000000000001" customHeight="1">
      <c r="B66" s="8"/>
      <c r="C66" s="8"/>
      <c r="Q66" s="9"/>
      <c r="R66" s="9"/>
    </row>
    <row r="67" spans="2:18" ht="20.100000000000001" customHeight="1">
      <c r="B67" s="8"/>
      <c r="C67" s="8"/>
      <c r="Q67" s="9"/>
      <c r="R67" s="9"/>
    </row>
    <row r="68" spans="2:18" ht="20.100000000000001" customHeight="1">
      <c r="B68" s="8"/>
      <c r="C68" s="8"/>
      <c r="Q68" s="9"/>
      <c r="R68" s="9"/>
    </row>
    <row r="69" spans="2:18" ht="20.100000000000001" customHeight="1">
      <c r="B69" s="8"/>
      <c r="C69" s="8"/>
      <c r="Q69" s="9"/>
      <c r="R69" s="9"/>
    </row>
    <row r="70" spans="2:18" ht="20.100000000000001" customHeight="1">
      <c r="B70" s="8"/>
      <c r="C70" s="8"/>
      <c r="Q70" s="9"/>
      <c r="R70" s="9"/>
    </row>
    <row r="71" spans="2:18" ht="20.100000000000001" customHeight="1">
      <c r="B71" s="8"/>
      <c r="C71" s="8"/>
      <c r="Q71" s="9"/>
      <c r="R71" s="9"/>
    </row>
    <row r="72" spans="2:18" ht="20.100000000000001" customHeight="1">
      <c r="B72" s="8"/>
      <c r="C72" s="8"/>
      <c r="Q72" s="9"/>
      <c r="R72" s="9"/>
    </row>
    <row r="73" spans="2:18" ht="20.100000000000001" customHeight="1">
      <c r="B73" s="8"/>
      <c r="C73" s="8"/>
      <c r="Q73" s="9"/>
      <c r="R73" s="9"/>
    </row>
    <row r="74" spans="2:18" ht="20.100000000000001" customHeight="1">
      <c r="B74" s="8"/>
      <c r="C74" s="8"/>
      <c r="Q74" s="9"/>
      <c r="R74" s="9"/>
    </row>
  </sheetData>
  <pageMargins left="0.7" right="0.7" top="0.75" bottom="0.75" header="0.3" footer="0.3"/>
  <pageSetup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37F9-2BB8-4702-A609-19550F460B86}">
  <sheetPr>
    <tabColor theme="4"/>
  </sheetPr>
  <dimension ref="B5:CZ44"/>
  <sheetViews>
    <sheetView showGridLines="0" workbookViewId="0"/>
  </sheetViews>
  <sheetFormatPr defaultColWidth="10.5703125" defaultRowHeight="12" customHeight="1"/>
  <cols>
    <col min="1" max="1" width="2.5703125" customWidth="1"/>
    <col min="15" max="15" width="12.140625" bestFit="1" customWidth="1"/>
    <col min="28" max="28" width="12.140625" bestFit="1" customWidth="1"/>
    <col min="41" max="41" width="12.140625" bestFit="1" customWidth="1"/>
    <col min="54" max="54" width="12.140625" bestFit="1" customWidth="1"/>
    <col min="67" max="67" width="12.140625" bestFit="1" customWidth="1"/>
    <col min="80" max="80" width="12.140625" bestFit="1" customWidth="1"/>
  </cols>
  <sheetData>
    <row r="5" spans="2:91" ht="12" customHeight="1">
      <c r="C5" s="15" t="s">
        <v>82</v>
      </c>
      <c r="P5" s="15" t="s">
        <v>84</v>
      </c>
      <c r="AC5" s="15" t="s">
        <v>89</v>
      </c>
      <c r="AP5" s="15" t="s">
        <v>90</v>
      </c>
      <c r="BC5" s="15" t="s">
        <v>92</v>
      </c>
      <c r="BP5" s="15" t="s">
        <v>94</v>
      </c>
      <c r="CC5" s="15" t="s">
        <v>96</v>
      </c>
    </row>
    <row r="6" spans="2:91" ht="12" customHeight="1">
      <c r="B6" s="17"/>
      <c r="C6" s="24">
        <v>2013</v>
      </c>
      <c r="D6" s="25">
        <f>C6+1</f>
        <v>2014</v>
      </c>
      <c r="E6" s="25">
        <f t="shared" ref="E6:M6" si="0">D6+1</f>
        <v>2015</v>
      </c>
      <c r="F6" s="25">
        <f t="shared" si="0"/>
        <v>2016</v>
      </c>
      <c r="G6" s="25">
        <f t="shared" si="0"/>
        <v>2017</v>
      </c>
      <c r="H6" s="25">
        <f t="shared" si="0"/>
        <v>2018</v>
      </c>
      <c r="I6" s="25">
        <f t="shared" si="0"/>
        <v>2019</v>
      </c>
      <c r="J6" s="25">
        <f t="shared" si="0"/>
        <v>2020</v>
      </c>
      <c r="K6" s="25">
        <f t="shared" si="0"/>
        <v>2021</v>
      </c>
      <c r="L6" s="25">
        <f t="shared" si="0"/>
        <v>2022</v>
      </c>
      <c r="M6" s="102">
        <f t="shared" si="0"/>
        <v>2023</v>
      </c>
      <c r="O6" s="17"/>
      <c r="P6" s="24">
        <f>C6</f>
        <v>2013</v>
      </c>
      <c r="Q6" s="25">
        <f t="shared" ref="Q6:Z6" si="1">D6</f>
        <v>2014</v>
      </c>
      <c r="R6" s="25">
        <f t="shared" si="1"/>
        <v>2015</v>
      </c>
      <c r="S6" s="25">
        <f t="shared" si="1"/>
        <v>2016</v>
      </c>
      <c r="T6" s="25">
        <f t="shared" si="1"/>
        <v>2017</v>
      </c>
      <c r="U6" s="25">
        <f t="shared" si="1"/>
        <v>2018</v>
      </c>
      <c r="V6" s="25">
        <f t="shared" si="1"/>
        <v>2019</v>
      </c>
      <c r="W6" s="25">
        <f t="shared" si="1"/>
        <v>2020</v>
      </c>
      <c r="X6" s="25">
        <f t="shared" si="1"/>
        <v>2021</v>
      </c>
      <c r="Y6" s="25">
        <f t="shared" si="1"/>
        <v>2022</v>
      </c>
      <c r="Z6" s="102">
        <f t="shared" si="1"/>
        <v>2023</v>
      </c>
      <c r="AB6" s="17"/>
      <c r="AC6" s="24">
        <f>P6</f>
        <v>2013</v>
      </c>
      <c r="AD6" s="25">
        <f t="shared" ref="AD6:AM6" si="2">Q6</f>
        <v>2014</v>
      </c>
      <c r="AE6" s="25">
        <f t="shared" si="2"/>
        <v>2015</v>
      </c>
      <c r="AF6" s="25">
        <f t="shared" si="2"/>
        <v>2016</v>
      </c>
      <c r="AG6" s="25">
        <f t="shared" si="2"/>
        <v>2017</v>
      </c>
      <c r="AH6" s="25">
        <f t="shared" si="2"/>
        <v>2018</v>
      </c>
      <c r="AI6" s="25">
        <f t="shared" si="2"/>
        <v>2019</v>
      </c>
      <c r="AJ6" s="25">
        <f t="shared" si="2"/>
        <v>2020</v>
      </c>
      <c r="AK6" s="25">
        <f t="shared" si="2"/>
        <v>2021</v>
      </c>
      <c r="AL6" s="25">
        <f t="shared" si="2"/>
        <v>2022</v>
      </c>
      <c r="AM6" s="102">
        <f t="shared" si="2"/>
        <v>2023</v>
      </c>
      <c r="AO6" s="17"/>
      <c r="AP6" s="24">
        <f t="shared" ref="AP6:AZ6" si="3">AC6</f>
        <v>2013</v>
      </c>
      <c r="AQ6" s="25">
        <f t="shared" si="3"/>
        <v>2014</v>
      </c>
      <c r="AR6" s="25">
        <f t="shared" si="3"/>
        <v>2015</v>
      </c>
      <c r="AS6" s="25">
        <f t="shared" si="3"/>
        <v>2016</v>
      </c>
      <c r="AT6" s="25">
        <f t="shared" si="3"/>
        <v>2017</v>
      </c>
      <c r="AU6" s="25">
        <f t="shared" si="3"/>
        <v>2018</v>
      </c>
      <c r="AV6" s="25">
        <f t="shared" si="3"/>
        <v>2019</v>
      </c>
      <c r="AW6" s="25">
        <f t="shared" si="3"/>
        <v>2020</v>
      </c>
      <c r="AX6" s="25">
        <f t="shared" si="3"/>
        <v>2021</v>
      </c>
      <c r="AY6" s="25">
        <f t="shared" si="3"/>
        <v>2022</v>
      </c>
      <c r="AZ6" s="102">
        <f t="shared" si="3"/>
        <v>2023</v>
      </c>
      <c r="BB6" s="17"/>
      <c r="BC6" s="24">
        <f t="shared" ref="BC6:BM6" si="4">AP6</f>
        <v>2013</v>
      </c>
      <c r="BD6" s="25">
        <f t="shared" si="4"/>
        <v>2014</v>
      </c>
      <c r="BE6" s="25">
        <f t="shared" si="4"/>
        <v>2015</v>
      </c>
      <c r="BF6" s="25">
        <f t="shared" si="4"/>
        <v>2016</v>
      </c>
      <c r="BG6" s="25">
        <f t="shared" si="4"/>
        <v>2017</v>
      </c>
      <c r="BH6" s="25">
        <f t="shared" si="4"/>
        <v>2018</v>
      </c>
      <c r="BI6" s="25">
        <f t="shared" si="4"/>
        <v>2019</v>
      </c>
      <c r="BJ6" s="25">
        <f t="shared" si="4"/>
        <v>2020</v>
      </c>
      <c r="BK6" s="25">
        <f t="shared" si="4"/>
        <v>2021</v>
      </c>
      <c r="BL6" s="25">
        <f t="shared" si="4"/>
        <v>2022</v>
      </c>
      <c r="BM6" s="102">
        <f t="shared" si="4"/>
        <v>2023</v>
      </c>
      <c r="BO6" s="17"/>
      <c r="BP6" s="110">
        <f t="shared" ref="BP6:BZ6" si="5">BC6</f>
        <v>2013</v>
      </c>
      <c r="BQ6" s="111">
        <f t="shared" si="5"/>
        <v>2014</v>
      </c>
      <c r="BR6" s="111">
        <f t="shared" si="5"/>
        <v>2015</v>
      </c>
      <c r="BS6" s="111">
        <f t="shared" si="5"/>
        <v>2016</v>
      </c>
      <c r="BT6" s="111">
        <f t="shared" si="5"/>
        <v>2017</v>
      </c>
      <c r="BU6" s="111">
        <f t="shared" si="5"/>
        <v>2018</v>
      </c>
      <c r="BV6" s="111">
        <f t="shared" si="5"/>
        <v>2019</v>
      </c>
      <c r="BW6" s="111">
        <f t="shared" si="5"/>
        <v>2020</v>
      </c>
      <c r="BX6" s="111">
        <f t="shared" si="5"/>
        <v>2021</v>
      </c>
      <c r="BY6" s="111">
        <f t="shared" si="5"/>
        <v>2022</v>
      </c>
      <c r="BZ6" s="112">
        <f t="shared" si="5"/>
        <v>2023</v>
      </c>
      <c r="CB6" s="17"/>
      <c r="CC6" s="24">
        <f t="shared" ref="CC6:CM6" si="6">BP6</f>
        <v>2013</v>
      </c>
      <c r="CD6" s="25">
        <f t="shared" si="6"/>
        <v>2014</v>
      </c>
      <c r="CE6" s="25">
        <f t="shared" si="6"/>
        <v>2015</v>
      </c>
      <c r="CF6" s="25">
        <f t="shared" si="6"/>
        <v>2016</v>
      </c>
      <c r="CG6" s="25">
        <f t="shared" si="6"/>
        <v>2017</v>
      </c>
      <c r="CH6" s="25">
        <f t="shared" si="6"/>
        <v>2018</v>
      </c>
      <c r="CI6" s="25">
        <f t="shared" si="6"/>
        <v>2019</v>
      </c>
      <c r="CJ6" s="25">
        <f t="shared" si="6"/>
        <v>2020</v>
      </c>
      <c r="CK6" s="25">
        <f t="shared" si="6"/>
        <v>2021</v>
      </c>
      <c r="CL6" s="25">
        <f t="shared" si="6"/>
        <v>2022</v>
      </c>
      <c r="CM6" s="102">
        <f t="shared" si="6"/>
        <v>2023</v>
      </c>
    </row>
    <row r="7" spans="2:91" ht="12" customHeight="1">
      <c r="B7" s="66" t="s">
        <v>2</v>
      </c>
      <c r="C7" s="92">
        <v>793.20877375823386</v>
      </c>
      <c r="D7" s="93">
        <v>802.36667217669401</v>
      </c>
      <c r="E7" s="93">
        <v>792.49312754639004</v>
      </c>
      <c r="F7" s="93">
        <v>833.30702500284099</v>
      </c>
      <c r="G7" s="93">
        <v>926.624823429868</v>
      </c>
      <c r="H7" s="93">
        <v>983.53414744266104</v>
      </c>
      <c r="I7" s="93">
        <v>1149.6506816350388</v>
      </c>
      <c r="J7" s="93">
        <v>1397.0528589167282</v>
      </c>
      <c r="K7" s="93">
        <v>1995.8211016513601</v>
      </c>
      <c r="L7" s="93">
        <v>2070.6637694577648</v>
      </c>
      <c r="M7" s="94">
        <v>2069.8352409260788</v>
      </c>
      <c r="O7" s="66" t="s">
        <v>14</v>
      </c>
      <c r="P7" s="92">
        <v>724.31586692201483</v>
      </c>
      <c r="Q7" s="93">
        <v>730.10427964155792</v>
      </c>
      <c r="R7" s="93">
        <v>715.21779812520697</v>
      </c>
      <c r="S7" s="93">
        <v>746.61007172297604</v>
      </c>
      <c r="T7" s="93">
        <v>831.20915247594496</v>
      </c>
      <c r="U7" s="93">
        <v>868.76807171055498</v>
      </c>
      <c r="V7" s="93">
        <v>1015.458249480687</v>
      </c>
      <c r="W7" s="93">
        <v>1206.840958724827</v>
      </c>
      <c r="X7" s="93">
        <v>1706.4301169373762</v>
      </c>
      <c r="Y7" s="93">
        <v>1757.6441006748369</v>
      </c>
      <c r="Z7" s="94">
        <v>1793.3558398629229</v>
      </c>
      <c r="AB7" s="66" t="s">
        <v>18</v>
      </c>
      <c r="AC7" s="92">
        <v>16.845052693786002</v>
      </c>
      <c r="AD7" s="93">
        <v>18.078147954348001</v>
      </c>
      <c r="AE7" s="93">
        <v>19.211413509943</v>
      </c>
      <c r="AF7" s="93">
        <v>18.136831596013</v>
      </c>
      <c r="AG7" s="93">
        <v>19.274485525922</v>
      </c>
      <c r="AH7" s="93">
        <v>18.989502009512002</v>
      </c>
      <c r="AI7" s="93">
        <v>15.735301593999001</v>
      </c>
      <c r="AJ7" s="93">
        <v>15.731141575094</v>
      </c>
      <c r="AK7" s="93">
        <v>23.788847534461002</v>
      </c>
      <c r="AL7" s="93">
        <v>27.320837824525999</v>
      </c>
      <c r="AM7" s="94">
        <v>21.494363589609002</v>
      </c>
      <c r="AO7" s="66" t="s">
        <v>20</v>
      </c>
      <c r="AP7" s="92">
        <v>101.50530791118</v>
      </c>
      <c r="AQ7" s="93">
        <v>106.052036247921</v>
      </c>
      <c r="AR7" s="93">
        <v>112.699961287486</v>
      </c>
      <c r="AS7" s="93">
        <v>119.012113325133</v>
      </c>
      <c r="AT7" s="93">
        <v>119.37655558719101</v>
      </c>
      <c r="AU7" s="93">
        <v>121.93849407041699</v>
      </c>
      <c r="AV7" s="93">
        <v>123.211284711296</v>
      </c>
      <c r="AW7" s="93">
        <v>136.70255903087201</v>
      </c>
      <c r="AX7" s="93">
        <v>175.50297540339199</v>
      </c>
      <c r="AY7" s="93">
        <v>195.75574174943799</v>
      </c>
      <c r="AZ7" s="94">
        <v>200.152894876072</v>
      </c>
      <c r="BB7" s="66" t="s">
        <v>22</v>
      </c>
      <c r="BC7" s="92">
        <v>62.789139154768002</v>
      </c>
      <c r="BD7" s="93">
        <v>81.824928639340996</v>
      </c>
      <c r="BE7" s="93">
        <v>86.436104558616989</v>
      </c>
      <c r="BF7" s="93">
        <v>112.48526497189701</v>
      </c>
      <c r="BG7" s="93">
        <v>139.087935086621</v>
      </c>
      <c r="BH7" s="93">
        <v>172.23372218323601</v>
      </c>
      <c r="BI7" s="93">
        <v>188.611353497501</v>
      </c>
      <c r="BJ7" s="93">
        <v>216.58979204507398</v>
      </c>
      <c r="BK7" s="93">
        <v>265.642160055212</v>
      </c>
      <c r="BL7" s="93">
        <v>339.16657994896303</v>
      </c>
      <c r="BM7" s="94">
        <v>366.12085122997303</v>
      </c>
      <c r="BO7" s="66" t="s">
        <v>24</v>
      </c>
      <c r="BP7" s="93">
        <v>5.6146486612299995</v>
      </c>
      <c r="BQ7" s="93">
        <v>13.066649122569999</v>
      </c>
      <c r="BR7" s="93">
        <v>22.004559303441003</v>
      </c>
      <c r="BS7" s="93">
        <v>29.855292143985</v>
      </c>
      <c r="BT7" s="93">
        <v>43.456178688726006</v>
      </c>
      <c r="BU7" s="93">
        <v>62.977365109350998</v>
      </c>
      <c r="BV7" s="93">
        <v>81.606537553381997</v>
      </c>
      <c r="BW7" s="93">
        <v>94.852301527350008</v>
      </c>
      <c r="BX7" s="93">
        <v>133.72802828255399</v>
      </c>
      <c r="BY7" s="93">
        <v>164.054677311597</v>
      </c>
      <c r="BZ7" s="94">
        <v>159.935645154827</v>
      </c>
      <c r="CB7" s="66" t="s">
        <v>28</v>
      </c>
      <c r="CC7" s="92">
        <v>55.407935118466</v>
      </c>
      <c r="CD7" s="93">
        <v>59.281419284725999</v>
      </c>
      <c r="CE7" s="93">
        <v>60.105843829778998</v>
      </c>
      <c r="CF7" s="93">
        <v>61.050532244590997</v>
      </c>
      <c r="CG7" s="93">
        <v>60.660242178842999</v>
      </c>
      <c r="CH7" s="93">
        <v>61.941232472648998</v>
      </c>
      <c r="CI7" s="93">
        <v>62.623798463844004</v>
      </c>
      <c r="CJ7" s="93">
        <v>71.711143482500006</v>
      </c>
      <c r="CK7" s="93">
        <v>83.766282747428008</v>
      </c>
      <c r="CL7" s="93">
        <v>74.918307364729003</v>
      </c>
      <c r="CM7" s="94">
        <v>68.278335681369995</v>
      </c>
    </row>
    <row r="8" spans="2:91" ht="12" customHeight="1">
      <c r="B8" s="74" t="s">
        <v>3</v>
      </c>
      <c r="C8" s="95">
        <v>92.410881057481006</v>
      </c>
      <c r="D8" s="96">
        <v>106.49838008309</v>
      </c>
      <c r="E8" s="96">
        <v>109.084936588332</v>
      </c>
      <c r="F8" s="96">
        <v>104.759316493226</v>
      </c>
      <c r="G8" s="96">
        <v>107.445925575714</v>
      </c>
      <c r="H8" s="96">
        <v>116.30933713898899</v>
      </c>
      <c r="I8" s="96">
        <v>126.002655271129</v>
      </c>
      <c r="J8" s="96">
        <v>164.21583889306902</v>
      </c>
      <c r="K8" s="96">
        <v>241.82651947341699</v>
      </c>
      <c r="L8" s="96">
        <v>247.31986649541301</v>
      </c>
      <c r="M8" s="97">
        <v>211.66549182462199</v>
      </c>
      <c r="O8" s="74" t="s">
        <v>85</v>
      </c>
      <c r="P8" s="95">
        <v>63.394698543060002</v>
      </c>
      <c r="Q8" s="96">
        <v>67.348713164966</v>
      </c>
      <c r="R8" s="96">
        <v>72.626864718533</v>
      </c>
      <c r="S8" s="96">
        <v>82.506167031784997</v>
      </c>
      <c r="T8" s="96">
        <v>90.568937061013003</v>
      </c>
      <c r="U8" s="96">
        <v>109.523937530586</v>
      </c>
      <c r="V8" s="96">
        <v>127.510537945889</v>
      </c>
      <c r="W8" s="96">
        <v>181.99931794443401</v>
      </c>
      <c r="X8" s="96">
        <v>279.974763525985</v>
      </c>
      <c r="Y8" s="96">
        <v>301.60620651013005</v>
      </c>
      <c r="Z8" s="97">
        <v>272.95211750696598</v>
      </c>
      <c r="AB8" s="74" t="s">
        <v>19</v>
      </c>
      <c r="AC8" s="95">
        <v>75.56582836369499</v>
      </c>
      <c r="AD8" s="96">
        <v>88.420232128742001</v>
      </c>
      <c r="AE8" s="96">
        <v>89.873523078388999</v>
      </c>
      <c r="AF8" s="96">
        <v>86.622484897212999</v>
      </c>
      <c r="AG8" s="96">
        <v>88.171440049791997</v>
      </c>
      <c r="AH8" s="96">
        <v>97.319835129476999</v>
      </c>
      <c r="AI8" s="96">
        <v>110.26735367713</v>
      </c>
      <c r="AJ8" s="96">
        <v>148.48469731797499</v>
      </c>
      <c r="AK8" s="96">
        <v>218.03767193895598</v>
      </c>
      <c r="AL8" s="96">
        <v>219.99902867088699</v>
      </c>
      <c r="AM8" s="97">
        <v>190.17112823501299</v>
      </c>
      <c r="AO8" s="74" t="s">
        <v>21</v>
      </c>
      <c r="AP8" s="95">
        <v>54.802903644767994</v>
      </c>
      <c r="AQ8" s="96">
        <v>52.304327232301006</v>
      </c>
      <c r="AR8" s="96">
        <v>60.664857912680006</v>
      </c>
      <c r="AS8" s="96">
        <v>59.773050539880003</v>
      </c>
      <c r="AT8" s="96">
        <v>59.918607363446</v>
      </c>
      <c r="AU8" s="96">
        <v>62.617591906806005</v>
      </c>
      <c r="AV8" s="96">
        <v>60.426797951560999</v>
      </c>
      <c r="AW8" s="96">
        <v>76.411935848388012</v>
      </c>
      <c r="AX8" s="96">
        <v>97.598575294794003</v>
      </c>
      <c r="AY8" s="96">
        <v>124.946293675411</v>
      </c>
      <c r="AZ8" s="97">
        <v>124.970726874919</v>
      </c>
      <c r="BB8" s="74" t="s">
        <v>23</v>
      </c>
      <c r="BC8" s="95">
        <v>72.259673953096993</v>
      </c>
      <c r="BD8" s="96">
        <v>74.609292118030993</v>
      </c>
      <c r="BE8" s="96">
        <v>70.529292098410011</v>
      </c>
      <c r="BF8" s="96">
        <v>99.177971372306004</v>
      </c>
      <c r="BG8" s="96">
        <v>114.408601287672</v>
      </c>
      <c r="BH8" s="96">
        <v>126.549686909755</v>
      </c>
      <c r="BI8" s="96">
        <v>112.320255078649</v>
      </c>
      <c r="BJ8" s="96">
        <v>100.655981039276</v>
      </c>
      <c r="BK8" s="96">
        <v>124.23319644079399</v>
      </c>
      <c r="BL8" s="96">
        <v>145.759818823996</v>
      </c>
      <c r="BM8" s="97">
        <v>121.131048798642</v>
      </c>
      <c r="BO8" s="74" t="s">
        <v>25</v>
      </c>
      <c r="BP8" s="96">
        <v>87.610100368661008</v>
      </c>
      <c r="BQ8" s="96">
        <v>86.365209356727007</v>
      </c>
      <c r="BR8" s="96">
        <v>82.615197136847996</v>
      </c>
      <c r="BS8" s="96">
        <v>96.838866239779989</v>
      </c>
      <c r="BT8" s="96">
        <v>90.600486944213998</v>
      </c>
      <c r="BU8" s="96">
        <v>94.487739016318997</v>
      </c>
      <c r="BV8" s="96">
        <v>98.089064071099997</v>
      </c>
      <c r="BW8" s="96">
        <v>113.31836267247999</v>
      </c>
      <c r="BX8" s="96">
        <v>153.14886307194701</v>
      </c>
      <c r="BY8" s="96">
        <v>155.59862978270701</v>
      </c>
      <c r="BZ8" s="97">
        <v>155.08313707439299</v>
      </c>
      <c r="CB8" s="74" t="s">
        <v>27</v>
      </c>
      <c r="CC8" s="95">
        <v>14.470079009395</v>
      </c>
      <c r="CD8" s="96">
        <v>18.735980497492001</v>
      </c>
      <c r="CE8" s="96">
        <v>20.316785160942999</v>
      </c>
      <c r="CF8" s="96">
        <v>18.421952111162003</v>
      </c>
      <c r="CG8" s="96">
        <v>21.482875527615001</v>
      </c>
      <c r="CH8" s="96">
        <v>23.912632944426001</v>
      </c>
      <c r="CI8" s="96">
        <v>25.008433052019999</v>
      </c>
      <c r="CJ8" s="96">
        <v>34.866457081618002</v>
      </c>
      <c r="CK8" s="96">
        <v>48.746180620684001</v>
      </c>
      <c r="CL8" s="96">
        <v>47.596522674223998</v>
      </c>
      <c r="CM8" s="97">
        <v>33.789106413835</v>
      </c>
    </row>
    <row r="9" spans="2:91" ht="12" customHeight="1">
      <c r="B9" s="74" t="s">
        <v>4</v>
      </c>
      <c r="C9" s="98">
        <v>177.68126516654903</v>
      </c>
      <c r="D9" s="99">
        <v>186.051137252432</v>
      </c>
      <c r="E9" s="99">
        <v>206.740820417534</v>
      </c>
      <c r="F9" s="99">
        <v>215.93623617076301</v>
      </c>
      <c r="G9" s="99">
        <v>214.66976842407502</v>
      </c>
      <c r="H9" s="99">
        <v>223.943018783063</v>
      </c>
      <c r="I9" s="99">
        <v>224.622847064452</v>
      </c>
      <c r="J9" s="99">
        <v>256.13668147683097</v>
      </c>
      <c r="K9" s="99">
        <v>319.34645431727</v>
      </c>
      <c r="L9" s="99">
        <v>373.60459202127299</v>
      </c>
      <c r="M9" s="100">
        <v>375.01710572666002</v>
      </c>
      <c r="O9" s="74" t="s">
        <v>86</v>
      </c>
      <c r="P9" s="98">
        <v>5.4982082931589957</v>
      </c>
      <c r="Q9" s="99">
        <v>4.9136793701700299</v>
      </c>
      <c r="R9" s="99">
        <v>4.648464702650017</v>
      </c>
      <c r="S9" s="99">
        <v>4.1907862480799167</v>
      </c>
      <c r="T9" s="99">
        <v>4.8467338929100379</v>
      </c>
      <c r="U9" s="99">
        <v>5.2421382015201061</v>
      </c>
      <c r="V9" s="99">
        <v>6.6818942084628361</v>
      </c>
      <c r="W9" s="99">
        <v>8.2125822474670258</v>
      </c>
      <c r="X9" s="99">
        <v>9.4162211879988718</v>
      </c>
      <c r="Y9" s="99">
        <v>11.413462272797915</v>
      </c>
      <c r="Z9" s="100">
        <v>3.5272835561900138</v>
      </c>
      <c r="AB9" s="91" t="s">
        <v>3</v>
      </c>
      <c r="AC9" s="107">
        <f>SUM(AC7:AC8)</f>
        <v>92.410881057480992</v>
      </c>
      <c r="AD9" s="108">
        <f t="shared" ref="AD9:AM9" si="7">SUM(AD7:AD8)</f>
        <v>106.49838008309</v>
      </c>
      <c r="AE9" s="108">
        <f t="shared" si="7"/>
        <v>109.084936588332</v>
      </c>
      <c r="AF9" s="108">
        <f t="shared" si="7"/>
        <v>104.759316493226</v>
      </c>
      <c r="AG9" s="108">
        <f t="shared" si="7"/>
        <v>107.445925575714</v>
      </c>
      <c r="AH9" s="108">
        <f t="shared" si="7"/>
        <v>116.30933713898901</v>
      </c>
      <c r="AI9" s="108">
        <f t="shared" si="7"/>
        <v>126.002655271129</v>
      </c>
      <c r="AJ9" s="108">
        <f t="shared" si="7"/>
        <v>164.21583889306899</v>
      </c>
      <c r="AK9" s="108">
        <f t="shared" si="7"/>
        <v>241.82651947341699</v>
      </c>
      <c r="AL9" s="108">
        <f t="shared" si="7"/>
        <v>247.31986649541298</v>
      </c>
      <c r="AM9" s="109">
        <f t="shared" si="7"/>
        <v>211.66549182462199</v>
      </c>
      <c r="AO9" s="74" t="s">
        <v>86</v>
      </c>
      <c r="AP9" s="98">
        <v>21.373053610601033</v>
      </c>
      <c r="AQ9" s="99">
        <v>27.694773772209999</v>
      </c>
      <c r="AR9" s="99">
        <v>33.376001217367985</v>
      </c>
      <c r="AS9" s="99">
        <v>37.151072305750006</v>
      </c>
      <c r="AT9" s="99">
        <v>35.37460547343801</v>
      </c>
      <c r="AU9" s="99">
        <v>39.38693280583999</v>
      </c>
      <c r="AV9" s="99">
        <v>40.984764401594987</v>
      </c>
      <c r="AW9" s="99">
        <v>43.022186597570965</v>
      </c>
      <c r="AX9" s="99">
        <v>46.244903619084027</v>
      </c>
      <c r="AY9" s="99">
        <v>52.902556596424006</v>
      </c>
      <c r="AZ9" s="100">
        <v>49.893483975669028</v>
      </c>
      <c r="BB9" s="91" t="s">
        <v>5</v>
      </c>
      <c r="BC9" s="107">
        <f>SUM(BC7:BC8)</f>
        <v>135.04881310786499</v>
      </c>
      <c r="BD9" s="108">
        <f t="shared" ref="BD9:BM9" si="8">SUM(BD7:BD8)</f>
        <v>156.43422075737197</v>
      </c>
      <c r="BE9" s="108">
        <f t="shared" si="8"/>
        <v>156.96539665702699</v>
      </c>
      <c r="BF9" s="108">
        <f t="shared" si="8"/>
        <v>211.66323634420303</v>
      </c>
      <c r="BG9" s="108">
        <f t="shared" si="8"/>
        <v>253.49653637429299</v>
      </c>
      <c r="BH9" s="108">
        <f t="shared" si="8"/>
        <v>298.78340909299101</v>
      </c>
      <c r="BI9" s="108">
        <f t="shared" si="8"/>
        <v>300.93160857614998</v>
      </c>
      <c r="BJ9" s="108">
        <f t="shared" si="8"/>
        <v>317.24577308434999</v>
      </c>
      <c r="BK9" s="108">
        <f t="shared" si="8"/>
        <v>389.87535649600602</v>
      </c>
      <c r="BL9" s="108">
        <f t="shared" si="8"/>
        <v>484.92639877295903</v>
      </c>
      <c r="BM9" s="109">
        <f t="shared" si="8"/>
        <v>487.25190002861501</v>
      </c>
      <c r="BO9" s="74" t="s">
        <v>26</v>
      </c>
      <c r="BP9" s="99">
        <v>33.000655211292006</v>
      </c>
      <c r="BQ9" s="99">
        <v>32.461382836741997</v>
      </c>
      <c r="BR9" s="99">
        <v>28.794696965029001</v>
      </c>
      <c r="BS9" s="99">
        <v>32.886403446971997</v>
      </c>
      <c r="BT9" s="99">
        <v>33.036293271093001</v>
      </c>
      <c r="BU9" s="99">
        <v>33.359312623889004</v>
      </c>
      <c r="BV9" s="99">
        <v>37.285330306837999</v>
      </c>
      <c r="BW9" s="99">
        <v>39.529349338854999</v>
      </c>
      <c r="BX9" s="99">
        <v>59.187781749553999</v>
      </c>
      <c r="BY9" s="99">
        <v>64.375583547380003</v>
      </c>
      <c r="BZ9" s="100">
        <v>62.453597825534004</v>
      </c>
      <c r="CB9" s="74" t="s">
        <v>86</v>
      </c>
      <c r="CC9" s="98">
        <v>15.597658774948002</v>
      </c>
      <c r="CD9" s="99">
        <v>15.828900333038987</v>
      </c>
      <c r="CE9" s="99">
        <v>16.961746936206012</v>
      </c>
      <c r="CF9" s="99">
        <v>18.503982507843006</v>
      </c>
      <c r="CG9" s="99">
        <v>20.673669493673003</v>
      </c>
      <c r="CH9" s="99">
        <v>22.279080584635992</v>
      </c>
      <c r="CI9" s="99">
        <v>20.377350053426994</v>
      </c>
      <c r="CJ9" s="99">
        <v>26.348060370789</v>
      </c>
      <c r="CK9" s="99">
        <v>29.696876723776995</v>
      </c>
      <c r="CL9" s="99">
        <v>29.710143783741017</v>
      </c>
      <c r="CM9" s="100">
        <v>28.978932965939009</v>
      </c>
    </row>
    <row r="10" spans="2:91" ht="12" customHeight="1">
      <c r="B10" s="74" t="s">
        <v>5</v>
      </c>
      <c r="C10" s="95">
        <v>135.04881310786499</v>
      </c>
      <c r="D10" s="96">
        <v>156.434220757372</v>
      </c>
      <c r="E10" s="96">
        <v>156.96539665702701</v>
      </c>
      <c r="F10" s="96">
        <v>211.663236344203</v>
      </c>
      <c r="G10" s="96">
        <v>253.49653637429302</v>
      </c>
      <c r="H10" s="96">
        <v>298.78340909299095</v>
      </c>
      <c r="I10" s="96">
        <v>300.93160857615004</v>
      </c>
      <c r="J10" s="96">
        <v>317.24577308434999</v>
      </c>
      <c r="K10" s="96">
        <v>389.87535649600602</v>
      </c>
      <c r="L10" s="96">
        <v>484.92639877295903</v>
      </c>
      <c r="M10" s="97">
        <v>487.25190002861501</v>
      </c>
      <c r="O10" s="91" t="s">
        <v>2</v>
      </c>
      <c r="P10" s="101">
        <v>793.20877375823386</v>
      </c>
      <c r="Q10" s="89">
        <v>802.36667217669401</v>
      </c>
      <c r="R10" s="89">
        <v>792.49312754639004</v>
      </c>
      <c r="S10" s="89">
        <v>833.30702500284099</v>
      </c>
      <c r="T10" s="89">
        <v>926.624823429868</v>
      </c>
      <c r="U10" s="89">
        <v>983.53414744266104</v>
      </c>
      <c r="V10" s="89">
        <v>1149.6506816350388</v>
      </c>
      <c r="W10" s="89">
        <v>1397.0528589167282</v>
      </c>
      <c r="X10" s="89">
        <v>1995.8211016513601</v>
      </c>
      <c r="Y10" s="89">
        <v>2070.6637694577648</v>
      </c>
      <c r="Z10" s="90">
        <v>2069.8352409260788</v>
      </c>
      <c r="AB10" s="17" t="str">
        <f>$B$15</f>
        <v>*As of June 30, 2023</v>
      </c>
      <c r="AO10" s="91" t="s">
        <v>4</v>
      </c>
      <c r="AP10" s="101">
        <v>177.68126516654903</v>
      </c>
      <c r="AQ10" s="89">
        <v>186.051137252432</v>
      </c>
      <c r="AR10" s="89">
        <v>206.740820417534</v>
      </c>
      <c r="AS10" s="89">
        <v>215.93623617076301</v>
      </c>
      <c r="AT10" s="89">
        <v>214.66976842407502</v>
      </c>
      <c r="AU10" s="89">
        <v>223.943018783063</v>
      </c>
      <c r="AV10" s="89">
        <v>224.622847064452</v>
      </c>
      <c r="AW10" s="89">
        <v>256.13668147683097</v>
      </c>
      <c r="AX10" s="89">
        <v>319.34645431727</v>
      </c>
      <c r="AY10" s="89">
        <v>373.60459202127299</v>
      </c>
      <c r="AZ10" s="90">
        <v>375.01710572666002</v>
      </c>
      <c r="BB10" s="17" t="str">
        <f>$B$15</f>
        <v>*As of June 30, 2023</v>
      </c>
      <c r="BO10" s="74" t="s">
        <v>86</v>
      </c>
      <c r="BP10" s="105">
        <v>23.517925795564992</v>
      </c>
      <c r="BQ10" s="105">
        <v>25.254517884491008</v>
      </c>
      <c r="BR10" s="105">
        <v>27.472947294031002</v>
      </c>
      <c r="BS10" s="105">
        <v>31.982366933164997</v>
      </c>
      <c r="BT10" s="105">
        <v>36.098730123846991</v>
      </c>
      <c r="BU10" s="105">
        <v>47.741149791442012</v>
      </c>
      <c r="BV10" s="105">
        <v>50.887367637870028</v>
      </c>
      <c r="BW10" s="105">
        <v>70.375731305924944</v>
      </c>
      <c r="BX10" s="105">
        <v>81.222347778480014</v>
      </c>
      <c r="BY10" s="105">
        <v>121.06384040173697</v>
      </c>
      <c r="BZ10" s="106">
        <v>113.30035488557104</v>
      </c>
      <c r="CB10" s="91" t="s">
        <v>7</v>
      </c>
      <c r="CC10" s="101">
        <v>85.475672902809009</v>
      </c>
      <c r="CD10" s="89">
        <v>93.846300115256994</v>
      </c>
      <c r="CE10" s="89">
        <v>97.384375926928001</v>
      </c>
      <c r="CF10" s="89">
        <v>97.976466863596002</v>
      </c>
      <c r="CG10" s="89">
        <v>102.816787200131</v>
      </c>
      <c r="CH10" s="89">
        <v>108.13294600171099</v>
      </c>
      <c r="CI10" s="89">
        <v>108.009581569291</v>
      </c>
      <c r="CJ10" s="89">
        <v>132.925660934907</v>
      </c>
      <c r="CK10" s="89">
        <v>162.209340091889</v>
      </c>
      <c r="CL10" s="89">
        <v>152.22497382269401</v>
      </c>
      <c r="CM10" s="90">
        <v>131.046375061144</v>
      </c>
    </row>
    <row r="11" spans="2:91" ht="12" customHeight="1">
      <c r="B11" s="74" t="s">
        <v>6</v>
      </c>
      <c r="C11" s="98">
        <v>149.74333003674801</v>
      </c>
      <c r="D11" s="99">
        <v>157.14775920053</v>
      </c>
      <c r="E11" s="99">
        <v>160.887400699349</v>
      </c>
      <c r="F11" s="99">
        <v>191.56292876390199</v>
      </c>
      <c r="G11" s="99">
        <v>203.19168902787999</v>
      </c>
      <c r="H11" s="99">
        <v>238.565566541001</v>
      </c>
      <c r="I11" s="99">
        <v>267.86829956919001</v>
      </c>
      <c r="J11" s="99">
        <v>318.07574484460997</v>
      </c>
      <c r="K11" s="99">
        <v>427.28702088253505</v>
      </c>
      <c r="L11" s="99">
        <v>505.092731043421</v>
      </c>
      <c r="M11" s="100">
        <v>490.77273494032505</v>
      </c>
      <c r="O11" s="17" t="str">
        <f>$B$15</f>
        <v>*As of June 30, 2023</v>
      </c>
      <c r="AO11" s="17" t="str">
        <f>$B$15</f>
        <v>*As of June 30, 2023</v>
      </c>
      <c r="BO11" s="91" t="s">
        <v>6</v>
      </c>
      <c r="BP11" s="105">
        <v>149.74333003674801</v>
      </c>
      <c r="BQ11" s="105">
        <v>157.14775920053</v>
      </c>
      <c r="BR11" s="105">
        <v>160.887400699349</v>
      </c>
      <c r="BS11" s="105">
        <v>191.56292876390199</v>
      </c>
      <c r="BT11" s="105">
        <v>203.19168902787999</v>
      </c>
      <c r="BU11" s="105">
        <v>238.565566541001</v>
      </c>
      <c r="BV11" s="105">
        <v>267.86829956919001</v>
      </c>
      <c r="BW11" s="105">
        <v>318.07574484460997</v>
      </c>
      <c r="BX11" s="105">
        <v>427.28702088253505</v>
      </c>
      <c r="BY11" s="105">
        <v>505.092731043421</v>
      </c>
      <c r="BZ11" s="106">
        <v>490.77273494032505</v>
      </c>
      <c r="CB11" s="17" t="str">
        <f>$B$15</f>
        <v>*As of June 30, 2023</v>
      </c>
    </row>
    <row r="12" spans="2:91" ht="12" customHeight="1">
      <c r="B12" s="74" t="s">
        <v>7</v>
      </c>
      <c r="C12" s="95">
        <v>85.475672902809009</v>
      </c>
      <c r="D12" s="96">
        <v>93.846300115256994</v>
      </c>
      <c r="E12" s="96">
        <v>97.384375926928001</v>
      </c>
      <c r="F12" s="96">
        <v>97.976466863596002</v>
      </c>
      <c r="G12" s="96">
        <v>102.816787200131</v>
      </c>
      <c r="H12" s="96">
        <v>108.13294600171099</v>
      </c>
      <c r="I12" s="96">
        <v>108.009581569291</v>
      </c>
      <c r="J12" s="96">
        <v>132.925660934907</v>
      </c>
      <c r="K12" s="96">
        <v>162.209340091889</v>
      </c>
      <c r="L12" s="96">
        <v>152.22497382269401</v>
      </c>
      <c r="M12" s="97">
        <v>131.046375061144</v>
      </c>
      <c r="BO12" s="17" t="str">
        <f>$B$15</f>
        <v>*As of June 30, 2023</v>
      </c>
    </row>
    <row r="13" spans="2:91" ht="12" customHeight="1">
      <c r="B13" s="74" t="s">
        <v>8</v>
      </c>
      <c r="C13" s="98">
        <v>61.105808060119998</v>
      </c>
      <c r="D13" s="99">
        <v>64.225383421898002</v>
      </c>
      <c r="E13" s="99">
        <v>65.354608012236994</v>
      </c>
      <c r="F13" s="99">
        <v>65.546383274663995</v>
      </c>
      <c r="G13" s="99">
        <v>72.068021401664993</v>
      </c>
      <c r="H13" s="99">
        <v>86.677779852051003</v>
      </c>
      <c r="I13" s="99">
        <v>93.407766967588003</v>
      </c>
      <c r="J13" s="99">
        <v>105.160326763697</v>
      </c>
      <c r="K13" s="99">
        <v>156.11337254649402</v>
      </c>
      <c r="L13" s="99">
        <v>173.57385855970298</v>
      </c>
      <c r="M13" s="100">
        <v>169.63104185850699</v>
      </c>
    </row>
    <row r="14" spans="2:91" ht="12" customHeight="1">
      <c r="B14" s="91" t="s">
        <v>1</v>
      </c>
      <c r="C14" s="101">
        <v>1494.674544089806</v>
      </c>
      <c r="D14" s="89">
        <v>1566.569853007273</v>
      </c>
      <c r="E14" s="89">
        <v>1588.910665847797</v>
      </c>
      <c r="F14" s="89">
        <v>1720.7515929131951</v>
      </c>
      <c r="G14" s="89">
        <v>1880.3135514336261</v>
      </c>
      <c r="H14" s="89">
        <v>2055.946204852467</v>
      </c>
      <c r="I14" s="89">
        <v>2270.4934406528391</v>
      </c>
      <c r="J14" s="89">
        <v>2690.8128849141917</v>
      </c>
      <c r="K14" s="89">
        <v>3692.4791654589712</v>
      </c>
      <c r="L14" s="89">
        <v>4007.406190173228</v>
      </c>
      <c r="M14" s="90">
        <v>3935.2198903659523</v>
      </c>
    </row>
    <row r="15" spans="2:91" ht="12" customHeight="1">
      <c r="B15" s="17" t="s">
        <v>111</v>
      </c>
    </row>
    <row r="36" spans="2:104" ht="12" customHeight="1">
      <c r="C36" s="15" t="s">
        <v>83</v>
      </c>
      <c r="P36" s="15" t="s">
        <v>87</v>
      </c>
      <c r="AC36" s="15" t="s">
        <v>88</v>
      </c>
      <c r="AP36" s="15" t="s">
        <v>91</v>
      </c>
      <c r="BC36" s="15" t="s">
        <v>93</v>
      </c>
      <c r="BP36" s="15" t="s">
        <v>95</v>
      </c>
      <c r="CC36" s="15" t="s">
        <v>97</v>
      </c>
      <c r="CP36" s="15" t="s">
        <v>98</v>
      </c>
    </row>
    <row r="37" spans="2:104" ht="12" customHeight="1">
      <c r="B37" s="17"/>
      <c r="C37" s="24">
        <f>C6</f>
        <v>2013</v>
      </c>
      <c r="D37" s="25">
        <f t="shared" ref="D37:M37" si="9">D6</f>
        <v>2014</v>
      </c>
      <c r="E37" s="25">
        <f t="shared" si="9"/>
        <v>2015</v>
      </c>
      <c r="F37" s="25">
        <f t="shared" si="9"/>
        <v>2016</v>
      </c>
      <c r="G37" s="25">
        <f t="shared" si="9"/>
        <v>2017</v>
      </c>
      <c r="H37" s="25">
        <f t="shared" si="9"/>
        <v>2018</v>
      </c>
      <c r="I37" s="25">
        <f t="shared" si="9"/>
        <v>2019</v>
      </c>
      <c r="J37" s="25">
        <f t="shared" si="9"/>
        <v>2020</v>
      </c>
      <c r="K37" s="25">
        <f t="shared" si="9"/>
        <v>2021</v>
      </c>
      <c r="L37" s="25">
        <f t="shared" si="9"/>
        <v>2022</v>
      </c>
      <c r="M37" s="102">
        <f t="shared" si="9"/>
        <v>2023</v>
      </c>
      <c r="O37" s="17"/>
      <c r="P37" s="24">
        <f>C6</f>
        <v>2013</v>
      </c>
      <c r="Q37" s="25">
        <f t="shared" ref="Q37:Z37" si="10">D6</f>
        <v>2014</v>
      </c>
      <c r="R37" s="25">
        <f t="shared" si="10"/>
        <v>2015</v>
      </c>
      <c r="S37" s="25">
        <f t="shared" si="10"/>
        <v>2016</v>
      </c>
      <c r="T37" s="25">
        <f t="shared" si="10"/>
        <v>2017</v>
      </c>
      <c r="U37" s="25">
        <f t="shared" si="10"/>
        <v>2018</v>
      </c>
      <c r="V37" s="25">
        <f t="shared" si="10"/>
        <v>2019</v>
      </c>
      <c r="W37" s="25">
        <f t="shared" si="10"/>
        <v>2020</v>
      </c>
      <c r="X37" s="25">
        <f t="shared" si="10"/>
        <v>2021</v>
      </c>
      <c r="Y37" s="25">
        <f t="shared" si="10"/>
        <v>2022</v>
      </c>
      <c r="Z37" s="102">
        <f t="shared" si="10"/>
        <v>2023</v>
      </c>
      <c r="AB37" s="17"/>
      <c r="AC37" s="24">
        <f>P37</f>
        <v>2013</v>
      </c>
      <c r="AD37" s="25">
        <f t="shared" ref="AD37:AM37" si="11">Q37</f>
        <v>2014</v>
      </c>
      <c r="AE37" s="25">
        <f t="shared" si="11"/>
        <v>2015</v>
      </c>
      <c r="AF37" s="25">
        <f t="shared" si="11"/>
        <v>2016</v>
      </c>
      <c r="AG37" s="25">
        <f t="shared" si="11"/>
        <v>2017</v>
      </c>
      <c r="AH37" s="25">
        <f t="shared" si="11"/>
        <v>2018</v>
      </c>
      <c r="AI37" s="25">
        <f t="shared" si="11"/>
        <v>2019</v>
      </c>
      <c r="AJ37" s="25">
        <f t="shared" si="11"/>
        <v>2020</v>
      </c>
      <c r="AK37" s="25">
        <f t="shared" si="11"/>
        <v>2021</v>
      </c>
      <c r="AL37" s="25">
        <f t="shared" si="11"/>
        <v>2022</v>
      </c>
      <c r="AM37" s="102">
        <f t="shared" si="11"/>
        <v>2023</v>
      </c>
      <c r="AO37" s="17"/>
      <c r="AP37" s="24">
        <f t="shared" ref="AP37:AZ37" si="12">AC37</f>
        <v>2013</v>
      </c>
      <c r="AQ37" s="25">
        <f t="shared" si="12"/>
        <v>2014</v>
      </c>
      <c r="AR37" s="25">
        <f t="shared" si="12"/>
        <v>2015</v>
      </c>
      <c r="AS37" s="25">
        <f t="shared" si="12"/>
        <v>2016</v>
      </c>
      <c r="AT37" s="25">
        <f t="shared" si="12"/>
        <v>2017</v>
      </c>
      <c r="AU37" s="25">
        <f t="shared" si="12"/>
        <v>2018</v>
      </c>
      <c r="AV37" s="25">
        <f t="shared" si="12"/>
        <v>2019</v>
      </c>
      <c r="AW37" s="25">
        <f t="shared" si="12"/>
        <v>2020</v>
      </c>
      <c r="AX37" s="25">
        <f t="shared" si="12"/>
        <v>2021</v>
      </c>
      <c r="AY37" s="25">
        <f t="shared" si="12"/>
        <v>2022</v>
      </c>
      <c r="AZ37" s="102">
        <f t="shared" si="12"/>
        <v>2023</v>
      </c>
      <c r="BB37" s="17"/>
      <c r="BC37" s="24">
        <f t="shared" ref="BC37:BM37" si="13">AP37</f>
        <v>2013</v>
      </c>
      <c r="BD37" s="25">
        <f t="shared" si="13"/>
        <v>2014</v>
      </c>
      <c r="BE37" s="25">
        <f t="shared" si="13"/>
        <v>2015</v>
      </c>
      <c r="BF37" s="25">
        <f t="shared" si="13"/>
        <v>2016</v>
      </c>
      <c r="BG37" s="25">
        <f t="shared" si="13"/>
        <v>2017</v>
      </c>
      <c r="BH37" s="25">
        <f t="shared" si="13"/>
        <v>2018</v>
      </c>
      <c r="BI37" s="25">
        <f t="shared" si="13"/>
        <v>2019</v>
      </c>
      <c r="BJ37" s="25">
        <f t="shared" si="13"/>
        <v>2020</v>
      </c>
      <c r="BK37" s="25">
        <f t="shared" si="13"/>
        <v>2021</v>
      </c>
      <c r="BL37" s="25">
        <f t="shared" si="13"/>
        <v>2022</v>
      </c>
      <c r="BM37" s="102">
        <f t="shared" si="13"/>
        <v>2023</v>
      </c>
      <c r="BO37" s="17"/>
      <c r="BP37" s="24">
        <f t="shared" ref="BP37:BZ37" si="14">BC37</f>
        <v>2013</v>
      </c>
      <c r="BQ37" s="25">
        <f t="shared" si="14"/>
        <v>2014</v>
      </c>
      <c r="BR37" s="25">
        <f t="shared" si="14"/>
        <v>2015</v>
      </c>
      <c r="BS37" s="25">
        <f t="shared" si="14"/>
        <v>2016</v>
      </c>
      <c r="BT37" s="25">
        <f t="shared" si="14"/>
        <v>2017</v>
      </c>
      <c r="BU37" s="25">
        <f t="shared" si="14"/>
        <v>2018</v>
      </c>
      <c r="BV37" s="25">
        <f t="shared" si="14"/>
        <v>2019</v>
      </c>
      <c r="BW37" s="25">
        <f t="shared" si="14"/>
        <v>2020</v>
      </c>
      <c r="BX37" s="25">
        <f t="shared" si="14"/>
        <v>2021</v>
      </c>
      <c r="BY37" s="25">
        <f t="shared" si="14"/>
        <v>2022</v>
      </c>
      <c r="BZ37" s="102">
        <f t="shared" si="14"/>
        <v>2023</v>
      </c>
      <c r="CB37" s="17"/>
      <c r="CC37" s="24">
        <f t="shared" ref="CC37:CM37" si="15">BP37</f>
        <v>2013</v>
      </c>
      <c r="CD37" s="25">
        <f t="shared" si="15"/>
        <v>2014</v>
      </c>
      <c r="CE37" s="25">
        <f t="shared" si="15"/>
        <v>2015</v>
      </c>
      <c r="CF37" s="25">
        <f t="shared" si="15"/>
        <v>2016</v>
      </c>
      <c r="CG37" s="25">
        <f t="shared" si="15"/>
        <v>2017</v>
      </c>
      <c r="CH37" s="25">
        <f t="shared" si="15"/>
        <v>2018</v>
      </c>
      <c r="CI37" s="25">
        <f t="shared" si="15"/>
        <v>2019</v>
      </c>
      <c r="CJ37" s="25">
        <f t="shared" si="15"/>
        <v>2020</v>
      </c>
      <c r="CK37" s="25">
        <f t="shared" si="15"/>
        <v>2021</v>
      </c>
      <c r="CL37" s="25">
        <f t="shared" si="15"/>
        <v>2022</v>
      </c>
      <c r="CM37" s="102">
        <f t="shared" si="15"/>
        <v>2023</v>
      </c>
      <c r="CO37" s="17"/>
      <c r="CP37" s="24">
        <f t="shared" ref="CP37:CZ37" si="16">CC37</f>
        <v>2013</v>
      </c>
      <c r="CQ37" s="25">
        <f t="shared" si="16"/>
        <v>2014</v>
      </c>
      <c r="CR37" s="25">
        <f t="shared" si="16"/>
        <v>2015</v>
      </c>
      <c r="CS37" s="25">
        <f t="shared" si="16"/>
        <v>2016</v>
      </c>
      <c r="CT37" s="25">
        <f t="shared" si="16"/>
        <v>2017</v>
      </c>
      <c r="CU37" s="25">
        <f t="shared" si="16"/>
        <v>2018</v>
      </c>
      <c r="CV37" s="25">
        <f t="shared" si="16"/>
        <v>2019</v>
      </c>
      <c r="CW37" s="25">
        <f t="shared" si="16"/>
        <v>2020</v>
      </c>
      <c r="CX37" s="25">
        <f t="shared" si="16"/>
        <v>2021</v>
      </c>
      <c r="CY37" s="25">
        <f t="shared" si="16"/>
        <v>2022</v>
      </c>
      <c r="CZ37" s="102">
        <f t="shared" si="16"/>
        <v>2023</v>
      </c>
    </row>
    <row r="38" spans="2:104" ht="12" customHeight="1">
      <c r="B38" s="66" t="s">
        <v>47</v>
      </c>
      <c r="C38" s="92">
        <v>1114.7629334744011</v>
      </c>
      <c r="D38" s="93">
        <v>1161.3219641772921</v>
      </c>
      <c r="E38" s="93">
        <v>1161.110704520687</v>
      </c>
      <c r="F38" s="93">
        <v>1265.0976592146319</v>
      </c>
      <c r="G38" s="93">
        <v>1369.5743792755891</v>
      </c>
      <c r="H38" s="93">
        <v>1487.7348012747668</v>
      </c>
      <c r="I38" s="93">
        <v>1628.8327084388209</v>
      </c>
      <c r="J38" s="93">
        <v>1935.8645073152759</v>
      </c>
      <c r="K38" s="93">
        <v>2690.5515905503789</v>
      </c>
      <c r="L38" s="93">
        <v>2946.5871459464461</v>
      </c>
      <c r="M38" s="94">
        <v>2914.3922788664313</v>
      </c>
      <c r="O38" s="66" t="s">
        <v>47</v>
      </c>
      <c r="P38" s="92">
        <v>531.03853796605983</v>
      </c>
      <c r="Q38" s="93">
        <v>538.34339515958993</v>
      </c>
      <c r="R38" s="93">
        <v>528.30390215653097</v>
      </c>
      <c r="S38" s="93">
        <v>561.70367154665394</v>
      </c>
      <c r="T38" s="93">
        <v>625.52789928246898</v>
      </c>
      <c r="U38" s="93">
        <v>672.74750866213799</v>
      </c>
      <c r="V38" s="93">
        <v>791.00114424940602</v>
      </c>
      <c r="W38" s="93">
        <v>969.12725803578792</v>
      </c>
      <c r="X38" s="93">
        <v>1422.8411962815021</v>
      </c>
      <c r="Y38" s="93">
        <v>1495.1004611490259</v>
      </c>
      <c r="Z38" s="94">
        <v>1528.662080513225</v>
      </c>
      <c r="AB38" s="66" t="s">
        <v>47</v>
      </c>
      <c r="AC38" s="92">
        <v>84.983388259991997</v>
      </c>
      <c r="AD38" s="93">
        <v>98.355823480018003</v>
      </c>
      <c r="AE38" s="93">
        <v>101.05069862880499</v>
      </c>
      <c r="AF38" s="93">
        <v>95.891573890365009</v>
      </c>
      <c r="AG38" s="93">
        <v>98.423718179448002</v>
      </c>
      <c r="AH38" s="93">
        <v>105.42312224532</v>
      </c>
      <c r="AI38" s="93">
        <v>110.257711048066</v>
      </c>
      <c r="AJ38" s="93">
        <v>147.223946157629</v>
      </c>
      <c r="AK38" s="93">
        <v>216.29068117566101</v>
      </c>
      <c r="AL38" s="93">
        <v>212.48199888099001</v>
      </c>
      <c r="AM38" s="94">
        <v>180.25118891531199</v>
      </c>
      <c r="AO38" s="66" t="s">
        <v>47</v>
      </c>
      <c r="AP38" s="92">
        <v>147.15860685641198</v>
      </c>
      <c r="AQ38" s="93">
        <v>150.520047418442</v>
      </c>
      <c r="AR38" s="93">
        <v>158.403010161494</v>
      </c>
      <c r="AS38" s="93">
        <v>168.27062589997001</v>
      </c>
      <c r="AT38" s="93">
        <v>162.564461850887</v>
      </c>
      <c r="AU38" s="93">
        <v>170.58865325466499</v>
      </c>
      <c r="AV38" s="93">
        <v>166.798283437512</v>
      </c>
      <c r="AW38" s="93">
        <v>189.66391202846199</v>
      </c>
      <c r="AX38" s="93">
        <v>237.08068354936299</v>
      </c>
      <c r="AY38" s="93">
        <v>286.69829949731002</v>
      </c>
      <c r="AZ38" s="94">
        <v>284.774046156456</v>
      </c>
      <c r="BB38" s="66" t="s">
        <v>47</v>
      </c>
      <c r="BC38" s="92">
        <v>118.17206972219499</v>
      </c>
      <c r="BD38" s="93">
        <v>129.091458921792</v>
      </c>
      <c r="BE38" s="93">
        <v>127.571574125194</v>
      </c>
      <c r="BF38" s="93">
        <v>171.14321419493302</v>
      </c>
      <c r="BG38" s="93">
        <v>199.03797243666898</v>
      </c>
      <c r="BH38" s="93">
        <v>225.971975334088</v>
      </c>
      <c r="BI38" s="93">
        <v>219.94289081254999</v>
      </c>
      <c r="BJ38" s="93">
        <v>216.45705342925598</v>
      </c>
      <c r="BK38" s="93">
        <v>266.168399718525</v>
      </c>
      <c r="BL38" s="93">
        <v>334.49455525700102</v>
      </c>
      <c r="BM38" s="94">
        <v>328.88609769067403</v>
      </c>
      <c r="BO38" s="66" t="s">
        <v>47</v>
      </c>
      <c r="BP38" s="92">
        <v>128.603527814486</v>
      </c>
      <c r="BQ38" s="93">
        <v>129.68602173629</v>
      </c>
      <c r="BR38" s="93">
        <v>128.30982366147501</v>
      </c>
      <c r="BS38" s="93">
        <v>151.360623261971</v>
      </c>
      <c r="BT38" s="93">
        <v>158.183639115679</v>
      </c>
      <c r="BU38" s="93">
        <v>175.83128482135399</v>
      </c>
      <c r="BV38" s="93">
        <v>194.36755025705702</v>
      </c>
      <c r="BW38" s="93">
        <v>237.22076777355599</v>
      </c>
      <c r="BX38" s="93">
        <v>312.90208996090996</v>
      </c>
      <c r="BY38" s="93">
        <v>382.05121887093298</v>
      </c>
      <c r="BZ38" s="94">
        <v>377.157539956942</v>
      </c>
      <c r="CB38" s="66" t="s">
        <v>47</v>
      </c>
      <c r="CC38" s="92">
        <v>68.357215344298993</v>
      </c>
      <c r="CD38" s="93">
        <v>77.803168668708992</v>
      </c>
      <c r="CE38" s="93">
        <v>80.204411063367999</v>
      </c>
      <c r="CF38" s="93">
        <v>79.817056924805001</v>
      </c>
      <c r="CG38" s="93">
        <v>83.073754455892001</v>
      </c>
      <c r="CH38" s="93">
        <v>85.903043961521007</v>
      </c>
      <c r="CI38" s="93">
        <v>87.054126162361996</v>
      </c>
      <c r="CJ38" s="93">
        <v>106.921554549348</v>
      </c>
      <c r="CK38" s="93">
        <v>133.98241842271301</v>
      </c>
      <c r="CL38" s="93">
        <v>125.935662015958</v>
      </c>
      <c r="CM38" s="94">
        <v>106.94717703147501</v>
      </c>
      <c r="CO38" s="66" t="s">
        <v>47</v>
      </c>
      <c r="CP38" s="92">
        <v>36.449587510956995</v>
      </c>
      <c r="CQ38" s="93">
        <v>37.522048792451002</v>
      </c>
      <c r="CR38" s="93">
        <v>37.267284723819998</v>
      </c>
      <c r="CS38" s="93">
        <v>36.910893495933998</v>
      </c>
      <c r="CT38" s="93">
        <v>42.762933954544998</v>
      </c>
      <c r="CU38" s="93">
        <v>51.269212995681002</v>
      </c>
      <c r="CV38" s="93">
        <v>59.411002471868002</v>
      </c>
      <c r="CW38" s="93">
        <v>69.250015341237003</v>
      </c>
      <c r="CX38" s="93">
        <v>101.28612144170501</v>
      </c>
      <c r="CY38" s="93">
        <v>109.82495027522799</v>
      </c>
      <c r="CZ38" s="94">
        <v>107.71414860234701</v>
      </c>
    </row>
    <row r="39" spans="2:104" ht="12" customHeight="1">
      <c r="B39" s="74" t="s">
        <v>48</v>
      </c>
      <c r="C39" s="95">
        <v>281.53544320331298</v>
      </c>
      <c r="D39" s="96">
        <v>292.15997845005501</v>
      </c>
      <c r="E39" s="96">
        <v>301.32358688698099</v>
      </c>
      <c r="F39" s="96">
        <v>315.71202090596597</v>
      </c>
      <c r="G39" s="96">
        <v>356.56516091745101</v>
      </c>
      <c r="H39" s="96">
        <v>402.19850241</v>
      </c>
      <c r="I39" s="96">
        <v>448.426860073184</v>
      </c>
      <c r="J39" s="96">
        <v>523.358714912506</v>
      </c>
      <c r="K39" s="96">
        <v>718.10259070120208</v>
      </c>
      <c r="L39" s="96">
        <v>752.40755418492597</v>
      </c>
      <c r="M39" s="97">
        <v>744.31308103782294</v>
      </c>
      <c r="O39" s="74" t="s">
        <v>48</v>
      </c>
      <c r="P39" s="95">
        <v>196.336903651932</v>
      </c>
      <c r="Q39" s="96">
        <v>187.478089007828</v>
      </c>
      <c r="R39" s="96">
        <v>179.197474828243</v>
      </c>
      <c r="S39" s="96">
        <v>175.22159401451199</v>
      </c>
      <c r="T39" s="96">
        <v>193.28125247168299</v>
      </c>
      <c r="U39" s="96">
        <v>197.69626301794</v>
      </c>
      <c r="V39" s="96">
        <v>224.72174670900202</v>
      </c>
      <c r="W39" s="96">
        <v>270.79813814225298</v>
      </c>
      <c r="X39" s="96">
        <v>378.26332728342396</v>
      </c>
      <c r="Y39" s="96">
        <v>376.67968421983602</v>
      </c>
      <c r="Z39" s="97">
        <v>368.87567167925505</v>
      </c>
      <c r="AB39" s="74" t="s">
        <v>48</v>
      </c>
      <c r="AC39" s="95">
        <v>4.3288660652689996</v>
      </c>
      <c r="AD39" s="96">
        <v>4.2129670591719997</v>
      </c>
      <c r="AE39" s="96">
        <v>3.7431345272369998</v>
      </c>
      <c r="AF39" s="96">
        <v>3.6507294081909998</v>
      </c>
      <c r="AG39" s="96">
        <v>4.0051262061860005</v>
      </c>
      <c r="AH39" s="96">
        <v>4.554617695039</v>
      </c>
      <c r="AI39" s="96">
        <v>4.7429581899809996</v>
      </c>
      <c r="AJ39" s="96">
        <v>4.2273047465609999</v>
      </c>
      <c r="AK39" s="96">
        <v>5.4120859290350003</v>
      </c>
      <c r="AL39" s="96">
        <v>10.961922056269001</v>
      </c>
      <c r="AM39" s="97">
        <v>9.4617273840880003</v>
      </c>
      <c r="AO39" s="74" t="s">
        <v>48</v>
      </c>
      <c r="AP39" s="95">
        <v>16.781794981747002</v>
      </c>
      <c r="AQ39" s="96">
        <v>23.72727749005</v>
      </c>
      <c r="AR39" s="96">
        <v>31.663120442390003</v>
      </c>
      <c r="AS39" s="96">
        <v>33.638720115500995</v>
      </c>
      <c r="AT39" s="96">
        <v>36.077458424698001</v>
      </c>
      <c r="AU39" s="96">
        <v>38.786922971842998</v>
      </c>
      <c r="AV39" s="96">
        <v>42.331150369969997</v>
      </c>
      <c r="AW39" s="96">
        <v>48.794469219158998</v>
      </c>
      <c r="AX39" s="96">
        <v>59.688326158197</v>
      </c>
      <c r="AY39" s="96">
        <v>58.715377044176002</v>
      </c>
      <c r="AZ39" s="97">
        <v>61.568703854859002</v>
      </c>
      <c r="BB39" s="74" t="s">
        <v>48</v>
      </c>
      <c r="BC39" s="95">
        <v>11.26971132037</v>
      </c>
      <c r="BD39" s="96">
        <v>18.84471864815</v>
      </c>
      <c r="BE39" s="96">
        <v>21.86014150866</v>
      </c>
      <c r="BF39" s="96">
        <v>29.261475352519998</v>
      </c>
      <c r="BG39" s="96">
        <v>43.857152464084002</v>
      </c>
      <c r="BH39" s="96">
        <v>61.982130613331002</v>
      </c>
      <c r="BI39" s="96">
        <v>71.699893068346</v>
      </c>
      <c r="BJ39" s="96">
        <v>84.202922311283999</v>
      </c>
      <c r="BK39" s="96">
        <v>113.501597250253</v>
      </c>
      <c r="BL39" s="96">
        <v>122.28217273552599</v>
      </c>
      <c r="BM39" s="97">
        <v>130.79418700758501</v>
      </c>
      <c r="BO39" s="74" t="s">
        <v>48</v>
      </c>
      <c r="BP39" s="95">
        <v>15.179967849252</v>
      </c>
      <c r="BQ39" s="96">
        <v>21.061599278869998</v>
      </c>
      <c r="BR39" s="96">
        <v>26.823930468684001</v>
      </c>
      <c r="BS39" s="96">
        <v>35.195695090431002</v>
      </c>
      <c r="BT39" s="96">
        <v>39.403981775170998</v>
      </c>
      <c r="BU39" s="96">
        <v>53.196794695477003</v>
      </c>
      <c r="BV39" s="96">
        <v>62.098773207796</v>
      </c>
      <c r="BW39" s="96">
        <v>67.989546414437001</v>
      </c>
      <c r="BX39" s="96">
        <v>95.791674964032012</v>
      </c>
      <c r="BY39" s="96">
        <v>109.637606715448</v>
      </c>
      <c r="BZ39" s="97">
        <v>102.49879196909301</v>
      </c>
      <c r="CB39" s="74" t="s">
        <v>48</v>
      </c>
      <c r="CC39" s="95">
        <v>14.065318253659999</v>
      </c>
      <c r="CD39" s="96">
        <v>11.276023740748</v>
      </c>
      <c r="CE39" s="96">
        <v>11.117823889269999</v>
      </c>
      <c r="CF39" s="96">
        <v>11.101009617260999</v>
      </c>
      <c r="CG39" s="96">
        <v>11.565831747198999</v>
      </c>
      <c r="CH39" s="96">
        <v>11.712646112829999</v>
      </c>
      <c r="CI39" s="96">
        <v>10.024305013918999</v>
      </c>
      <c r="CJ39" s="96">
        <v>12.089052895471999</v>
      </c>
      <c r="CK39" s="96">
        <v>11.786412554550999</v>
      </c>
      <c r="CL39" s="96">
        <v>11.634974294436001</v>
      </c>
      <c r="CM39" s="97">
        <v>10.449061890469</v>
      </c>
      <c r="CO39" s="74" t="s">
        <v>48</v>
      </c>
      <c r="CP39" s="95">
        <v>23.572881081083001</v>
      </c>
      <c r="CQ39" s="96">
        <v>25.559303225236999</v>
      </c>
      <c r="CR39" s="96">
        <v>26.917961222497002</v>
      </c>
      <c r="CS39" s="96">
        <v>27.642797307550001</v>
      </c>
      <c r="CT39" s="96">
        <v>28.37435782843</v>
      </c>
      <c r="CU39" s="96">
        <v>34.269127303540003</v>
      </c>
      <c r="CV39" s="96">
        <v>32.808033514169999</v>
      </c>
      <c r="CW39" s="96">
        <v>35.257281183339998</v>
      </c>
      <c r="CX39" s="96">
        <v>53.659166561710002</v>
      </c>
      <c r="CY39" s="96">
        <v>62.495817119234999</v>
      </c>
      <c r="CZ39" s="97">
        <v>60.664937252474004</v>
      </c>
    </row>
    <row r="40" spans="2:104" ht="12" customHeight="1">
      <c r="B40" s="74" t="s">
        <v>49</v>
      </c>
      <c r="C40" s="98">
        <v>78.879824740336005</v>
      </c>
      <c r="D40" s="99">
        <v>88.73127543232701</v>
      </c>
      <c r="E40" s="99">
        <v>103.64627506790899</v>
      </c>
      <c r="F40" s="99">
        <v>110.25186137797201</v>
      </c>
      <c r="G40" s="99">
        <v>120.45766797998</v>
      </c>
      <c r="H40" s="99">
        <v>132.95507331122002</v>
      </c>
      <c r="I40" s="99">
        <v>153.97030649239898</v>
      </c>
      <c r="J40" s="99">
        <v>188.18139249410001</v>
      </c>
      <c r="K40" s="99">
        <v>234.93004520443</v>
      </c>
      <c r="L40" s="99">
        <v>249.67824240216498</v>
      </c>
      <c r="M40" s="100">
        <v>222.24173742145501</v>
      </c>
      <c r="O40" s="74" t="s">
        <v>49</v>
      </c>
      <c r="P40" s="98">
        <v>49.618596258465999</v>
      </c>
      <c r="Q40" s="99">
        <v>58.467578665246997</v>
      </c>
      <c r="R40" s="99">
        <v>67.730600744696005</v>
      </c>
      <c r="S40" s="99">
        <v>75.972871438070001</v>
      </c>
      <c r="T40" s="99">
        <v>83.809072270050009</v>
      </c>
      <c r="U40" s="99">
        <v>92.087826660332993</v>
      </c>
      <c r="V40" s="99">
        <v>113.84035793107999</v>
      </c>
      <c r="W40" s="99">
        <v>139.48055621902699</v>
      </c>
      <c r="X40" s="99">
        <v>171.733089392343</v>
      </c>
      <c r="Y40" s="99">
        <v>175.961067375423</v>
      </c>
      <c r="Z40" s="100">
        <v>151.124660328679</v>
      </c>
      <c r="AB40" s="74" t="s">
        <v>49</v>
      </c>
      <c r="AC40" s="98">
        <v>3.0986267322200001</v>
      </c>
      <c r="AD40" s="99">
        <v>3.9295895439000001</v>
      </c>
      <c r="AE40" s="99">
        <v>4.2911034322899999</v>
      </c>
      <c r="AF40" s="99">
        <v>4.6705516561700007</v>
      </c>
      <c r="AG40" s="99">
        <v>5.0170811900799999</v>
      </c>
      <c r="AH40" s="99">
        <v>6.3315971986299999</v>
      </c>
      <c r="AI40" s="99">
        <v>8.5930014180820002</v>
      </c>
      <c r="AJ40" s="99">
        <v>9.5307879888790001</v>
      </c>
      <c r="AK40" s="99">
        <v>14.53619435227</v>
      </c>
      <c r="AL40" s="99">
        <v>21.188438268174</v>
      </c>
      <c r="AM40" s="100">
        <v>21.932100935765</v>
      </c>
      <c r="AO40" s="74" t="s">
        <v>49</v>
      </c>
      <c r="AP40" s="98">
        <v>13.594471138739999</v>
      </c>
      <c r="AQ40" s="99">
        <v>11.49236772487</v>
      </c>
      <c r="AR40" s="99">
        <v>16.443368001650001</v>
      </c>
      <c r="AS40" s="99">
        <v>13.698624523291999</v>
      </c>
      <c r="AT40" s="99">
        <v>15.492106974289999</v>
      </c>
      <c r="AU40" s="99">
        <v>14.208751268855</v>
      </c>
      <c r="AV40" s="99">
        <v>13.39156124897</v>
      </c>
      <c r="AW40" s="99">
        <v>15.56163644337</v>
      </c>
      <c r="AX40" s="99">
        <v>19.972323175620001</v>
      </c>
      <c r="AY40" s="99">
        <v>25.357819396459998</v>
      </c>
      <c r="AZ40" s="100">
        <v>25.870186795174998</v>
      </c>
      <c r="BB40" s="74" t="s">
        <v>49</v>
      </c>
      <c r="BC40" s="98">
        <v>2.4892663022999999</v>
      </c>
      <c r="BD40" s="99">
        <v>3.3940121562999996</v>
      </c>
      <c r="BE40" s="99">
        <v>3.2372414878429998</v>
      </c>
      <c r="BF40" s="99">
        <v>3.7510219028999998</v>
      </c>
      <c r="BG40" s="99">
        <v>3.2338102576299996</v>
      </c>
      <c r="BH40" s="99">
        <v>2.685803540672</v>
      </c>
      <c r="BI40" s="99">
        <v>1.6267254485</v>
      </c>
      <c r="BJ40" s="99">
        <v>4.4429150541999993</v>
      </c>
      <c r="BK40" s="99">
        <v>0.69046451539999998</v>
      </c>
      <c r="BL40" s="99">
        <v>5.3362410115280001</v>
      </c>
      <c r="BM40" s="100">
        <v>5.6321387449900007</v>
      </c>
      <c r="BO40" s="74" t="s">
        <v>49</v>
      </c>
      <c r="BP40" s="98">
        <v>5.9598343730099996</v>
      </c>
      <c r="BQ40" s="99">
        <v>5.5529631786699998</v>
      </c>
      <c r="BR40" s="99">
        <v>4.7396796758899997</v>
      </c>
      <c r="BS40" s="99">
        <v>4.1417577715</v>
      </c>
      <c r="BT40" s="99">
        <v>3.84073554153</v>
      </c>
      <c r="BU40" s="99">
        <v>6.0269725678699997</v>
      </c>
      <c r="BV40" s="99">
        <v>4.4377843725370001</v>
      </c>
      <c r="BW40" s="99">
        <v>4.6297306914170004</v>
      </c>
      <c r="BX40" s="99">
        <v>10.420641380423</v>
      </c>
      <c r="BY40" s="99">
        <v>5.9540166783700004</v>
      </c>
      <c r="BZ40" s="100">
        <v>2.8023208099600003</v>
      </c>
      <c r="CB40" s="74" t="s">
        <v>49</v>
      </c>
      <c r="CC40" s="98">
        <v>3.0356904675199998</v>
      </c>
      <c r="CD40" s="99">
        <v>4.7507327591299999</v>
      </c>
      <c r="CE40" s="99">
        <v>6.0349196596199999</v>
      </c>
      <c r="CF40" s="99">
        <v>7.02434161486</v>
      </c>
      <c r="CG40" s="99">
        <v>8.13413212771</v>
      </c>
      <c r="CH40" s="99">
        <v>10.474682522029999</v>
      </c>
      <c r="CI40" s="99">
        <v>10.89214509168</v>
      </c>
      <c r="CJ40" s="99">
        <v>13.882735858087001</v>
      </c>
      <c r="CK40" s="99">
        <v>16.409247845295003</v>
      </c>
      <c r="CL40" s="99">
        <v>14.627568506969999</v>
      </c>
      <c r="CM40" s="100">
        <v>13.628373803200001</v>
      </c>
      <c r="CO40" s="74" t="s">
        <v>49</v>
      </c>
      <c r="CP40" s="98">
        <v>1.0833394680799999</v>
      </c>
      <c r="CQ40" s="99">
        <v>1.1440314042099999</v>
      </c>
      <c r="CR40" s="99">
        <v>1.1693620659200001</v>
      </c>
      <c r="CS40" s="99">
        <v>0.99269247118000004</v>
      </c>
      <c r="CT40" s="99">
        <v>0.93072961868999993</v>
      </c>
      <c r="CU40" s="99">
        <v>1.1394395528299999</v>
      </c>
      <c r="CV40" s="99">
        <v>1.18873098155</v>
      </c>
      <c r="CW40" s="99">
        <v>0.65303023912000002</v>
      </c>
      <c r="CX40" s="99">
        <v>1.1680845430790001</v>
      </c>
      <c r="CY40" s="99">
        <v>1.2530911652400001</v>
      </c>
      <c r="CZ40" s="100">
        <v>1.251956003686</v>
      </c>
    </row>
    <row r="41" spans="2:104" ht="12" customHeight="1">
      <c r="B41" s="67" t="s">
        <v>50</v>
      </c>
      <c r="C41" s="104">
        <v>19.496342671756</v>
      </c>
      <c r="D41" s="105">
        <v>24.356634947598998</v>
      </c>
      <c r="E41" s="105">
        <v>22.830099372220001</v>
      </c>
      <c r="F41" s="105">
        <v>29.690051414625</v>
      </c>
      <c r="G41" s="105">
        <v>33.716343260606003</v>
      </c>
      <c r="H41" s="105">
        <v>33.057827856479996</v>
      </c>
      <c r="I41" s="105">
        <v>39.263565648434998</v>
      </c>
      <c r="J41" s="105">
        <v>43.408270192310006</v>
      </c>
      <c r="K41" s="105">
        <v>48.894939002960001</v>
      </c>
      <c r="L41" s="105">
        <v>58.733247639691001</v>
      </c>
      <c r="M41" s="106">
        <v>54.272793040243002</v>
      </c>
      <c r="O41" s="67" t="s">
        <v>50</v>
      </c>
      <c r="P41" s="104">
        <v>16.214735881776051</v>
      </c>
      <c r="Q41" s="105">
        <v>18.077609344029156</v>
      </c>
      <c r="R41" s="105">
        <v>17.261149816920124</v>
      </c>
      <c r="S41" s="105">
        <v>20.408888003605057</v>
      </c>
      <c r="T41" s="105">
        <v>24.006599405665952</v>
      </c>
      <c r="U41" s="105">
        <v>21.002549102249986</v>
      </c>
      <c r="V41" s="105">
        <v>20.087432745550814</v>
      </c>
      <c r="W41" s="105">
        <v>17.646906519660206</v>
      </c>
      <c r="X41" s="105">
        <v>22.983488694091193</v>
      </c>
      <c r="Y41" s="105">
        <v>22.922556713479935</v>
      </c>
      <c r="Z41" s="106">
        <v>21.172828404919983</v>
      </c>
      <c r="AB41" s="67" t="s">
        <v>50</v>
      </c>
      <c r="AC41" s="104">
        <v>0</v>
      </c>
      <c r="AD41" s="105">
        <v>0</v>
      </c>
      <c r="AE41" s="105">
        <v>0</v>
      </c>
      <c r="AF41" s="105">
        <v>0.54646153849998313</v>
      </c>
      <c r="AG41" s="105">
        <v>0</v>
      </c>
      <c r="AH41" s="105">
        <v>0</v>
      </c>
      <c r="AI41" s="105">
        <v>2.4089846150000085</v>
      </c>
      <c r="AJ41" s="105">
        <v>3.2338000000000022</v>
      </c>
      <c r="AK41" s="105">
        <v>5.5875580164509984</v>
      </c>
      <c r="AL41" s="105">
        <v>2.6875072899800045</v>
      </c>
      <c r="AM41" s="106">
        <v>2.047458945702374E-2</v>
      </c>
      <c r="AO41" s="67" t="s">
        <v>50</v>
      </c>
      <c r="AP41" s="104">
        <v>0.14639218965004375</v>
      </c>
      <c r="AQ41" s="105">
        <v>0.31144461906998799</v>
      </c>
      <c r="AR41" s="105">
        <v>0.23132181199997603</v>
      </c>
      <c r="AS41" s="105">
        <v>0.32826563199998304</v>
      </c>
      <c r="AT41" s="105">
        <v>0.53574117420001244</v>
      </c>
      <c r="AU41" s="105">
        <v>0.3586912877000259</v>
      </c>
      <c r="AV41" s="105">
        <v>2.1018520080000087</v>
      </c>
      <c r="AW41" s="105">
        <v>2.1166637858399895</v>
      </c>
      <c r="AX41" s="105">
        <v>2.6051214340900515</v>
      </c>
      <c r="AY41" s="105">
        <v>2.8330960833269501</v>
      </c>
      <c r="AZ41" s="106">
        <v>2.8041689201700137</v>
      </c>
      <c r="BB41" s="67" t="s">
        <v>50</v>
      </c>
      <c r="BC41" s="104">
        <v>3.1177657629999942</v>
      </c>
      <c r="BD41" s="105">
        <v>5.1040310311300061</v>
      </c>
      <c r="BE41" s="105">
        <v>4.2964395353300233</v>
      </c>
      <c r="BF41" s="105">
        <v>7.5075248938499897</v>
      </c>
      <c r="BG41" s="105">
        <v>7.3676012159100139</v>
      </c>
      <c r="BH41" s="105">
        <v>8.1434996048999437</v>
      </c>
      <c r="BI41" s="105">
        <v>7.6620992467540532</v>
      </c>
      <c r="BJ41" s="105">
        <v>12.142882289610043</v>
      </c>
      <c r="BK41" s="105">
        <v>9.5148950118280595</v>
      </c>
      <c r="BL41" s="105">
        <v>22.81342976890403</v>
      </c>
      <c r="BM41" s="106">
        <v>21.939476585365981</v>
      </c>
      <c r="BO41" s="67" t="s">
        <v>50</v>
      </c>
      <c r="BP41" s="104">
        <v>0</v>
      </c>
      <c r="BQ41" s="105">
        <v>0.84717500669998458</v>
      </c>
      <c r="BR41" s="105">
        <v>1.0139668932999939</v>
      </c>
      <c r="BS41" s="105">
        <v>0.86485263999998097</v>
      </c>
      <c r="BT41" s="105">
        <v>1.7633325955000032</v>
      </c>
      <c r="BU41" s="105">
        <v>3.5105144563000295</v>
      </c>
      <c r="BV41" s="105">
        <v>6.9641917317999855</v>
      </c>
      <c r="BW41" s="105">
        <v>8.2356999651999558</v>
      </c>
      <c r="BX41" s="105">
        <v>8.1726145771700658</v>
      </c>
      <c r="BY41" s="105">
        <v>7.4498887786700152</v>
      </c>
      <c r="BZ41" s="106">
        <v>8.3140822043300204</v>
      </c>
      <c r="CB41" s="67" t="s">
        <v>50</v>
      </c>
      <c r="CC41" s="104">
        <v>1.7448837330022116E-2</v>
      </c>
      <c r="CD41" s="105">
        <v>1.637494666999828E-2</v>
      </c>
      <c r="CE41" s="105">
        <v>2.7221314670001107E-2</v>
      </c>
      <c r="CF41" s="105">
        <v>3.4058706669995331E-2</v>
      </c>
      <c r="CG41" s="105">
        <v>4.306886932999987E-2</v>
      </c>
      <c r="CH41" s="105">
        <v>4.25734053299891E-2</v>
      </c>
      <c r="CI41" s="105">
        <v>3.9005301329993358E-2</v>
      </c>
      <c r="CJ41" s="105">
        <v>3.2317632000001595E-2</v>
      </c>
      <c r="CK41" s="105">
        <v>3.1261269330002506E-2</v>
      </c>
      <c r="CL41" s="105">
        <v>2.6769005330010032E-2</v>
      </c>
      <c r="CM41" s="106">
        <v>2.1762335999994775E-2</v>
      </c>
      <c r="CO41" s="67" t="s">
        <v>50</v>
      </c>
      <c r="CP41" s="104">
        <v>0</v>
      </c>
      <c r="CQ41" s="105">
        <v>0</v>
      </c>
      <c r="CR41" s="105">
        <v>0</v>
      </c>
      <c r="CS41" s="105">
        <v>0</v>
      </c>
      <c r="CT41" s="105">
        <v>0</v>
      </c>
      <c r="CU41" s="105">
        <v>0</v>
      </c>
      <c r="CV41" s="105">
        <v>0</v>
      </c>
      <c r="CW41" s="105">
        <v>0</v>
      </c>
      <c r="CX41" s="105">
        <v>0</v>
      </c>
      <c r="CY41" s="105">
        <v>0</v>
      </c>
      <c r="CZ41" s="106">
        <v>0</v>
      </c>
    </row>
    <row r="42" spans="2:104" ht="12" customHeight="1">
      <c r="B42" s="17" t="str">
        <f>$B$15</f>
        <v>*As of June 30, 2023</v>
      </c>
      <c r="C42" s="99"/>
      <c r="D42" s="99"/>
      <c r="E42" s="99"/>
      <c r="F42" s="99"/>
      <c r="G42" s="99"/>
      <c r="H42" s="99"/>
      <c r="I42" s="99"/>
      <c r="J42" s="99"/>
      <c r="K42" s="99"/>
      <c r="L42" s="99"/>
      <c r="M42" s="99"/>
      <c r="O42" s="17" t="str">
        <f>$B$15</f>
        <v>*As of June 30, 2023</v>
      </c>
      <c r="P42" s="99"/>
      <c r="Q42" s="99"/>
      <c r="R42" s="99"/>
      <c r="S42" s="99"/>
      <c r="T42" s="99"/>
      <c r="U42" s="99"/>
      <c r="V42" s="99"/>
      <c r="W42" s="99"/>
      <c r="X42" s="99"/>
      <c r="Y42" s="99"/>
      <c r="Z42" s="99"/>
      <c r="AB42" s="17" t="str">
        <f>$B$15</f>
        <v>*As of June 30, 2023</v>
      </c>
      <c r="AC42" s="99"/>
      <c r="AD42" s="99"/>
      <c r="AE42" s="99"/>
      <c r="AF42" s="99"/>
      <c r="AG42" s="99"/>
      <c r="AH42" s="99"/>
      <c r="AI42" s="99"/>
      <c r="AJ42" s="99"/>
      <c r="AK42" s="99"/>
      <c r="AL42" s="99"/>
      <c r="AM42" s="99"/>
      <c r="AO42" s="17" t="str">
        <f>$B$15</f>
        <v>*As of June 30, 2023</v>
      </c>
      <c r="AP42" s="99"/>
      <c r="AQ42" s="99"/>
      <c r="AR42" s="99"/>
      <c r="AS42" s="99"/>
      <c r="AT42" s="99"/>
      <c r="AU42" s="99"/>
      <c r="AV42" s="99"/>
      <c r="AW42" s="99"/>
      <c r="AX42" s="99"/>
      <c r="AY42" s="99"/>
      <c r="AZ42" s="99"/>
      <c r="BB42" s="17" t="str">
        <f>$B$15</f>
        <v>*As of June 30, 2023</v>
      </c>
      <c r="BC42" s="99"/>
      <c r="BD42" s="99"/>
      <c r="BE42" s="99"/>
      <c r="BF42" s="99"/>
      <c r="BG42" s="99"/>
      <c r="BH42" s="99"/>
      <c r="BI42" s="99"/>
      <c r="BJ42" s="99"/>
      <c r="BK42" s="99"/>
      <c r="BL42" s="99"/>
      <c r="BM42" s="99"/>
      <c r="BO42" s="17" t="str">
        <f>$B$15</f>
        <v>*As of June 30, 2023</v>
      </c>
      <c r="BP42" s="99"/>
      <c r="BQ42" s="99"/>
      <c r="BR42" s="99"/>
      <c r="BS42" s="99"/>
      <c r="BT42" s="99"/>
      <c r="BU42" s="99"/>
      <c r="BV42" s="99"/>
      <c r="BW42" s="99"/>
      <c r="BX42" s="99"/>
      <c r="BY42" s="99"/>
      <c r="BZ42" s="99"/>
      <c r="CB42" s="17" t="str">
        <f>$B$15</f>
        <v>*As of June 30, 2023</v>
      </c>
      <c r="CC42" s="99"/>
      <c r="CD42" s="99"/>
      <c r="CE42" s="99"/>
      <c r="CF42" s="99"/>
      <c r="CG42" s="99"/>
      <c r="CH42" s="99"/>
      <c r="CI42" s="99"/>
      <c r="CJ42" s="99"/>
      <c r="CK42" s="99"/>
      <c r="CL42" s="99"/>
      <c r="CM42" s="99"/>
      <c r="CO42" s="17" t="str">
        <f>$B$15</f>
        <v>*As of June 30, 2023</v>
      </c>
      <c r="CP42" s="99"/>
      <c r="CQ42" s="99"/>
      <c r="CR42" s="99"/>
      <c r="CS42" s="99"/>
      <c r="CT42" s="99"/>
      <c r="CU42" s="99"/>
      <c r="CV42" s="99"/>
      <c r="CW42" s="99"/>
      <c r="CX42" s="99"/>
      <c r="CY42" s="99"/>
      <c r="CZ42" s="99"/>
    </row>
    <row r="43" spans="2:104" ht="12" customHeight="1">
      <c r="B43" s="103"/>
      <c r="C43" s="99"/>
      <c r="D43" s="99"/>
      <c r="E43" s="99"/>
      <c r="F43" s="99"/>
      <c r="G43" s="99"/>
      <c r="H43" s="99"/>
      <c r="I43" s="99"/>
      <c r="J43" s="99"/>
      <c r="K43" s="99"/>
      <c r="L43" s="99"/>
      <c r="M43" s="99"/>
      <c r="O43" s="103"/>
      <c r="P43" s="99"/>
      <c r="Q43" s="99"/>
      <c r="R43" s="99"/>
      <c r="S43" s="99"/>
      <c r="T43" s="99"/>
      <c r="U43" s="99"/>
      <c r="V43" s="99"/>
      <c r="W43" s="99"/>
      <c r="X43" s="99"/>
      <c r="Y43" s="99"/>
      <c r="Z43" s="99"/>
      <c r="AB43" s="103"/>
      <c r="AC43" s="99"/>
      <c r="AD43" s="99"/>
      <c r="AE43" s="99"/>
      <c r="AF43" s="99"/>
      <c r="AG43" s="99"/>
      <c r="AH43" s="99"/>
      <c r="AI43" s="99"/>
      <c r="AJ43" s="99"/>
      <c r="AK43" s="99"/>
      <c r="AL43" s="99"/>
      <c r="AM43" s="99"/>
      <c r="AO43" s="103"/>
      <c r="AP43" s="99"/>
      <c r="AQ43" s="99"/>
      <c r="AR43" s="99"/>
      <c r="AS43" s="99"/>
      <c r="AT43" s="99"/>
      <c r="AU43" s="99"/>
      <c r="AV43" s="99"/>
      <c r="AW43" s="99"/>
      <c r="AX43" s="99"/>
      <c r="AY43" s="99"/>
      <c r="AZ43" s="99"/>
      <c r="BB43" s="103"/>
      <c r="BC43" s="99"/>
      <c r="BD43" s="99"/>
      <c r="BE43" s="99"/>
      <c r="BF43" s="99"/>
      <c r="BG43" s="99"/>
      <c r="BH43" s="99"/>
      <c r="BI43" s="99"/>
      <c r="BJ43" s="99"/>
      <c r="BK43" s="99"/>
      <c r="BL43" s="99"/>
      <c r="BM43" s="99"/>
      <c r="BO43" s="103"/>
      <c r="BP43" s="99"/>
      <c r="BQ43" s="99"/>
      <c r="BR43" s="99"/>
      <c r="BS43" s="99"/>
      <c r="BT43" s="99"/>
      <c r="BU43" s="99"/>
      <c r="BV43" s="99"/>
      <c r="BW43" s="99"/>
      <c r="BX43" s="99"/>
      <c r="BY43" s="99"/>
      <c r="BZ43" s="99"/>
      <c r="CB43" s="103"/>
      <c r="CC43" s="99"/>
      <c r="CD43" s="99"/>
      <c r="CE43" s="99"/>
      <c r="CF43" s="99"/>
      <c r="CG43" s="99"/>
      <c r="CH43" s="99"/>
      <c r="CI43" s="99"/>
      <c r="CJ43" s="99"/>
      <c r="CK43" s="99"/>
      <c r="CL43" s="99"/>
      <c r="CM43" s="99"/>
      <c r="CO43" s="103"/>
      <c r="CP43" s="99"/>
      <c r="CQ43" s="99"/>
      <c r="CR43" s="99"/>
      <c r="CS43" s="99"/>
      <c r="CT43" s="99"/>
      <c r="CU43" s="99"/>
      <c r="CV43" s="99"/>
      <c r="CW43" s="99"/>
      <c r="CX43" s="99"/>
      <c r="CY43" s="99"/>
      <c r="CZ43" s="99"/>
    </row>
    <row r="44" spans="2:104" ht="12" customHeight="1">
      <c r="B44" s="103"/>
      <c r="C44" s="99"/>
      <c r="D44" s="99"/>
      <c r="E44" s="99"/>
      <c r="F44" s="99"/>
      <c r="G44" s="99"/>
      <c r="H44" s="99"/>
      <c r="I44" s="99"/>
      <c r="J44" s="99"/>
      <c r="K44" s="99"/>
      <c r="L44" s="99"/>
      <c r="M44" s="99"/>
      <c r="O44" s="103"/>
      <c r="P44" s="99"/>
      <c r="Q44" s="99"/>
      <c r="R44" s="99"/>
      <c r="S44" s="99"/>
      <c r="T44" s="99"/>
      <c r="U44" s="99"/>
      <c r="V44" s="99"/>
      <c r="W44" s="99"/>
      <c r="X44" s="99"/>
      <c r="Y44" s="99"/>
      <c r="Z44" s="99"/>
      <c r="AB44" s="103"/>
      <c r="AC44" s="99"/>
      <c r="AD44" s="99"/>
      <c r="AE44" s="99"/>
      <c r="AF44" s="99"/>
      <c r="AG44" s="99"/>
      <c r="AH44" s="99"/>
      <c r="AI44" s="99"/>
      <c r="AJ44" s="99"/>
      <c r="AK44" s="99"/>
      <c r="AL44" s="99"/>
      <c r="AM44" s="99"/>
      <c r="AO44" s="103"/>
      <c r="AP44" s="99"/>
      <c r="AQ44" s="99"/>
      <c r="AR44" s="99"/>
      <c r="AS44" s="99"/>
      <c r="AT44" s="99"/>
      <c r="AU44" s="99"/>
      <c r="AV44" s="99"/>
      <c r="AW44" s="99"/>
      <c r="AX44" s="99"/>
      <c r="AY44" s="99"/>
      <c r="AZ44" s="99"/>
      <c r="BB44" s="103"/>
      <c r="BC44" s="99"/>
      <c r="BD44" s="99"/>
      <c r="BE44" s="99"/>
      <c r="BF44" s="99"/>
      <c r="BG44" s="99"/>
      <c r="BH44" s="99"/>
      <c r="BI44" s="99"/>
      <c r="BJ44" s="99"/>
      <c r="BK44" s="99"/>
      <c r="BL44" s="99"/>
      <c r="BM44" s="99"/>
      <c r="BO44" s="103"/>
      <c r="BP44" s="99"/>
      <c r="BQ44" s="99"/>
      <c r="BR44" s="99"/>
      <c r="BS44" s="99"/>
      <c r="BT44" s="99"/>
      <c r="BU44" s="99"/>
      <c r="BV44" s="99"/>
      <c r="BW44" s="99"/>
      <c r="BX44" s="99"/>
      <c r="BY44" s="99"/>
      <c r="BZ44" s="99"/>
      <c r="CB44" s="103"/>
      <c r="CC44" s="99"/>
      <c r="CD44" s="99"/>
      <c r="CE44" s="99"/>
      <c r="CF44" s="99"/>
      <c r="CG44" s="99"/>
      <c r="CH44" s="99"/>
      <c r="CI44" s="99"/>
      <c r="CJ44" s="99"/>
      <c r="CK44" s="99"/>
      <c r="CL44" s="99"/>
      <c r="CM44" s="99"/>
      <c r="CO44" s="103"/>
      <c r="CP44" s="99"/>
      <c r="CQ44" s="99"/>
      <c r="CR44" s="99"/>
      <c r="CS44" s="99"/>
      <c r="CT44" s="99"/>
      <c r="CU44" s="99"/>
      <c r="CV44" s="99"/>
      <c r="CW44" s="99"/>
      <c r="CX44" s="99"/>
      <c r="CY44" s="99"/>
      <c r="CZ44" s="9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4DE54-C483-4D0F-8D9D-B5C46449F19F}">
  <sheetPr codeName="Sheet2">
    <tabColor theme="4"/>
  </sheetPr>
  <dimension ref="B4:AU31"/>
  <sheetViews>
    <sheetView showGridLines="0" workbookViewId="0"/>
  </sheetViews>
  <sheetFormatPr defaultColWidth="10.5703125" defaultRowHeight="12" customHeight="1"/>
  <cols>
    <col min="1" max="1" width="2.5703125" style="16" customWidth="1"/>
    <col min="2" max="16384" width="10.5703125" style="16"/>
  </cols>
  <sheetData>
    <row r="4" spans="2:47" s="11" customFormat="1" ht="12" customHeight="1"/>
    <row r="5" spans="2:47" s="14" customFormat="1" ht="12" customHeight="1">
      <c r="C5" s="15" t="s">
        <v>29</v>
      </c>
      <c r="M5" s="15" t="s">
        <v>34</v>
      </c>
      <c r="S5" s="15" t="s">
        <v>35</v>
      </c>
      <c r="Y5" s="15" t="s">
        <v>36</v>
      </c>
      <c r="AE5" s="15" t="s">
        <v>37</v>
      </c>
      <c r="AK5" s="15" t="s">
        <v>38</v>
      </c>
      <c r="AR5" s="15" t="s">
        <v>39</v>
      </c>
    </row>
    <row r="6" spans="2:47" s="14" customFormat="1" ht="12" customHeight="1">
      <c r="C6" s="24" t="s">
        <v>2</v>
      </c>
      <c r="D6" s="25" t="s">
        <v>3</v>
      </c>
      <c r="E6" s="25" t="s">
        <v>4</v>
      </c>
      <c r="F6" s="25" t="s">
        <v>5</v>
      </c>
      <c r="G6" s="25" t="s">
        <v>6</v>
      </c>
      <c r="H6" s="25" t="s">
        <v>7</v>
      </c>
      <c r="I6" s="25" t="s">
        <v>8</v>
      </c>
      <c r="J6" s="26" t="s">
        <v>1</v>
      </c>
      <c r="M6" s="24" t="str">
        <f>'Quarterly Returns'!C6</f>
        <v>Private equity</v>
      </c>
      <c r="N6" s="25" t="str">
        <f>'Quarterly Returns'!D6</f>
        <v>Buyout</v>
      </c>
      <c r="O6" s="25" t="str">
        <f>'Quarterly Returns'!E6</f>
        <v>Growth/expansion</v>
      </c>
      <c r="P6" s="26" t="s">
        <v>1</v>
      </c>
      <c r="S6" s="24" t="str">
        <f>'Quarterly Returns'!F6</f>
        <v>Venture capital</v>
      </c>
      <c r="T6" s="25" t="str">
        <f>'Quarterly Returns'!G6</f>
        <v>Sub-$250M</v>
      </c>
      <c r="U6" s="25" t="str">
        <f>'Quarterly Returns'!H6</f>
        <v>$250M+</v>
      </c>
      <c r="V6" s="26" t="s">
        <v>1</v>
      </c>
      <c r="Y6" s="24" t="str">
        <f>'Quarterly Returns'!I6</f>
        <v>Real estate</v>
      </c>
      <c r="Z6" s="25" t="str">
        <f>'Quarterly Returns'!J6</f>
        <v>Opportunistic</v>
      </c>
      <c r="AA6" s="25" t="str">
        <f>'Quarterly Returns'!K6</f>
        <v>Value-add</v>
      </c>
      <c r="AB6" s="26" t="s">
        <v>1</v>
      </c>
      <c r="AE6" s="24" t="str">
        <f>'Quarterly Returns'!L6</f>
        <v>Real assets</v>
      </c>
      <c r="AF6" s="25" t="str">
        <f>'Quarterly Returns'!M6</f>
        <v>Infrastructure</v>
      </c>
      <c r="AG6" s="25" t="str">
        <f>'Quarterly Returns'!N6</f>
        <v>Natural resources</v>
      </c>
      <c r="AH6" s="26" t="s">
        <v>1</v>
      </c>
      <c r="AK6" s="24" t="str">
        <f>'Quarterly Returns'!O6</f>
        <v>Private debt</v>
      </c>
      <c r="AL6" s="25" t="str">
        <f>'Quarterly Returns'!P6</f>
        <v>Direct lending</v>
      </c>
      <c r="AM6" s="25" t="str">
        <f>'Quarterly Returns'!Q6</f>
        <v>Distressed</v>
      </c>
      <c r="AN6" s="25" t="str">
        <f>'Quarterly Returns'!R6</f>
        <v>Mezzanine</v>
      </c>
      <c r="AO6" s="26" t="s">
        <v>1</v>
      </c>
      <c r="AR6" s="24" t="str">
        <f>'Quarterly Returns'!S6</f>
        <v>Funds of funds</v>
      </c>
      <c r="AS6" s="25" t="str">
        <f>'Quarterly Returns'!T6</f>
        <v>VC FoFs</v>
      </c>
      <c r="AT6" s="25" t="str">
        <f>'Quarterly Returns'!U6</f>
        <v>PE FoFs</v>
      </c>
      <c r="AU6" s="26" t="s">
        <v>1</v>
      </c>
    </row>
    <row r="7" spans="2:47" s="14" customFormat="1" ht="12" customHeight="1">
      <c r="B7" s="21">
        <v>43373</v>
      </c>
      <c r="C7" s="79">
        <v>100</v>
      </c>
      <c r="D7" s="80">
        <v>100</v>
      </c>
      <c r="E7" s="80">
        <v>100</v>
      </c>
      <c r="F7" s="80">
        <v>100</v>
      </c>
      <c r="G7" s="80">
        <v>100</v>
      </c>
      <c r="H7" s="80">
        <v>100</v>
      </c>
      <c r="I7" s="80">
        <v>100</v>
      </c>
      <c r="J7" s="85">
        <v>100</v>
      </c>
      <c r="L7" s="21">
        <f>$B$7</f>
        <v>43373</v>
      </c>
      <c r="M7" s="79">
        <v>100</v>
      </c>
      <c r="N7" s="80">
        <v>100</v>
      </c>
      <c r="O7" s="80">
        <v>100</v>
      </c>
      <c r="P7" s="85">
        <v>100</v>
      </c>
      <c r="R7" s="21">
        <f>$B$7</f>
        <v>43373</v>
      </c>
      <c r="S7" s="79">
        <v>100</v>
      </c>
      <c r="T7" s="80">
        <v>100</v>
      </c>
      <c r="U7" s="80">
        <v>100</v>
      </c>
      <c r="V7" s="85">
        <v>100</v>
      </c>
      <c r="X7" s="21">
        <f>$B$7</f>
        <v>43373</v>
      </c>
      <c r="Y7" s="79">
        <v>100</v>
      </c>
      <c r="Z7" s="80">
        <v>100</v>
      </c>
      <c r="AA7" s="80">
        <v>100</v>
      </c>
      <c r="AB7" s="85">
        <v>100</v>
      </c>
      <c r="AD7" s="21">
        <f>$B$7</f>
        <v>43373</v>
      </c>
      <c r="AE7" s="79">
        <v>100</v>
      </c>
      <c r="AF7" s="80">
        <v>100</v>
      </c>
      <c r="AG7" s="80">
        <v>100</v>
      </c>
      <c r="AH7" s="85">
        <v>100</v>
      </c>
      <c r="AJ7" s="21">
        <f>$B$7</f>
        <v>43373</v>
      </c>
      <c r="AK7" s="79">
        <v>100</v>
      </c>
      <c r="AL7" s="80">
        <v>100</v>
      </c>
      <c r="AM7" s="80">
        <v>100</v>
      </c>
      <c r="AN7" s="80">
        <v>100</v>
      </c>
      <c r="AO7" s="85">
        <v>100</v>
      </c>
      <c r="AQ7" s="21">
        <f>$B$7</f>
        <v>43373</v>
      </c>
      <c r="AR7" s="79">
        <v>100</v>
      </c>
      <c r="AS7" s="80">
        <v>100</v>
      </c>
      <c r="AT7" s="80">
        <v>100</v>
      </c>
      <c r="AU7" s="85">
        <v>100</v>
      </c>
    </row>
    <row r="8" spans="2:47" s="14" customFormat="1" ht="12" customHeight="1">
      <c r="B8" s="22">
        <f>EOMONTH(B7,3)</f>
        <v>43465</v>
      </c>
      <c r="C8" s="81">
        <f>(INDEX('Quarterly Returns'!$B$6:$W$1000,MATCH($B8,'Quarterly Returns'!$B$6:$B$1000,0),MATCH(C$6,'Quarterly Returns'!$B$6:$W$6,0))+1)*C7</f>
        <v>99.128778915650457</v>
      </c>
      <c r="D8" s="38">
        <f>(INDEX('Quarterly Returns'!$B$6:$W$1000,MATCH($B8,'Quarterly Returns'!$B$6:$B$1000,0),MATCH(D$6,'Quarterly Returns'!$B$6:$W$6,0))+1)*D7</f>
        <v>101.04938239624917</v>
      </c>
      <c r="E8" s="38">
        <f>(INDEX('Quarterly Returns'!$B$6:$W$1000,MATCH($B8,'Quarterly Returns'!$B$6:$B$1000,0),MATCH(E$6,'Quarterly Returns'!$B$6:$W$6,0))+1)*E7</f>
        <v>99.354123898364918</v>
      </c>
      <c r="F8" s="38">
        <f>(INDEX('Quarterly Returns'!$B$6:$W$1000,MATCH($B8,'Quarterly Returns'!$B$6:$B$1000,0),MATCH(F$6,'Quarterly Returns'!$B$6:$W$6,0))+1)*F7</f>
        <v>98.309760662065173</v>
      </c>
      <c r="G8" s="38">
        <f>(INDEX('Quarterly Returns'!$B$6:$W$1000,MATCH($B8,'Quarterly Returns'!$B$6:$B$1000,0),MATCH(G$6,'Quarterly Returns'!$B$6:$W$6,0))+1)*G7</f>
        <v>100.52727568569591</v>
      </c>
      <c r="H8" s="38">
        <f>(INDEX('Quarterly Returns'!$B$6:$W$1000,MATCH($B8,'Quarterly Returns'!$B$6:$B$1000,0),MATCH(H$6,'Quarterly Returns'!$B$6:$W$6,0))+1)*H7</f>
        <v>102.09403530488356</v>
      </c>
      <c r="I8" s="38">
        <f>(INDEX('Quarterly Returns'!$B$6:$W$1000,MATCH($B8,'Quarterly Returns'!$B$6:$B$1000,0),MATCH(I$6,'Quarterly Returns'!$B$6:$W$6,0))+1)*I7</f>
        <v>100.68941248853803</v>
      </c>
      <c r="J8" s="86">
        <f>(INDEX('Quarterly Returns'!$B$6:$W$1000,MATCH($B8,'Quarterly Returns'!$B$6:$B$1000,0),MATCH(J$6,'Quarterly Returns'!$B$6:$W$6,0))+1)*J7</f>
        <v>99.518454447855575</v>
      </c>
      <c r="L8" s="22">
        <f>EOMONTH(L7,3)</f>
        <v>43465</v>
      </c>
      <c r="M8" s="81">
        <f>(INDEX('Quarterly Returns'!$B$6:$W$1000,MATCH($B8,'Quarterly Returns'!$B$6:$B$1000,0),MATCH(M$6,'Quarterly Returns'!$B$6:$W$6,0))+1)*M7</f>
        <v>99.128778915650457</v>
      </c>
      <c r="N8" s="38">
        <f>(INDEX('Quarterly Returns'!$B$6:$W$1000,MATCH($B8,'Quarterly Returns'!$B$6:$B$1000,0),MATCH(N$6,'Quarterly Returns'!$B$6:$W$6,0))+1)*N7</f>
        <v>99.122523200548784</v>
      </c>
      <c r="O8" s="38">
        <f>(INDEX('Quarterly Returns'!$B$6:$W$1000,MATCH($B8,'Quarterly Returns'!$B$6:$B$1000,0),MATCH(O$6,'Quarterly Returns'!$B$6:$W$6,0))+1)*O7</f>
        <v>99.450644826773143</v>
      </c>
      <c r="P8" s="86">
        <f>(INDEX('Quarterly Returns'!$B$6:$W$1000,MATCH($B8,'Quarterly Returns'!$B$6:$B$1000,0),MATCH(P$6,'Quarterly Returns'!$B$6:$W$6,0))+1)*P7</f>
        <v>99.518454447855575</v>
      </c>
      <c r="R8" s="22">
        <f>EOMONTH(R7,3)</f>
        <v>43465</v>
      </c>
      <c r="S8" s="81">
        <f>(INDEX('Quarterly Returns'!$B$6:$W$1000,MATCH($B8,'Quarterly Returns'!$B$6:$B$1000,0),MATCH(S$6,'Quarterly Returns'!$B$6:$W$6,0))+1)*S7</f>
        <v>101.04938239624917</v>
      </c>
      <c r="T8" s="38">
        <f>(INDEX('Quarterly Returns'!$B$6:$W$1000,MATCH($B8,'Quarterly Returns'!$B$6:$B$1000,0),MATCH(T$6,'Quarterly Returns'!$B$6:$W$6,0))+1)*T7</f>
        <v>99.435695841075088</v>
      </c>
      <c r="U8" s="38">
        <f>(INDEX('Quarterly Returns'!$B$6:$W$1000,MATCH($B8,'Quarterly Returns'!$B$6:$B$1000,0),MATCH(U$6,'Quarterly Returns'!$B$6:$W$6,0))+1)*U7</f>
        <v>101.37802521704941</v>
      </c>
      <c r="V8" s="86">
        <f>(INDEX('Quarterly Returns'!$B$6:$W$1000,MATCH($B8,'Quarterly Returns'!$B$6:$B$1000,0),MATCH(V$6,'Quarterly Returns'!$B$6:$W$6,0))+1)*V7</f>
        <v>99.518454447855575</v>
      </c>
      <c r="X8" s="22">
        <f>EOMONTH(X7,3)</f>
        <v>43465</v>
      </c>
      <c r="Y8" s="81">
        <f>(INDEX('Quarterly Returns'!$B$6:$W$1000,MATCH($B8,'Quarterly Returns'!$B$6:$B$1000,0),MATCH(Y$6,'Quarterly Returns'!$B$6:$W$6,0))+1)*Y7</f>
        <v>99.354123898364918</v>
      </c>
      <c r="Z8" s="38">
        <f>(INDEX('Quarterly Returns'!$B$6:$W$1000,MATCH($B8,'Quarterly Returns'!$B$6:$B$1000,0),MATCH(Z$6,'Quarterly Returns'!$B$6:$W$6,0))+1)*Z7</f>
        <v>100.60010494720011</v>
      </c>
      <c r="AA8" s="38">
        <f>(INDEX('Quarterly Returns'!$B$6:$W$1000,MATCH($B8,'Quarterly Returns'!$B$6:$B$1000,0),MATCH(AA$6,'Quarterly Returns'!$B$6:$W$6,0))+1)*AA7</f>
        <v>102.29370634230337</v>
      </c>
      <c r="AB8" s="86">
        <f>(INDEX('Quarterly Returns'!$B$6:$W$1000,MATCH($B8,'Quarterly Returns'!$B$6:$B$1000,0),MATCH(AB$6,'Quarterly Returns'!$B$6:$W$6,0))+1)*AB7</f>
        <v>99.518454447855575</v>
      </c>
      <c r="AD8" s="22">
        <f>EOMONTH(AD7,3)</f>
        <v>43465</v>
      </c>
      <c r="AE8" s="81">
        <f>(INDEX('Quarterly Returns'!$B$6:$W$1000,MATCH($B8,'Quarterly Returns'!$B$6:$B$1000,0),MATCH(AE$6,'Quarterly Returns'!$B$6:$W$6,0))+1)*AE7</f>
        <v>98.309760662065173</v>
      </c>
      <c r="AF8" s="38">
        <f>(INDEX('Quarterly Returns'!$B$6:$W$1000,MATCH($B8,'Quarterly Returns'!$B$6:$B$1000,0),MATCH(AF$6,'Quarterly Returns'!$B$6:$W$6,0))+1)*AF7</f>
        <v>99.73038599850554</v>
      </c>
      <c r="AG8" s="38">
        <f>(INDEX('Quarterly Returns'!$B$6:$W$1000,MATCH($B8,'Quarterly Returns'!$B$6:$B$1000,0),MATCH(AG$6,'Quarterly Returns'!$B$6:$W$6,0))+1)*AG7</f>
        <v>96.454710412880374</v>
      </c>
      <c r="AH8" s="86">
        <f>(INDEX('Quarterly Returns'!$B$6:$W$1000,MATCH($B8,'Quarterly Returns'!$B$6:$B$1000,0),MATCH(AH$6,'Quarterly Returns'!$B$6:$W$6,0))+1)*AH7</f>
        <v>99.518454447855575</v>
      </c>
      <c r="AJ8" s="22">
        <f>EOMONTH(AJ7,3)</f>
        <v>43465</v>
      </c>
      <c r="AK8" s="81">
        <f>(INDEX('Quarterly Returns'!$B$6:$W$1000,MATCH($B8,'Quarterly Returns'!$B$6:$B$1000,0),MATCH(AK$6,'Quarterly Returns'!$B$6:$W$6,0))+1)*AK7</f>
        <v>100.52727568569591</v>
      </c>
      <c r="AL8" s="38">
        <f>(INDEX('Quarterly Returns'!$B$6:$W$1000,MATCH($B8,'Quarterly Returns'!$B$6:$B$1000,0),MATCH(AL$6,'Quarterly Returns'!$B$6:$W$6,0))+1)*AL7</f>
        <v>99.267603226847015</v>
      </c>
      <c r="AM8" s="38">
        <f>(INDEX('Quarterly Returns'!$B$6:$W$1000,MATCH($B8,'Quarterly Returns'!$B$6:$B$1000,0),MATCH(AM$6,'Quarterly Returns'!$B$6:$W$6,0))+1)*AM7</f>
        <v>99.279695620094117</v>
      </c>
      <c r="AN8" s="38">
        <f>(INDEX('Quarterly Returns'!$B$6:$W$1000,MATCH($B8,'Quarterly Returns'!$B$6:$B$1000,0),MATCH(AN$6,'Quarterly Returns'!$B$6:$W$6,0))+1)*AN7</f>
        <v>100.46601606919521</v>
      </c>
      <c r="AO8" s="86">
        <f>(INDEX('Quarterly Returns'!$B$6:$W$1000,MATCH($B8,'Quarterly Returns'!$B$6:$B$1000,0),MATCH(AO$6,'Quarterly Returns'!$B$6:$W$6,0))+1)*AO7</f>
        <v>99.518454447855575</v>
      </c>
      <c r="AQ8" s="22">
        <f>EOMONTH(AQ7,3)</f>
        <v>43465</v>
      </c>
      <c r="AR8" s="81">
        <f>(INDEX('Quarterly Returns'!$B$6:$W$1000,MATCH($B8,'Quarterly Returns'!$B$6:$B$1000,0),MATCH(AR$6,'Quarterly Returns'!$B$6:$W$6,0))+1)*AR7</f>
        <v>102.09403530488356</v>
      </c>
      <c r="AS8" s="38">
        <f>(INDEX('Quarterly Returns'!$B$6:$W$1000,MATCH($B8,'Quarterly Returns'!$B$6:$B$1000,0),MATCH(AS$6,'Quarterly Returns'!$B$6:$W$6,0))+1)*AS7</f>
        <v>103.30871766644401</v>
      </c>
      <c r="AT8" s="38">
        <f>(INDEX('Quarterly Returns'!$B$6:$W$1000,MATCH($B8,'Quarterly Returns'!$B$6:$B$1000,0),MATCH(AT$6,'Quarterly Returns'!$B$6:$W$6,0))+1)*AT7</f>
        <v>101.36884237738528</v>
      </c>
      <c r="AU8" s="86">
        <f>(INDEX('Quarterly Returns'!$B$6:$W$1000,MATCH($B8,'Quarterly Returns'!$B$6:$B$1000,0),MATCH(AU$6,'Quarterly Returns'!$B$6:$W$6,0))+1)*AU7</f>
        <v>99.518454447855575</v>
      </c>
    </row>
    <row r="9" spans="2:47" s="14" customFormat="1" ht="12" customHeight="1">
      <c r="B9" s="22">
        <f t="shared" ref="B9:B27" si="0">EOMONTH(B8,3)</f>
        <v>43555</v>
      </c>
      <c r="C9" s="82">
        <f>(INDEX('Quarterly Returns'!$B$6:$W$1000,MATCH($B9,'Quarterly Returns'!$B$6:$B$1000,0),MATCH(C$6,'Quarterly Returns'!$B$6:$W$6,0))+1)*C8</f>
        <v>103.5164028695129</v>
      </c>
      <c r="D9" s="37">
        <f>(INDEX('Quarterly Returns'!$B$6:$W$1000,MATCH($B9,'Quarterly Returns'!$B$6:$B$1000,0),MATCH(D$6,'Quarterly Returns'!$B$6:$W$6,0))+1)*D8</f>
        <v>107.86152819152257</v>
      </c>
      <c r="E9" s="37">
        <f>(INDEX('Quarterly Returns'!$B$6:$W$1000,MATCH($B9,'Quarterly Returns'!$B$6:$B$1000,0),MATCH(E$6,'Quarterly Returns'!$B$6:$W$6,0))+1)*E8</f>
        <v>101.29697068962261</v>
      </c>
      <c r="F9" s="37">
        <f>(INDEX('Quarterly Returns'!$B$6:$W$1000,MATCH($B9,'Quarterly Returns'!$B$6:$B$1000,0),MATCH(F$6,'Quarterly Returns'!$B$6:$W$6,0))+1)*F8</f>
        <v>99.562102752826334</v>
      </c>
      <c r="G9" s="37">
        <f>(INDEX('Quarterly Returns'!$B$6:$W$1000,MATCH($B9,'Quarterly Returns'!$B$6:$B$1000,0),MATCH(G$6,'Quarterly Returns'!$B$6:$W$6,0))+1)*G8</f>
        <v>102.29300725794447</v>
      </c>
      <c r="H9" s="37">
        <f>(INDEX('Quarterly Returns'!$B$6:$W$1000,MATCH($B9,'Quarterly Returns'!$B$6:$B$1000,0),MATCH(H$6,'Quarterly Returns'!$B$6:$W$6,0))+1)*H8</f>
        <v>104.50295445062369</v>
      </c>
      <c r="I9" s="37">
        <f>(INDEX('Quarterly Returns'!$B$6:$W$1000,MATCH($B9,'Quarterly Returns'!$B$6:$B$1000,0),MATCH(I$6,'Quarterly Returns'!$B$6:$W$6,0))+1)*I8</f>
        <v>103.06347490338332</v>
      </c>
      <c r="J9" s="87">
        <f>(INDEX('Quarterly Returns'!$B$6:$W$1000,MATCH($B9,'Quarterly Returns'!$B$6:$B$1000,0),MATCH(J$6,'Quarterly Returns'!$B$6:$W$6,0))+1)*J8</f>
        <v>102.82263199426701</v>
      </c>
      <c r="L9" s="22">
        <f t="shared" ref="L9:L27" si="1">EOMONTH(L8,3)</f>
        <v>43555</v>
      </c>
      <c r="M9" s="82">
        <f>(INDEX('Quarterly Returns'!$B$6:$W$1000,MATCH($B9,'Quarterly Returns'!$B$6:$B$1000,0),MATCH(M$6,'Quarterly Returns'!$B$6:$W$6,0))+1)*M8</f>
        <v>103.5164028695129</v>
      </c>
      <c r="N9" s="37">
        <f>(INDEX('Quarterly Returns'!$B$6:$W$1000,MATCH($B9,'Quarterly Returns'!$B$6:$B$1000,0),MATCH(N$6,'Quarterly Returns'!$B$6:$W$6,0))+1)*N8</f>
        <v>103.46694459553589</v>
      </c>
      <c r="O9" s="37">
        <f>(INDEX('Quarterly Returns'!$B$6:$W$1000,MATCH($B9,'Quarterly Returns'!$B$6:$B$1000,0),MATCH(O$6,'Quarterly Returns'!$B$6:$W$6,0))+1)*O8</f>
        <v>104.16969180344829</v>
      </c>
      <c r="P9" s="87">
        <f>(INDEX('Quarterly Returns'!$B$6:$W$1000,MATCH($B9,'Quarterly Returns'!$B$6:$B$1000,0),MATCH(P$6,'Quarterly Returns'!$B$6:$W$6,0))+1)*P8</f>
        <v>102.82263199426701</v>
      </c>
      <c r="R9" s="22">
        <f t="shared" ref="R9:R27" si="2">EOMONTH(R8,3)</f>
        <v>43555</v>
      </c>
      <c r="S9" s="82">
        <f>(INDEX('Quarterly Returns'!$B$6:$W$1000,MATCH($B9,'Quarterly Returns'!$B$6:$B$1000,0),MATCH(S$6,'Quarterly Returns'!$B$6:$W$6,0))+1)*S8</f>
        <v>107.86152819152257</v>
      </c>
      <c r="T9" s="37">
        <f>(INDEX('Quarterly Returns'!$B$6:$W$1000,MATCH($B9,'Quarterly Returns'!$B$6:$B$1000,0),MATCH(T$6,'Quarterly Returns'!$B$6:$W$6,0))+1)*T8</f>
        <v>101.8132191927498</v>
      </c>
      <c r="U9" s="37">
        <f>(INDEX('Quarterly Returns'!$B$6:$W$1000,MATCH($B9,'Quarterly Returns'!$B$6:$B$1000,0),MATCH(U$6,'Quarterly Returns'!$B$6:$W$6,0))+1)*U8</f>
        <v>109.1124581534128</v>
      </c>
      <c r="V9" s="87">
        <f>(INDEX('Quarterly Returns'!$B$6:$W$1000,MATCH($B9,'Quarterly Returns'!$B$6:$B$1000,0),MATCH(V$6,'Quarterly Returns'!$B$6:$W$6,0))+1)*V8</f>
        <v>102.82263199426701</v>
      </c>
      <c r="X9" s="22">
        <f t="shared" ref="X9:X27" si="3">EOMONTH(X8,3)</f>
        <v>43555</v>
      </c>
      <c r="Y9" s="82">
        <f>(INDEX('Quarterly Returns'!$B$6:$W$1000,MATCH($B9,'Quarterly Returns'!$B$6:$B$1000,0),MATCH(Y$6,'Quarterly Returns'!$B$6:$W$6,0))+1)*Y8</f>
        <v>101.29697068962261</v>
      </c>
      <c r="Z9" s="37">
        <f>(INDEX('Quarterly Returns'!$B$6:$W$1000,MATCH($B9,'Quarterly Returns'!$B$6:$B$1000,0),MATCH(Z$6,'Quarterly Returns'!$B$6:$W$6,0))+1)*Z8</f>
        <v>103.12657426891346</v>
      </c>
      <c r="AA9" s="37">
        <f>(INDEX('Quarterly Returns'!$B$6:$W$1000,MATCH($B9,'Quarterly Returns'!$B$6:$B$1000,0),MATCH(AA$6,'Quarterly Returns'!$B$6:$W$6,0))+1)*AA8</f>
        <v>105.75018980512183</v>
      </c>
      <c r="AB9" s="87">
        <f>(INDEX('Quarterly Returns'!$B$6:$W$1000,MATCH($B9,'Quarterly Returns'!$B$6:$B$1000,0),MATCH(AB$6,'Quarterly Returns'!$B$6:$W$6,0))+1)*AB8</f>
        <v>102.82263199426701</v>
      </c>
      <c r="AD9" s="22">
        <f t="shared" ref="AD9:AD27" si="4">EOMONTH(AD8,3)</f>
        <v>43555</v>
      </c>
      <c r="AE9" s="82">
        <f>(INDEX('Quarterly Returns'!$B$6:$W$1000,MATCH($B9,'Quarterly Returns'!$B$6:$B$1000,0),MATCH(AE$6,'Quarterly Returns'!$B$6:$W$6,0))+1)*AE8</f>
        <v>99.562102752826334</v>
      </c>
      <c r="AF9" s="37">
        <f>(INDEX('Quarterly Returns'!$B$6:$W$1000,MATCH($B9,'Quarterly Returns'!$B$6:$B$1000,0),MATCH(AF$6,'Quarterly Returns'!$B$6:$W$6,0))+1)*AF8</f>
        <v>102.78149096679805</v>
      </c>
      <c r="AG9" s="37">
        <f>(INDEX('Quarterly Returns'!$B$6:$W$1000,MATCH($B9,'Quarterly Returns'!$B$6:$B$1000,0),MATCH(AG$6,'Quarterly Returns'!$B$6:$W$6,0))+1)*AG8</f>
        <v>95.341485521549984</v>
      </c>
      <c r="AH9" s="87">
        <f>(INDEX('Quarterly Returns'!$B$6:$W$1000,MATCH($B9,'Quarterly Returns'!$B$6:$B$1000,0),MATCH(AH$6,'Quarterly Returns'!$B$6:$W$6,0))+1)*AH8</f>
        <v>102.82263199426701</v>
      </c>
      <c r="AJ9" s="22">
        <f t="shared" ref="AJ9:AJ27" si="5">EOMONTH(AJ8,3)</f>
        <v>43555</v>
      </c>
      <c r="AK9" s="82">
        <f>(INDEX('Quarterly Returns'!$B$6:$W$1000,MATCH($B9,'Quarterly Returns'!$B$6:$B$1000,0),MATCH(AK$6,'Quarterly Returns'!$B$6:$W$6,0))+1)*AK8</f>
        <v>102.29300725794447</v>
      </c>
      <c r="AL9" s="37">
        <f>(INDEX('Quarterly Returns'!$B$6:$W$1000,MATCH($B9,'Quarterly Returns'!$B$6:$B$1000,0),MATCH(AL$6,'Quarterly Returns'!$B$6:$W$6,0))+1)*AL8</f>
        <v>101.27437710732823</v>
      </c>
      <c r="AM9" s="37">
        <f>(INDEX('Quarterly Returns'!$B$6:$W$1000,MATCH($B9,'Quarterly Returns'!$B$6:$B$1000,0),MATCH(AM$6,'Quarterly Returns'!$B$6:$W$6,0))+1)*AM8</f>
        <v>101.24864686417587</v>
      </c>
      <c r="AN9" s="37">
        <f>(INDEX('Quarterly Returns'!$B$6:$W$1000,MATCH($B9,'Quarterly Returns'!$B$6:$B$1000,0),MATCH(AN$6,'Quarterly Returns'!$B$6:$W$6,0))+1)*AN8</f>
        <v>102.63025147809445</v>
      </c>
      <c r="AO9" s="87">
        <f>(INDEX('Quarterly Returns'!$B$6:$W$1000,MATCH($B9,'Quarterly Returns'!$B$6:$B$1000,0),MATCH(AO$6,'Quarterly Returns'!$B$6:$W$6,0))+1)*AO8</f>
        <v>102.82263199426701</v>
      </c>
      <c r="AQ9" s="22">
        <f t="shared" ref="AQ9:AQ27" si="6">EOMONTH(AQ8,3)</f>
        <v>43555</v>
      </c>
      <c r="AR9" s="82">
        <f>(INDEX('Quarterly Returns'!$B$6:$W$1000,MATCH($B9,'Quarterly Returns'!$B$6:$B$1000,0),MATCH(AR$6,'Quarterly Returns'!$B$6:$W$6,0))+1)*AR8</f>
        <v>104.50295445062369</v>
      </c>
      <c r="AS9" s="37">
        <f>(INDEX('Quarterly Returns'!$B$6:$W$1000,MATCH($B9,'Quarterly Returns'!$B$6:$B$1000,0),MATCH(AS$6,'Quarterly Returns'!$B$6:$W$6,0))+1)*AS8</f>
        <v>108.35371648977844</v>
      </c>
      <c r="AT9" s="37">
        <f>(INDEX('Quarterly Returns'!$B$6:$W$1000,MATCH($B9,'Quarterly Returns'!$B$6:$B$1000,0),MATCH(AT$6,'Quarterly Returns'!$B$6:$W$6,0))+1)*AT8</f>
        <v>103.00547293092677</v>
      </c>
      <c r="AU9" s="87">
        <f>(INDEX('Quarterly Returns'!$B$6:$W$1000,MATCH($B9,'Quarterly Returns'!$B$6:$B$1000,0),MATCH(AU$6,'Quarterly Returns'!$B$6:$W$6,0))+1)*AU8</f>
        <v>102.82263199426701</v>
      </c>
    </row>
    <row r="10" spans="2:47" s="14" customFormat="1" ht="12" customHeight="1">
      <c r="B10" s="22">
        <f t="shared" si="0"/>
        <v>43646</v>
      </c>
      <c r="C10" s="81">
        <f>(INDEX('Quarterly Returns'!$B$6:$W$1000,MATCH($B10,'Quarterly Returns'!$B$6:$B$1000,0),MATCH(C$6,'Quarterly Returns'!$B$6:$W$6,0))+1)*C9</f>
        <v>106.56854885870567</v>
      </c>
      <c r="D10" s="38">
        <f>(INDEX('Quarterly Returns'!$B$6:$W$1000,MATCH($B10,'Quarterly Returns'!$B$6:$B$1000,0),MATCH(D$6,'Quarterly Returns'!$B$6:$W$6,0))+1)*D9</f>
        <v>110.52410527160708</v>
      </c>
      <c r="E10" s="38">
        <f>(INDEX('Quarterly Returns'!$B$6:$W$1000,MATCH($B10,'Quarterly Returns'!$B$6:$B$1000,0),MATCH(E$6,'Quarterly Returns'!$B$6:$W$6,0))+1)*E9</f>
        <v>102.94938108788664</v>
      </c>
      <c r="F10" s="38">
        <f>(INDEX('Quarterly Returns'!$B$6:$W$1000,MATCH($B10,'Quarterly Returns'!$B$6:$B$1000,0),MATCH(F$6,'Quarterly Returns'!$B$6:$W$6,0))+1)*F9</f>
        <v>98.381066637339075</v>
      </c>
      <c r="G10" s="38">
        <f>(INDEX('Quarterly Returns'!$B$6:$W$1000,MATCH($B10,'Quarterly Returns'!$B$6:$B$1000,0),MATCH(G$6,'Quarterly Returns'!$B$6:$W$6,0))+1)*G9</f>
        <v>103.98214001140555</v>
      </c>
      <c r="H10" s="38">
        <f>(INDEX('Quarterly Returns'!$B$6:$W$1000,MATCH($B10,'Quarterly Returns'!$B$6:$B$1000,0),MATCH(H$6,'Quarterly Returns'!$B$6:$W$6,0))+1)*H9</f>
        <v>108.54728003915638</v>
      </c>
      <c r="I10" s="38">
        <f>(INDEX('Quarterly Returns'!$B$6:$W$1000,MATCH($B10,'Quarterly Returns'!$B$6:$B$1000,0),MATCH(I$6,'Quarterly Returns'!$B$6:$W$6,0))+1)*I9</f>
        <v>108.13620422801172</v>
      </c>
      <c r="J10" s="86">
        <f>(INDEX('Quarterly Returns'!$B$6:$W$1000,MATCH($B10,'Quarterly Returns'!$B$6:$B$1000,0),MATCH(J$6,'Quarterly Returns'!$B$6:$W$6,0))+1)*J9</f>
        <v>105.04772337715418</v>
      </c>
      <c r="L10" s="22">
        <f t="shared" si="1"/>
        <v>43646</v>
      </c>
      <c r="M10" s="81">
        <f>(INDEX('Quarterly Returns'!$B$6:$W$1000,MATCH($B10,'Quarterly Returns'!$B$6:$B$1000,0),MATCH(M$6,'Quarterly Returns'!$B$6:$W$6,0))+1)*M9</f>
        <v>106.56854885870567</v>
      </c>
      <c r="N10" s="38">
        <f>(INDEX('Quarterly Returns'!$B$6:$W$1000,MATCH($B10,'Quarterly Returns'!$B$6:$B$1000,0),MATCH(N$6,'Quarterly Returns'!$B$6:$W$6,0))+1)*N9</f>
        <v>106.09868624770834</v>
      </c>
      <c r="O10" s="38">
        <f>(INDEX('Quarterly Returns'!$B$6:$W$1000,MATCH($B10,'Quarterly Returns'!$B$6:$B$1000,0),MATCH(O$6,'Quarterly Returns'!$B$6:$W$6,0))+1)*O9</f>
        <v>110.8303849457123</v>
      </c>
      <c r="P10" s="86">
        <f>(INDEX('Quarterly Returns'!$B$6:$W$1000,MATCH($B10,'Quarterly Returns'!$B$6:$B$1000,0),MATCH(P$6,'Quarterly Returns'!$B$6:$W$6,0))+1)*P9</f>
        <v>105.04772337715418</v>
      </c>
      <c r="R10" s="22">
        <f t="shared" si="2"/>
        <v>43646</v>
      </c>
      <c r="S10" s="81">
        <f>(INDEX('Quarterly Returns'!$B$6:$W$1000,MATCH($B10,'Quarterly Returns'!$B$6:$B$1000,0),MATCH(S$6,'Quarterly Returns'!$B$6:$W$6,0))+1)*S9</f>
        <v>110.52410527160708</v>
      </c>
      <c r="T10" s="38">
        <f>(INDEX('Quarterly Returns'!$B$6:$W$1000,MATCH($B10,'Quarterly Returns'!$B$6:$B$1000,0),MATCH(T$6,'Quarterly Returns'!$B$6:$W$6,0))+1)*T9</f>
        <v>105.55164353855621</v>
      </c>
      <c r="U10" s="38">
        <f>(INDEX('Quarterly Returns'!$B$6:$W$1000,MATCH($B10,'Quarterly Returns'!$B$6:$B$1000,0),MATCH(U$6,'Quarterly Returns'!$B$6:$W$6,0))+1)*U9</f>
        <v>111.54678132646283</v>
      </c>
      <c r="V10" s="86">
        <f>(INDEX('Quarterly Returns'!$B$6:$W$1000,MATCH($B10,'Quarterly Returns'!$B$6:$B$1000,0),MATCH(V$6,'Quarterly Returns'!$B$6:$W$6,0))+1)*V9</f>
        <v>105.04772337715418</v>
      </c>
      <c r="X10" s="22">
        <f t="shared" si="3"/>
        <v>43646</v>
      </c>
      <c r="Y10" s="81">
        <f>(INDEX('Quarterly Returns'!$B$6:$W$1000,MATCH($B10,'Quarterly Returns'!$B$6:$B$1000,0),MATCH(Y$6,'Quarterly Returns'!$B$6:$W$6,0))+1)*Y9</f>
        <v>102.94938108788664</v>
      </c>
      <c r="Z10" s="38">
        <f>(INDEX('Quarterly Returns'!$B$6:$W$1000,MATCH($B10,'Quarterly Returns'!$B$6:$B$1000,0),MATCH(Z$6,'Quarterly Returns'!$B$6:$W$6,0))+1)*Z9</f>
        <v>104.82793998678362</v>
      </c>
      <c r="AA10" s="38">
        <f>(INDEX('Quarterly Returns'!$B$6:$W$1000,MATCH($B10,'Quarterly Returns'!$B$6:$B$1000,0),MATCH(AA$6,'Quarterly Returns'!$B$6:$W$6,0))+1)*AA9</f>
        <v>107.36147701648002</v>
      </c>
      <c r="AB10" s="86">
        <f>(INDEX('Quarterly Returns'!$B$6:$W$1000,MATCH($B10,'Quarterly Returns'!$B$6:$B$1000,0),MATCH(AB$6,'Quarterly Returns'!$B$6:$W$6,0))+1)*AB9</f>
        <v>105.04772337715418</v>
      </c>
      <c r="AD10" s="22">
        <f t="shared" si="4"/>
        <v>43646</v>
      </c>
      <c r="AE10" s="81">
        <f>(INDEX('Quarterly Returns'!$B$6:$W$1000,MATCH($B10,'Quarterly Returns'!$B$6:$B$1000,0),MATCH(AE$6,'Quarterly Returns'!$B$6:$W$6,0))+1)*AE9</f>
        <v>98.381066637339075</v>
      </c>
      <c r="AF10" s="38">
        <f>(INDEX('Quarterly Returns'!$B$6:$W$1000,MATCH($B10,'Quarterly Returns'!$B$6:$B$1000,0),MATCH(AF$6,'Quarterly Returns'!$B$6:$W$6,0))+1)*AF9</f>
        <v>103.12178580446017</v>
      </c>
      <c r="AG10" s="38">
        <f>(INDEX('Quarterly Returns'!$B$6:$W$1000,MATCH($B10,'Quarterly Returns'!$B$6:$B$1000,0),MATCH(AG$6,'Quarterly Returns'!$B$6:$W$6,0))+1)*AG9</f>
        <v>92.196763306291444</v>
      </c>
      <c r="AH10" s="86">
        <f>(INDEX('Quarterly Returns'!$B$6:$W$1000,MATCH($B10,'Quarterly Returns'!$B$6:$B$1000,0),MATCH(AH$6,'Quarterly Returns'!$B$6:$W$6,0))+1)*AH9</f>
        <v>105.04772337715418</v>
      </c>
      <c r="AJ10" s="22">
        <f t="shared" si="5"/>
        <v>43646</v>
      </c>
      <c r="AK10" s="81">
        <f>(INDEX('Quarterly Returns'!$B$6:$W$1000,MATCH($B10,'Quarterly Returns'!$B$6:$B$1000,0),MATCH(AK$6,'Quarterly Returns'!$B$6:$W$6,0))+1)*AK9</f>
        <v>103.98214001140555</v>
      </c>
      <c r="AL10" s="38">
        <f>(INDEX('Quarterly Returns'!$B$6:$W$1000,MATCH($B10,'Quarterly Returns'!$B$6:$B$1000,0),MATCH(AL$6,'Quarterly Returns'!$B$6:$W$6,0))+1)*AL9</f>
        <v>102.85639760013105</v>
      </c>
      <c r="AM10" s="38">
        <f>(INDEX('Quarterly Returns'!$B$6:$W$1000,MATCH($B10,'Quarterly Returns'!$B$6:$B$1000,0),MATCH(AM$6,'Quarterly Returns'!$B$6:$W$6,0))+1)*AM9</f>
        <v>102.80280141929481</v>
      </c>
      <c r="AN10" s="38">
        <f>(INDEX('Quarterly Returns'!$B$6:$W$1000,MATCH($B10,'Quarterly Returns'!$B$6:$B$1000,0),MATCH(AN$6,'Quarterly Returns'!$B$6:$W$6,0))+1)*AN9</f>
        <v>104.04594017775047</v>
      </c>
      <c r="AO10" s="86">
        <f>(INDEX('Quarterly Returns'!$B$6:$W$1000,MATCH($B10,'Quarterly Returns'!$B$6:$B$1000,0),MATCH(AO$6,'Quarterly Returns'!$B$6:$W$6,0))+1)*AO9</f>
        <v>105.04772337715418</v>
      </c>
      <c r="AQ10" s="22">
        <f t="shared" si="6"/>
        <v>43646</v>
      </c>
      <c r="AR10" s="81">
        <f>(INDEX('Quarterly Returns'!$B$6:$W$1000,MATCH($B10,'Quarterly Returns'!$B$6:$B$1000,0),MATCH(AR$6,'Quarterly Returns'!$B$6:$W$6,0))+1)*AR9</f>
        <v>108.54728003915638</v>
      </c>
      <c r="AS10" s="38">
        <f>(INDEX('Quarterly Returns'!$B$6:$W$1000,MATCH($B10,'Quarterly Returns'!$B$6:$B$1000,0),MATCH(AS$6,'Quarterly Returns'!$B$6:$W$6,0))+1)*AS9</f>
        <v>114.9183259570996</v>
      </c>
      <c r="AT10" s="38">
        <f>(INDEX('Quarterly Returns'!$B$6:$W$1000,MATCH($B10,'Quarterly Returns'!$B$6:$B$1000,0),MATCH(AT$6,'Quarterly Returns'!$B$6:$W$6,0))+1)*AT9</f>
        <v>106.87995995807222</v>
      </c>
      <c r="AU10" s="86">
        <f>(INDEX('Quarterly Returns'!$B$6:$W$1000,MATCH($B10,'Quarterly Returns'!$B$6:$B$1000,0),MATCH(AU$6,'Quarterly Returns'!$B$6:$W$6,0))+1)*AU9</f>
        <v>105.04772337715418</v>
      </c>
    </row>
    <row r="11" spans="2:47" s="14" customFormat="1" ht="12" customHeight="1">
      <c r="B11" s="22">
        <f t="shared" si="0"/>
        <v>43738</v>
      </c>
      <c r="C11" s="82">
        <f>(INDEX('Quarterly Returns'!$B$6:$W$1000,MATCH($B11,'Quarterly Returns'!$B$6:$B$1000,0),MATCH(C$6,'Quarterly Returns'!$B$6:$W$6,0))+1)*C10</f>
        <v>109.53602540834871</v>
      </c>
      <c r="D11" s="37">
        <f>(INDEX('Quarterly Returns'!$B$6:$W$1000,MATCH($B11,'Quarterly Returns'!$B$6:$B$1000,0),MATCH(D$6,'Quarterly Returns'!$B$6:$W$6,0))+1)*D10</f>
        <v>112.23878446011832</v>
      </c>
      <c r="E11" s="37">
        <f>(INDEX('Quarterly Returns'!$B$6:$W$1000,MATCH($B11,'Quarterly Returns'!$B$6:$B$1000,0),MATCH(E$6,'Quarterly Returns'!$B$6:$W$6,0))+1)*E10</f>
        <v>106.22970563065977</v>
      </c>
      <c r="F11" s="37">
        <f>(INDEX('Quarterly Returns'!$B$6:$W$1000,MATCH($B11,'Quarterly Returns'!$B$6:$B$1000,0),MATCH(F$6,'Quarterly Returns'!$B$6:$W$6,0))+1)*F10</f>
        <v>98.537730962900071</v>
      </c>
      <c r="G11" s="37">
        <f>(INDEX('Quarterly Returns'!$B$6:$W$1000,MATCH($B11,'Quarterly Returns'!$B$6:$B$1000,0),MATCH(G$6,'Quarterly Returns'!$B$6:$W$6,0))+1)*G10</f>
        <v>106.15021764560016</v>
      </c>
      <c r="H11" s="37">
        <f>(INDEX('Quarterly Returns'!$B$6:$W$1000,MATCH($B11,'Quarterly Returns'!$B$6:$B$1000,0),MATCH(H$6,'Quarterly Returns'!$B$6:$W$6,0))+1)*H10</f>
        <v>110.79846214057234</v>
      </c>
      <c r="I11" s="37">
        <f>(INDEX('Quarterly Returns'!$B$6:$W$1000,MATCH($B11,'Quarterly Returns'!$B$6:$B$1000,0),MATCH(I$6,'Quarterly Returns'!$B$6:$W$6,0))+1)*I10</f>
        <v>108.23433152608227</v>
      </c>
      <c r="J11" s="87">
        <f>(INDEX('Quarterly Returns'!$B$6:$W$1000,MATCH($B11,'Quarterly Returns'!$B$6:$B$1000,0),MATCH(J$6,'Quarterly Returns'!$B$6:$W$6,0))+1)*J10</f>
        <v>107.33345244606012</v>
      </c>
      <c r="L11" s="22">
        <f t="shared" si="1"/>
        <v>43738</v>
      </c>
      <c r="M11" s="82">
        <f>(INDEX('Quarterly Returns'!$B$6:$W$1000,MATCH($B11,'Quarterly Returns'!$B$6:$B$1000,0),MATCH(M$6,'Quarterly Returns'!$B$6:$W$6,0))+1)*M10</f>
        <v>109.53602540834871</v>
      </c>
      <c r="N11" s="37">
        <f>(INDEX('Quarterly Returns'!$B$6:$W$1000,MATCH($B11,'Quarterly Returns'!$B$6:$B$1000,0),MATCH(N$6,'Quarterly Returns'!$B$6:$W$6,0))+1)*N10</f>
        <v>109.09040401397239</v>
      </c>
      <c r="O11" s="37">
        <f>(INDEX('Quarterly Returns'!$B$6:$W$1000,MATCH($B11,'Quarterly Returns'!$B$6:$B$1000,0),MATCH(O$6,'Quarterly Returns'!$B$6:$W$6,0))+1)*O10</f>
        <v>113.87987673946637</v>
      </c>
      <c r="P11" s="87">
        <f>(INDEX('Quarterly Returns'!$B$6:$W$1000,MATCH($B11,'Quarterly Returns'!$B$6:$B$1000,0),MATCH(P$6,'Quarterly Returns'!$B$6:$W$6,0))+1)*P10</f>
        <v>107.33345244606012</v>
      </c>
      <c r="R11" s="22">
        <f t="shared" si="2"/>
        <v>43738</v>
      </c>
      <c r="S11" s="82">
        <f>(INDEX('Quarterly Returns'!$B$6:$W$1000,MATCH($B11,'Quarterly Returns'!$B$6:$B$1000,0),MATCH(S$6,'Quarterly Returns'!$B$6:$W$6,0))+1)*S10</f>
        <v>112.23878446011832</v>
      </c>
      <c r="T11" s="37">
        <f>(INDEX('Quarterly Returns'!$B$6:$W$1000,MATCH($B11,'Quarterly Returns'!$B$6:$B$1000,0),MATCH(T$6,'Quarterly Returns'!$B$6:$W$6,0))+1)*T10</f>
        <v>108.75443682664482</v>
      </c>
      <c r="U11" s="37">
        <f>(INDEX('Quarterly Returns'!$B$6:$W$1000,MATCH($B11,'Quarterly Returns'!$B$6:$B$1000,0),MATCH(U$6,'Quarterly Returns'!$B$6:$W$6,0))+1)*U10</f>
        <v>112.9752428556626</v>
      </c>
      <c r="V11" s="87">
        <f>(INDEX('Quarterly Returns'!$B$6:$W$1000,MATCH($B11,'Quarterly Returns'!$B$6:$B$1000,0),MATCH(V$6,'Quarterly Returns'!$B$6:$W$6,0))+1)*V10</f>
        <v>107.33345244606012</v>
      </c>
      <c r="X11" s="22">
        <f t="shared" si="3"/>
        <v>43738</v>
      </c>
      <c r="Y11" s="82">
        <f>(INDEX('Quarterly Returns'!$B$6:$W$1000,MATCH($B11,'Quarterly Returns'!$B$6:$B$1000,0),MATCH(Y$6,'Quarterly Returns'!$B$6:$W$6,0))+1)*Y10</f>
        <v>106.22970563065977</v>
      </c>
      <c r="Z11" s="37">
        <f>(INDEX('Quarterly Returns'!$B$6:$W$1000,MATCH($B11,'Quarterly Returns'!$B$6:$B$1000,0),MATCH(Z$6,'Quarterly Returns'!$B$6:$W$6,0))+1)*Z10</f>
        <v>107.71551426218178</v>
      </c>
      <c r="AA11" s="37">
        <f>(INDEX('Quarterly Returns'!$B$6:$W$1000,MATCH($B11,'Quarterly Returns'!$B$6:$B$1000,0),MATCH(AA$6,'Quarterly Returns'!$B$6:$W$6,0))+1)*AA10</f>
        <v>109.98834942620104</v>
      </c>
      <c r="AB11" s="87">
        <f>(INDEX('Quarterly Returns'!$B$6:$W$1000,MATCH($B11,'Quarterly Returns'!$B$6:$B$1000,0),MATCH(AB$6,'Quarterly Returns'!$B$6:$W$6,0))+1)*AB10</f>
        <v>107.33345244606012</v>
      </c>
      <c r="AD11" s="22">
        <f t="shared" si="4"/>
        <v>43738</v>
      </c>
      <c r="AE11" s="82">
        <f>(INDEX('Quarterly Returns'!$B$6:$W$1000,MATCH($B11,'Quarterly Returns'!$B$6:$B$1000,0),MATCH(AE$6,'Quarterly Returns'!$B$6:$W$6,0))+1)*AE10</f>
        <v>98.537730962900071</v>
      </c>
      <c r="AF11" s="37">
        <f>(INDEX('Quarterly Returns'!$B$6:$W$1000,MATCH($B11,'Quarterly Returns'!$B$6:$B$1000,0),MATCH(AF$6,'Quarterly Returns'!$B$6:$W$6,0))+1)*AF10</f>
        <v>105.56759214462427</v>
      </c>
      <c r="AG11" s="37">
        <f>(INDEX('Quarterly Returns'!$B$6:$W$1000,MATCH($B11,'Quarterly Returns'!$B$6:$B$1000,0),MATCH(AG$6,'Quarterly Returns'!$B$6:$W$6,0))+1)*AG10</f>
        <v>89.363107255866396</v>
      </c>
      <c r="AH11" s="87">
        <f>(INDEX('Quarterly Returns'!$B$6:$W$1000,MATCH($B11,'Quarterly Returns'!$B$6:$B$1000,0),MATCH(AH$6,'Quarterly Returns'!$B$6:$W$6,0))+1)*AH10</f>
        <v>107.33345244606012</v>
      </c>
      <c r="AJ11" s="22">
        <f t="shared" si="5"/>
        <v>43738</v>
      </c>
      <c r="AK11" s="82">
        <f>(INDEX('Quarterly Returns'!$B$6:$W$1000,MATCH($B11,'Quarterly Returns'!$B$6:$B$1000,0),MATCH(AK$6,'Quarterly Returns'!$B$6:$W$6,0))+1)*AK10</f>
        <v>106.15021764560016</v>
      </c>
      <c r="AL11" s="37">
        <f>(INDEX('Quarterly Returns'!$B$6:$W$1000,MATCH($B11,'Quarterly Returns'!$B$6:$B$1000,0),MATCH(AL$6,'Quarterly Returns'!$B$6:$W$6,0))+1)*AL10</f>
        <v>106.73270148029398</v>
      </c>
      <c r="AM11" s="37">
        <f>(INDEX('Quarterly Returns'!$B$6:$W$1000,MATCH($B11,'Quarterly Returns'!$B$6:$B$1000,0),MATCH(AM$6,'Quarterly Returns'!$B$6:$W$6,0))+1)*AM10</f>
        <v>105.05769337595483</v>
      </c>
      <c r="AN11" s="37">
        <f>(INDEX('Quarterly Returns'!$B$6:$W$1000,MATCH($B11,'Quarterly Returns'!$B$6:$B$1000,0),MATCH(AN$6,'Quarterly Returns'!$B$6:$W$6,0))+1)*AN10</f>
        <v>105.35910678524624</v>
      </c>
      <c r="AO11" s="87">
        <f>(INDEX('Quarterly Returns'!$B$6:$W$1000,MATCH($B11,'Quarterly Returns'!$B$6:$B$1000,0),MATCH(AO$6,'Quarterly Returns'!$B$6:$W$6,0))+1)*AO10</f>
        <v>107.33345244606012</v>
      </c>
      <c r="AQ11" s="22">
        <f t="shared" si="6"/>
        <v>43738</v>
      </c>
      <c r="AR11" s="82">
        <f>(INDEX('Quarterly Returns'!$B$6:$W$1000,MATCH($B11,'Quarterly Returns'!$B$6:$B$1000,0),MATCH(AR$6,'Quarterly Returns'!$B$6:$W$6,0))+1)*AR10</f>
        <v>110.79846214057234</v>
      </c>
      <c r="AS11" s="37">
        <f>(INDEX('Quarterly Returns'!$B$6:$W$1000,MATCH($B11,'Quarterly Returns'!$B$6:$B$1000,0),MATCH(AS$6,'Quarterly Returns'!$B$6:$W$6,0))+1)*AS10</f>
        <v>118.37718965099113</v>
      </c>
      <c r="AT11" s="37">
        <f>(INDEX('Quarterly Returns'!$B$6:$W$1000,MATCH($B11,'Quarterly Returns'!$B$6:$B$1000,0),MATCH(AT$6,'Quarterly Returns'!$B$6:$W$6,0))+1)*AT10</f>
        <v>107.25895156039621</v>
      </c>
      <c r="AU11" s="87">
        <f>(INDEX('Quarterly Returns'!$B$6:$W$1000,MATCH($B11,'Quarterly Returns'!$B$6:$B$1000,0),MATCH(AU$6,'Quarterly Returns'!$B$6:$W$6,0))+1)*AU10</f>
        <v>107.33345244606012</v>
      </c>
    </row>
    <row r="12" spans="2:47" s="14" customFormat="1" ht="12" customHeight="1">
      <c r="B12" s="22">
        <f t="shared" si="0"/>
        <v>43830</v>
      </c>
      <c r="C12" s="81">
        <f>(INDEX('Quarterly Returns'!$B$6:$W$1000,MATCH($B12,'Quarterly Returns'!$B$6:$B$1000,0),MATCH(C$6,'Quarterly Returns'!$B$6:$W$6,0))+1)*C11</f>
        <v>115.26420146930117</v>
      </c>
      <c r="D12" s="38">
        <f>(INDEX('Quarterly Returns'!$B$6:$W$1000,MATCH($B12,'Quarterly Returns'!$B$6:$B$1000,0),MATCH(D$6,'Quarterly Returns'!$B$6:$W$6,0))+1)*D11</f>
        <v>118.54104294567385</v>
      </c>
      <c r="E12" s="38">
        <f>(INDEX('Quarterly Returns'!$B$6:$W$1000,MATCH($B12,'Quarterly Returns'!$B$6:$B$1000,0),MATCH(E$6,'Quarterly Returns'!$B$6:$W$6,0))+1)*E11</f>
        <v>108.50305910195885</v>
      </c>
      <c r="F12" s="38">
        <f>(INDEX('Quarterly Returns'!$B$6:$W$1000,MATCH($B12,'Quarterly Returns'!$B$6:$B$1000,0),MATCH(F$6,'Quarterly Returns'!$B$6:$W$6,0))+1)*F11</f>
        <v>98.455165516897466</v>
      </c>
      <c r="G12" s="38">
        <f>(INDEX('Quarterly Returns'!$B$6:$W$1000,MATCH($B12,'Quarterly Returns'!$B$6:$B$1000,0),MATCH(G$6,'Quarterly Returns'!$B$6:$W$6,0))+1)*G11</f>
        <v>108.52369422624588</v>
      </c>
      <c r="H12" s="38">
        <f>(INDEX('Quarterly Returns'!$B$6:$W$1000,MATCH($B12,'Quarterly Returns'!$B$6:$B$1000,0),MATCH(H$6,'Quarterly Returns'!$B$6:$W$6,0))+1)*H11</f>
        <v>113.62233363989822</v>
      </c>
      <c r="I12" s="38">
        <f>(INDEX('Quarterly Returns'!$B$6:$W$1000,MATCH($B12,'Quarterly Returns'!$B$6:$B$1000,0),MATCH(I$6,'Quarterly Returns'!$B$6:$W$6,0))+1)*I11</f>
        <v>110.79137216279887</v>
      </c>
      <c r="J12" s="86">
        <f>(INDEX('Quarterly Returns'!$B$6:$W$1000,MATCH($B12,'Quarterly Returns'!$B$6:$B$1000,0),MATCH(J$6,'Quarterly Returns'!$B$6:$W$6,0))+1)*J11</f>
        <v>111.2108020230248</v>
      </c>
      <c r="L12" s="22">
        <f t="shared" si="1"/>
        <v>43830</v>
      </c>
      <c r="M12" s="81">
        <f>(INDEX('Quarterly Returns'!$B$6:$W$1000,MATCH($B12,'Quarterly Returns'!$B$6:$B$1000,0),MATCH(M$6,'Quarterly Returns'!$B$6:$W$6,0))+1)*M11</f>
        <v>115.26420146930117</v>
      </c>
      <c r="N12" s="38">
        <f>(INDEX('Quarterly Returns'!$B$6:$W$1000,MATCH($B12,'Quarterly Returns'!$B$6:$B$1000,0),MATCH(N$6,'Quarterly Returns'!$B$6:$W$6,0))+1)*N11</f>
        <v>114.96354812416885</v>
      </c>
      <c r="O12" s="38">
        <f>(INDEX('Quarterly Returns'!$B$6:$W$1000,MATCH($B12,'Quarterly Returns'!$B$6:$B$1000,0),MATCH(O$6,'Quarterly Returns'!$B$6:$W$6,0))+1)*O11</f>
        <v>118.57479605433277</v>
      </c>
      <c r="P12" s="86">
        <f>(INDEX('Quarterly Returns'!$B$6:$W$1000,MATCH($B12,'Quarterly Returns'!$B$6:$B$1000,0),MATCH(P$6,'Quarterly Returns'!$B$6:$W$6,0))+1)*P11</f>
        <v>111.2108020230248</v>
      </c>
      <c r="R12" s="22">
        <f t="shared" si="2"/>
        <v>43830</v>
      </c>
      <c r="S12" s="81">
        <f>(INDEX('Quarterly Returns'!$B$6:$W$1000,MATCH($B12,'Quarterly Returns'!$B$6:$B$1000,0),MATCH(S$6,'Quarterly Returns'!$B$6:$W$6,0))+1)*S11</f>
        <v>118.54104294567385</v>
      </c>
      <c r="T12" s="38">
        <f>(INDEX('Quarterly Returns'!$B$6:$W$1000,MATCH($B12,'Quarterly Returns'!$B$6:$B$1000,0),MATCH(T$6,'Quarterly Returns'!$B$6:$W$6,0))+1)*T11</f>
        <v>111.86529435986782</v>
      </c>
      <c r="U12" s="38">
        <f>(INDEX('Quarterly Returns'!$B$6:$W$1000,MATCH($B12,'Quarterly Returns'!$B$6:$B$1000,0),MATCH(U$6,'Quarterly Returns'!$B$6:$W$6,0))+1)*U11</f>
        <v>119.78877941102367</v>
      </c>
      <c r="V12" s="86">
        <f>(INDEX('Quarterly Returns'!$B$6:$W$1000,MATCH($B12,'Quarterly Returns'!$B$6:$B$1000,0),MATCH(V$6,'Quarterly Returns'!$B$6:$W$6,0))+1)*V11</f>
        <v>111.2108020230248</v>
      </c>
      <c r="X12" s="22">
        <f t="shared" si="3"/>
        <v>43830</v>
      </c>
      <c r="Y12" s="81">
        <f>(INDEX('Quarterly Returns'!$B$6:$W$1000,MATCH($B12,'Quarterly Returns'!$B$6:$B$1000,0),MATCH(Y$6,'Quarterly Returns'!$B$6:$W$6,0))+1)*Y11</f>
        <v>108.50305910195885</v>
      </c>
      <c r="Z12" s="38">
        <f>(INDEX('Quarterly Returns'!$B$6:$W$1000,MATCH($B12,'Quarterly Returns'!$B$6:$B$1000,0),MATCH(Z$6,'Quarterly Returns'!$B$6:$W$6,0))+1)*Z11</f>
        <v>110.39779063749795</v>
      </c>
      <c r="AA12" s="38">
        <f>(INDEX('Quarterly Returns'!$B$6:$W$1000,MATCH($B12,'Quarterly Returns'!$B$6:$B$1000,0),MATCH(AA$6,'Quarterly Returns'!$B$6:$W$6,0))+1)*AA11</f>
        <v>110.87823601084176</v>
      </c>
      <c r="AB12" s="86">
        <f>(INDEX('Quarterly Returns'!$B$6:$W$1000,MATCH($B12,'Quarterly Returns'!$B$6:$B$1000,0),MATCH(AB$6,'Quarterly Returns'!$B$6:$W$6,0))+1)*AB11</f>
        <v>111.2108020230248</v>
      </c>
      <c r="AD12" s="22">
        <f t="shared" si="4"/>
        <v>43830</v>
      </c>
      <c r="AE12" s="81">
        <f>(INDEX('Quarterly Returns'!$B$6:$W$1000,MATCH($B12,'Quarterly Returns'!$B$6:$B$1000,0),MATCH(AE$6,'Quarterly Returns'!$B$6:$W$6,0))+1)*AE11</f>
        <v>98.455165516897466</v>
      </c>
      <c r="AF12" s="38">
        <f>(INDEX('Quarterly Returns'!$B$6:$W$1000,MATCH($B12,'Quarterly Returns'!$B$6:$B$1000,0),MATCH(AF$6,'Quarterly Returns'!$B$6:$W$6,0))+1)*AF11</f>
        <v>106.71673765835945</v>
      </c>
      <c r="AG12" s="38">
        <f>(INDEX('Quarterly Returns'!$B$6:$W$1000,MATCH($B12,'Quarterly Returns'!$B$6:$B$1000,0),MATCH(AG$6,'Quarterly Returns'!$B$6:$W$6,0))+1)*AG11</f>
        <v>87.577804489681441</v>
      </c>
      <c r="AH12" s="86">
        <f>(INDEX('Quarterly Returns'!$B$6:$W$1000,MATCH($B12,'Quarterly Returns'!$B$6:$B$1000,0),MATCH(AH$6,'Quarterly Returns'!$B$6:$W$6,0))+1)*AH11</f>
        <v>111.2108020230248</v>
      </c>
      <c r="AJ12" s="22">
        <f t="shared" si="5"/>
        <v>43830</v>
      </c>
      <c r="AK12" s="81">
        <f>(INDEX('Quarterly Returns'!$B$6:$W$1000,MATCH($B12,'Quarterly Returns'!$B$6:$B$1000,0),MATCH(AK$6,'Quarterly Returns'!$B$6:$W$6,0))+1)*AK11</f>
        <v>108.52369422624588</v>
      </c>
      <c r="AL12" s="38">
        <f>(INDEX('Quarterly Returns'!$B$6:$W$1000,MATCH($B12,'Quarterly Returns'!$B$6:$B$1000,0),MATCH(AL$6,'Quarterly Returns'!$B$6:$W$6,0))+1)*AL11</f>
        <v>108.07627332640912</v>
      </c>
      <c r="AM12" s="38">
        <f>(INDEX('Quarterly Returns'!$B$6:$W$1000,MATCH($B12,'Quarterly Returns'!$B$6:$B$1000,0),MATCH(AM$6,'Quarterly Returns'!$B$6:$W$6,0))+1)*AM11</f>
        <v>107.93971130072349</v>
      </c>
      <c r="AN12" s="38">
        <f>(INDEX('Quarterly Returns'!$B$6:$W$1000,MATCH($B12,'Quarterly Returns'!$B$6:$B$1000,0),MATCH(AN$6,'Quarterly Returns'!$B$6:$W$6,0))+1)*AN11</f>
        <v>106.16717759298945</v>
      </c>
      <c r="AO12" s="86">
        <f>(INDEX('Quarterly Returns'!$B$6:$W$1000,MATCH($B12,'Quarterly Returns'!$B$6:$B$1000,0),MATCH(AO$6,'Quarterly Returns'!$B$6:$W$6,0))+1)*AO11</f>
        <v>111.2108020230248</v>
      </c>
      <c r="AQ12" s="22">
        <f t="shared" si="6"/>
        <v>43830</v>
      </c>
      <c r="AR12" s="81">
        <f>(INDEX('Quarterly Returns'!$B$6:$W$1000,MATCH($B12,'Quarterly Returns'!$B$6:$B$1000,0),MATCH(AR$6,'Quarterly Returns'!$B$6:$W$6,0))+1)*AR11</f>
        <v>113.62233363989822</v>
      </c>
      <c r="AS12" s="38">
        <f>(INDEX('Quarterly Returns'!$B$6:$W$1000,MATCH($B12,'Quarterly Returns'!$B$6:$B$1000,0),MATCH(AS$6,'Quarterly Returns'!$B$6:$W$6,0))+1)*AS11</f>
        <v>116.47530996670281</v>
      </c>
      <c r="AT12" s="38">
        <f>(INDEX('Quarterly Returns'!$B$6:$W$1000,MATCH($B12,'Quarterly Returns'!$B$6:$B$1000,0),MATCH(AT$6,'Quarterly Returns'!$B$6:$W$6,0))+1)*AT11</f>
        <v>113.0863375988605</v>
      </c>
      <c r="AU12" s="86">
        <f>(INDEX('Quarterly Returns'!$B$6:$W$1000,MATCH($B12,'Quarterly Returns'!$B$6:$B$1000,0),MATCH(AU$6,'Quarterly Returns'!$B$6:$W$6,0))+1)*AU11</f>
        <v>111.2108020230248</v>
      </c>
    </row>
    <row r="13" spans="2:47" s="14" customFormat="1" ht="12" customHeight="1">
      <c r="B13" s="22">
        <f t="shared" si="0"/>
        <v>43921</v>
      </c>
      <c r="C13" s="82">
        <f>(INDEX('Quarterly Returns'!$B$6:$W$1000,MATCH($B13,'Quarterly Returns'!$B$6:$B$1000,0),MATCH(C$6,'Quarterly Returns'!$B$6:$W$6,0))+1)*C12</f>
        <v>105.35267310773501</v>
      </c>
      <c r="D13" s="37">
        <f>(INDEX('Quarterly Returns'!$B$6:$W$1000,MATCH($B13,'Quarterly Returns'!$B$6:$B$1000,0),MATCH(D$6,'Quarterly Returns'!$B$6:$W$6,0))+1)*D12</f>
        <v>116.3220905088949</v>
      </c>
      <c r="E13" s="37">
        <f>(INDEX('Quarterly Returns'!$B$6:$W$1000,MATCH($B13,'Quarterly Returns'!$B$6:$B$1000,0),MATCH(E$6,'Quarterly Returns'!$B$6:$W$6,0))+1)*E12</f>
        <v>104.86050373739354</v>
      </c>
      <c r="F13" s="37">
        <f>(INDEX('Quarterly Returns'!$B$6:$W$1000,MATCH($B13,'Quarterly Returns'!$B$6:$B$1000,0),MATCH(F$6,'Quarterly Returns'!$B$6:$W$6,0))+1)*F12</f>
        <v>88.402620422055477</v>
      </c>
      <c r="G13" s="37">
        <f>(INDEX('Quarterly Returns'!$B$6:$W$1000,MATCH($B13,'Quarterly Returns'!$B$6:$B$1000,0),MATCH(G$6,'Quarterly Returns'!$B$6:$W$6,0))+1)*G12</f>
        <v>100.99294489724379</v>
      </c>
      <c r="H13" s="37">
        <f>(INDEX('Quarterly Returns'!$B$6:$W$1000,MATCH($B13,'Quarterly Returns'!$B$6:$B$1000,0),MATCH(H$6,'Quarterly Returns'!$B$6:$W$6,0))+1)*H12</f>
        <v>112.9819783781525</v>
      </c>
      <c r="I13" s="37">
        <f>(INDEX('Quarterly Returns'!$B$6:$W$1000,MATCH($B13,'Quarterly Returns'!$B$6:$B$1000,0),MATCH(I$6,'Quarterly Returns'!$B$6:$W$6,0))+1)*I12</f>
        <v>106.33721544015334</v>
      </c>
      <c r="J13" s="87">
        <f>(INDEX('Quarterly Returns'!$B$6:$W$1000,MATCH($B13,'Quarterly Returns'!$B$6:$B$1000,0),MATCH(J$6,'Quarterly Returns'!$B$6:$W$6,0))+1)*J12</f>
        <v>103.25167843122533</v>
      </c>
      <c r="L13" s="22">
        <f t="shared" si="1"/>
        <v>43921</v>
      </c>
      <c r="M13" s="82">
        <f>(INDEX('Quarterly Returns'!$B$6:$W$1000,MATCH($B13,'Quarterly Returns'!$B$6:$B$1000,0),MATCH(M$6,'Quarterly Returns'!$B$6:$W$6,0))+1)*M12</f>
        <v>105.35267310773501</v>
      </c>
      <c r="N13" s="37">
        <f>(INDEX('Quarterly Returns'!$B$6:$W$1000,MATCH($B13,'Quarterly Returns'!$B$6:$B$1000,0),MATCH(N$6,'Quarterly Returns'!$B$6:$W$6,0))+1)*N12</f>
        <v>104.75561146997035</v>
      </c>
      <c r="O13" s="37">
        <f>(INDEX('Quarterly Returns'!$B$6:$W$1000,MATCH($B13,'Quarterly Returns'!$B$6:$B$1000,0),MATCH(O$6,'Quarterly Returns'!$B$6:$W$6,0))+1)*O12</f>
        <v>111.31033801797977</v>
      </c>
      <c r="P13" s="87">
        <f>(INDEX('Quarterly Returns'!$B$6:$W$1000,MATCH($B13,'Quarterly Returns'!$B$6:$B$1000,0),MATCH(P$6,'Quarterly Returns'!$B$6:$W$6,0))+1)*P12</f>
        <v>103.25167843122533</v>
      </c>
      <c r="R13" s="22">
        <f t="shared" si="2"/>
        <v>43921</v>
      </c>
      <c r="S13" s="82">
        <f>(INDEX('Quarterly Returns'!$B$6:$W$1000,MATCH($B13,'Quarterly Returns'!$B$6:$B$1000,0),MATCH(S$6,'Quarterly Returns'!$B$6:$W$6,0))+1)*S12</f>
        <v>116.3220905088949</v>
      </c>
      <c r="T13" s="37">
        <f>(INDEX('Quarterly Returns'!$B$6:$W$1000,MATCH($B13,'Quarterly Returns'!$B$6:$B$1000,0),MATCH(T$6,'Quarterly Returns'!$B$6:$W$6,0))+1)*T12</f>
        <v>110.39104616252314</v>
      </c>
      <c r="U13" s="37">
        <f>(INDEX('Quarterly Returns'!$B$6:$W$1000,MATCH($B13,'Quarterly Returns'!$B$6:$B$1000,0),MATCH(U$6,'Quarterly Returns'!$B$6:$W$6,0))+1)*U12</f>
        <v>117.4614141494305</v>
      </c>
      <c r="V13" s="87">
        <f>(INDEX('Quarterly Returns'!$B$6:$W$1000,MATCH($B13,'Quarterly Returns'!$B$6:$B$1000,0),MATCH(V$6,'Quarterly Returns'!$B$6:$W$6,0))+1)*V12</f>
        <v>103.25167843122533</v>
      </c>
      <c r="X13" s="22">
        <f t="shared" si="3"/>
        <v>43921</v>
      </c>
      <c r="Y13" s="82">
        <f>(INDEX('Quarterly Returns'!$B$6:$W$1000,MATCH($B13,'Quarterly Returns'!$B$6:$B$1000,0),MATCH(Y$6,'Quarterly Returns'!$B$6:$W$6,0))+1)*Y12</f>
        <v>104.86050373739354</v>
      </c>
      <c r="Z13" s="37">
        <f>(INDEX('Quarterly Returns'!$B$6:$W$1000,MATCH($B13,'Quarterly Returns'!$B$6:$B$1000,0),MATCH(Z$6,'Quarterly Returns'!$B$6:$W$6,0))+1)*Z12</f>
        <v>107.79301499516512</v>
      </c>
      <c r="AA13" s="37">
        <f>(INDEX('Quarterly Returns'!$B$6:$W$1000,MATCH($B13,'Quarterly Returns'!$B$6:$B$1000,0),MATCH(AA$6,'Quarterly Returns'!$B$6:$W$6,0))+1)*AA12</f>
        <v>111.58270841188703</v>
      </c>
      <c r="AB13" s="87">
        <f>(INDEX('Quarterly Returns'!$B$6:$W$1000,MATCH($B13,'Quarterly Returns'!$B$6:$B$1000,0),MATCH(AB$6,'Quarterly Returns'!$B$6:$W$6,0))+1)*AB12</f>
        <v>103.25167843122533</v>
      </c>
      <c r="AD13" s="22">
        <f t="shared" si="4"/>
        <v>43921</v>
      </c>
      <c r="AE13" s="82">
        <f>(INDEX('Quarterly Returns'!$B$6:$W$1000,MATCH($B13,'Quarterly Returns'!$B$6:$B$1000,0),MATCH(AE$6,'Quarterly Returns'!$B$6:$W$6,0))+1)*AE12</f>
        <v>88.402620422055477</v>
      </c>
      <c r="AF13" s="37">
        <f>(INDEX('Quarterly Returns'!$B$6:$W$1000,MATCH($B13,'Quarterly Returns'!$B$6:$B$1000,0),MATCH(AF$6,'Quarterly Returns'!$B$6:$W$6,0))+1)*AF12</f>
        <v>103.59327858065564</v>
      </c>
      <c r="AG13" s="37">
        <f>(INDEX('Quarterly Returns'!$B$6:$W$1000,MATCH($B13,'Quarterly Returns'!$B$6:$B$1000,0),MATCH(AG$6,'Quarterly Returns'!$B$6:$W$6,0))+1)*AG12</f>
        <v>68.141716770839949</v>
      </c>
      <c r="AH13" s="87">
        <f>(INDEX('Quarterly Returns'!$B$6:$W$1000,MATCH($B13,'Quarterly Returns'!$B$6:$B$1000,0),MATCH(AH$6,'Quarterly Returns'!$B$6:$W$6,0))+1)*AH12</f>
        <v>103.25167843122533</v>
      </c>
      <c r="AJ13" s="22">
        <f t="shared" si="5"/>
        <v>43921</v>
      </c>
      <c r="AK13" s="82">
        <f>(INDEX('Quarterly Returns'!$B$6:$W$1000,MATCH($B13,'Quarterly Returns'!$B$6:$B$1000,0),MATCH(AK$6,'Quarterly Returns'!$B$6:$W$6,0))+1)*AK12</f>
        <v>100.99294489724379</v>
      </c>
      <c r="AL13" s="37">
        <f>(INDEX('Quarterly Returns'!$B$6:$W$1000,MATCH($B13,'Quarterly Returns'!$B$6:$B$1000,0),MATCH(AL$6,'Quarterly Returns'!$B$6:$W$6,0))+1)*AL12</f>
        <v>105.66706524206596</v>
      </c>
      <c r="AM13" s="37">
        <f>(INDEX('Quarterly Returns'!$B$6:$W$1000,MATCH($B13,'Quarterly Returns'!$B$6:$B$1000,0),MATCH(AM$6,'Quarterly Returns'!$B$6:$W$6,0))+1)*AM12</f>
        <v>93.839865411554456</v>
      </c>
      <c r="AN13" s="37">
        <f>(INDEX('Quarterly Returns'!$B$6:$W$1000,MATCH($B13,'Quarterly Returns'!$B$6:$B$1000,0),MATCH(AN$6,'Quarterly Returns'!$B$6:$W$6,0))+1)*AN12</f>
        <v>101.47824787329722</v>
      </c>
      <c r="AO13" s="87">
        <f>(INDEX('Quarterly Returns'!$B$6:$W$1000,MATCH($B13,'Quarterly Returns'!$B$6:$B$1000,0),MATCH(AO$6,'Quarterly Returns'!$B$6:$W$6,0))+1)*AO12</f>
        <v>103.25167843122533</v>
      </c>
      <c r="AQ13" s="22">
        <f t="shared" si="6"/>
        <v>43921</v>
      </c>
      <c r="AR13" s="82">
        <f>(INDEX('Quarterly Returns'!$B$6:$W$1000,MATCH($B13,'Quarterly Returns'!$B$6:$B$1000,0),MATCH(AR$6,'Quarterly Returns'!$B$6:$W$6,0))+1)*AR12</f>
        <v>112.9819783781525</v>
      </c>
      <c r="AS13" s="37">
        <f>(INDEX('Quarterly Returns'!$B$6:$W$1000,MATCH($B13,'Quarterly Returns'!$B$6:$B$1000,0),MATCH(AS$6,'Quarterly Returns'!$B$6:$W$6,0))+1)*AS12</f>
        <v>121.39916207199791</v>
      </c>
      <c r="AT13" s="37">
        <f>(INDEX('Quarterly Returns'!$B$6:$W$1000,MATCH($B13,'Quarterly Returns'!$B$6:$B$1000,0),MATCH(AT$6,'Quarterly Returns'!$B$6:$W$6,0))+1)*AT12</f>
        <v>111.68494944083147</v>
      </c>
      <c r="AU13" s="87">
        <f>(INDEX('Quarterly Returns'!$B$6:$W$1000,MATCH($B13,'Quarterly Returns'!$B$6:$B$1000,0),MATCH(AU$6,'Quarterly Returns'!$B$6:$W$6,0))+1)*AU12</f>
        <v>103.25167843122533</v>
      </c>
    </row>
    <row r="14" spans="2:47" s="14" customFormat="1" ht="12" customHeight="1">
      <c r="B14" s="22">
        <f t="shared" si="0"/>
        <v>44012</v>
      </c>
      <c r="C14" s="81">
        <f>(INDEX('Quarterly Returns'!$B$6:$W$1000,MATCH($B14,'Quarterly Returns'!$B$6:$B$1000,0),MATCH(C$6,'Quarterly Returns'!$B$6:$W$6,0))+1)*C13</f>
        <v>115.73816205436344</v>
      </c>
      <c r="D14" s="38">
        <f>(INDEX('Quarterly Returns'!$B$6:$W$1000,MATCH($B14,'Quarterly Returns'!$B$6:$B$1000,0),MATCH(D$6,'Quarterly Returns'!$B$6:$W$6,0))+1)*D13</f>
        <v>126.584013906273</v>
      </c>
      <c r="E14" s="38">
        <f>(INDEX('Quarterly Returns'!$B$6:$W$1000,MATCH($B14,'Quarterly Returns'!$B$6:$B$1000,0),MATCH(E$6,'Quarterly Returns'!$B$6:$W$6,0))+1)*E13</f>
        <v>104.52178368008862</v>
      </c>
      <c r="F14" s="38">
        <f>(INDEX('Quarterly Returns'!$B$6:$W$1000,MATCH($B14,'Quarterly Returns'!$B$6:$B$1000,0),MATCH(F$6,'Quarterly Returns'!$B$6:$W$6,0))+1)*F13</f>
        <v>90.132303132794448</v>
      </c>
      <c r="G14" s="38">
        <f>(INDEX('Quarterly Returns'!$B$6:$W$1000,MATCH($B14,'Quarterly Returns'!$B$6:$B$1000,0),MATCH(G$6,'Quarterly Returns'!$B$6:$W$6,0))+1)*G13</f>
        <v>103.8744206314435</v>
      </c>
      <c r="H14" s="38">
        <f>(INDEX('Quarterly Returns'!$B$6:$W$1000,MATCH($B14,'Quarterly Returns'!$B$6:$B$1000,0),MATCH(H$6,'Quarterly Returns'!$B$6:$W$6,0))+1)*H13</f>
        <v>117.10436662439125</v>
      </c>
      <c r="I14" s="38">
        <f>(INDEX('Quarterly Returns'!$B$6:$W$1000,MATCH($B14,'Quarterly Returns'!$B$6:$B$1000,0),MATCH(I$6,'Quarterly Returns'!$B$6:$W$6,0))+1)*I13</f>
        <v>105.95855565147041</v>
      </c>
      <c r="J14" s="86">
        <f>(INDEX('Quarterly Returns'!$B$6:$W$1000,MATCH($B14,'Quarterly Returns'!$B$6:$B$1000,0),MATCH(J$6,'Quarterly Returns'!$B$6:$W$6,0))+1)*J13</f>
        <v>109.54462118991711</v>
      </c>
      <c r="L14" s="22">
        <f t="shared" si="1"/>
        <v>44012</v>
      </c>
      <c r="M14" s="81">
        <f>(INDEX('Quarterly Returns'!$B$6:$W$1000,MATCH($B14,'Quarterly Returns'!$B$6:$B$1000,0),MATCH(M$6,'Quarterly Returns'!$B$6:$W$6,0))+1)*M13</f>
        <v>115.73816205436344</v>
      </c>
      <c r="N14" s="38">
        <f>(INDEX('Quarterly Returns'!$B$6:$W$1000,MATCH($B14,'Quarterly Returns'!$B$6:$B$1000,0),MATCH(N$6,'Quarterly Returns'!$B$6:$W$6,0))+1)*N13</f>
        <v>114.87962362636661</v>
      </c>
      <c r="O14" s="38">
        <f>(INDEX('Quarterly Returns'!$B$6:$W$1000,MATCH($B14,'Quarterly Returns'!$B$6:$B$1000,0),MATCH(O$6,'Quarterly Returns'!$B$6:$W$6,0))+1)*O13</f>
        <v>123.961059878265</v>
      </c>
      <c r="P14" s="86">
        <f>(INDEX('Quarterly Returns'!$B$6:$W$1000,MATCH($B14,'Quarterly Returns'!$B$6:$B$1000,0),MATCH(P$6,'Quarterly Returns'!$B$6:$W$6,0))+1)*P13</f>
        <v>109.54462118991711</v>
      </c>
      <c r="R14" s="22">
        <f t="shared" si="2"/>
        <v>44012</v>
      </c>
      <c r="S14" s="81">
        <f>(INDEX('Quarterly Returns'!$B$6:$W$1000,MATCH($B14,'Quarterly Returns'!$B$6:$B$1000,0),MATCH(S$6,'Quarterly Returns'!$B$6:$W$6,0))+1)*S13</f>
        <v>126.584013906273</v>
      </c>
      <c r="T14" s="38">
        <f>(INDEX('Quarterly Returns'!$B$6:$W$1000,MATCH($B14,'Quarterly Returns'!$B$6:$B$1000,0),MATCH(T$6,'Quarterly Returns'!$B$6:$W$6,0))+1)*T13</f>
        <v>113.98327462082949</v>
      </c>
      <c r="U14" s="38">
        <f>(INDEX('Quarterly Returns'!$B$6:$W$1000,MATCH($B14,'Quarterly Returns'!$B$6:$B$1000,0),MATCH(U$6,'Quarterly Returns'!$B$6:$W$6,0))+1)*U13</f>
        <v>128.6769464582637</v>
      </c>
      <c r="V14" s="86">
        <f>(INDEX('Quarterly Returns'!$B$6:$W$1000,MATCH($B14,'Quarterly Returns'!$B$6:$B$1000,0),MATCH(V$6,'Quarterly Returns'!$B$6:$W$6,0))+1)*V13</f>
        <v>109.54462118991711</v>
      </c>
      <c r="X14" s="22">
        <f t="shared" si="3"/>
        <v>44012</v>
      </c>
      <c r="Y14" s="81">
        <f>(INDEX('Quarterly Returns'!$B$6:$W$1000,MATCH($B14,'Quarterly Returns'!$B$6:$B$1000,0),MATCH(Y$6,'Quarterly Returns'!$B$6:$W$6,0))+1)*Y13</f>
        <v>104.52178368008862</v>
      </c>
      <c r="Z14" s="38">
        <f>(INDEX('Quarterly Returns'!$B$6:$W$1000,MATCH($B14,'Quarterly Returns'!$B$6:$B$1000,0),MATCH(Z$6,'Quarterly Returns'!$B$6:$W$6,0))+1)*Z13</f>
        <v>106.01002817619717</v>
      </c>
      <c r="AA14" s="38">
        <f>(INDEX('Quarterly Returns'!$B$6:$W$1000,MATCH($B14,'Quarterly Returns'!$B$6:$B$1000,0),MATCH(AA$6,'Quarterly Returns'!$B$6:$W$6,0))+1)*AA13</f>
        <v>111.59295469541392</v>
      </c>
      <c r="AB14" s="86">
        <f>(INDEX('Quarterly Returns'!$B$6:$W$1000,MATCH($B14,'Quarterly Returns'!$B$6:$B$1000,0),MATCH(AB$6,'Quarterly Returns'!$B$6:$W$6,0))+1)*AB13</f>
        <v>109.54462118991711</v>
      </c>
      <c r="AD14" s="22">
        <f t="shared" si="4"/>
        <v>44012</v>
      </c>
      <c r="AE14" s="81">
        <f>(INDEX('Quarterly Returns'!$B$6:$W$1000,MATCH($B14,'Quarterly Returns'!$B$6:$B$1000,0),MATCH(AE$6,'Quarterly Returns'!$B$6:$W$6,0))+1)*AE13</f>
        <v>90.132303132794448</v>
      </c>
      <c r="AF14" s="38">
        <f>(INDEX('Quarterly Returns'!$B$6:$W$1000,MATCH($B14,'Quarterly Returns'!$B$6:$B$1000,0),MATCH(AF$6,'Quarterly Returns'!$B$6:$W$6,0))+1)*AF13</f>
        <v>105.87263926368904</v>
      </c>
      <c r="AG14" s="38">
        <f>(INDEX('Quarterly Returns'!$B$6:$W$1000,MATCH($B14,'Quarterly Returns'!$B$6:$B$1000,0),MATCH(AG$6,'Quarterly Returns'!$B$6:$W$6,0))+1)*AG13</f>
        <v>69.126688961129318</v>
      </c>
      <c r="AH14" s="86">
        <f>(INDEX('Quarterly Returns'!$B$6:$W$1000,MATCH($B14,'Quarterly Returns'!$B$6:$B$1000,0),MATCH(AH$6,'Quarterly Returns'!$B$6:$W$6,0))+1)*AH13</f>
        <v>109.54462118991711</v>
      </c>
      <c r="AJ14" s="22">
        <f t="shared" si="5"/>
        <v>44012</v>
      </c>
      <c r="AK14" s="81">
        <f>(INDEX('Quarterly Returns'!$B$6:$W$1000,MATCH($B14,'Quarterly Returns'!$B$6:$B$1000,0),MATCH(AK$6,'Quarterly Returns'!$B$6:$W$6,0))+1)*AK13</f>
        <v>103.8744206314435</v>
      </c>
      <c r="AL14" s="38">
        <f>(INDEX('Quarterly Returns'!$B$6:$W$1000,MATCH($B14,'Quarterly Returns'!$B$6:$B$1000,0),MATCH(AL$6,'Quarterly Returns'!$B$6:$W$6,0))+1)*AL13</f>
        <v>108.65709283557742</v>
      </c>
      <c r="AM14" s="38">
        <f>(INDEX('Quarterly Returns'!$B$6:$W$1000,MATCH($B14,'Quarterly Returns'!$B$6:$B$1000,0),MATCH(AM$6,'Quarterly Returns'!$B$6:$W$6,0))+1)*AM13</f>
        <v>97.035155783968122</v>
      </c>
      <c r="AN14" s="38">
        <f>(INDEX('Quarterly Returns'!$B$6:$W$1000,MATCH($B14,'Quarterly Returns'!$B$6:$B$1000,0),MATCH(AN$6,'Quarterly Returns'!$B$6:$W$6,0))+1)*AN13</f>
        <v>104.68674616970625</v>
      </c>
      <c r="AO14" s="86">
        <f>(INDEX('Quarterly Returns'!$B$6:$W$1000,MATCH($B14,'Quarterly Returns'!$B$6:$B$1000,0),MATCH(AO$6,'Quarterly Returns'!$B$6:$W$6,0))+1)*AO13</f>
        <v>109.54462118991711</v>
      </c>
      <c r="AQ14" s="22">
        <f t="shared" si="6"/>
        <v>44012</v>
      </c>
      <c r="AR14" s="81">
        <f>(INDEX('Quarterly Returns'!$B$6:$W$1000,MATCH($B14,'Quarterly Returns'!$B$6:$B$1000,0),MATCH(AR$6,'Quarterly Returns'!$B$6:$W$6,0))+1)*AR13</f>
        <v>117.10436662439125</v>
      </c>
      <c r="AS14" s="38">
        <f>(INDEX('Quarterly Returns'!$B$6:$W$1000,MATCH($B14,'Quarterly Returns'!$B$6:$B$1000,0),MATCH(AS$6,'Quarterly Returns'!$B$6:$W$6,0))+1)*AS13</f>
        <v>131.0655192199772</v>
      </c>
      <c r="AT14" s="38">
        <f>(INDEX('Quarterly Returns'!$B$6:$W$1000,MATCH($B14,'Quarterly Returns'!$B$6:$B$1000,0),MATCH(AT$6,'Quarterly Returns'!$B$6:$W$6,0))+1)*AT13</f>
        <v>114.22642351032627</v>
      </c>
      <c r="AU14" s="86">
        <f>(INDEX('Quarterly Returns'!$B$6:$W$1000,MATCH($B14,'Quarterly Returns'!$B$6:$B$1000,0),MATCH(AU$6,'Quarterly Returns'!$B$6:$W$6,0))+1)*AU13</f>
        <v>109.54462118991711</v>
      </c>
    </row>
    <row r="15" spans="2:47" s="14" customFormat="1" ht="12" customHeight="1">
      <c r="B15" s="22">
        <f t="shared" si="0"/>
        <v>44104</v>
      </c>
      <c r="C15" s="82">
        <f>(INDEX('Quarterly Returns'!$B$6:$W$1000,MATCH($B15,'Quarterly Returns'!$B$6:$B$1000,0),MATCH(C$6,'Quarterly Returns'!$B$6:$W$6,0))+1)*C14</f>
        <v>129.78352643435318</v>
      </c>
      <c r="D15" s="37">
        <f>(INDEX('Quarterly Returns'!$B$6:$W$1000,MATCH($B15,'Quarterly Returns'!$B$6:$B$1000,0),MATCH(D$6,'Quarterly Returns'!$B$6:$W$6,0))+1)*D14</f>
        <v>141.43243318812193</v>
      </c>
      <c r="E15" s="37">
        <f>(INDEX('Quarterly Returns'!$B$6:$W$1000,MATCH($B15,'Quarterly Returns'!$B$6:$B$1000,0),MATCH(E$6,'Quarterly Returns'!$B$6:$W$6,0))+1)*E14</f>
        <v>109.45611144812379</v>
      </c>
      <c r="F15" s="37">
        <f>(INDEX('Quarterly Returns'!$B$6:$W$1000,MATCH($B15,'Quarterly Returns'!$B$6:$B$1000,0),MATCH(F$6,'Quarterly Returns'!$B$6:$W$6,0))+1)*F14</f>
        <v>92.309617698913087</v>
      </c>
      <c r="G15" s="37">
        <f>(INDEX('Quarterly Returns'!$B$6:$W$1000,MATCH($B15,'Quarterly Returns'!$B$6:$B$1000,0),MATCH(G$6,'Quarterly Returns'!$B$6:$W$6,0))+1)*G14</f>
        <v>107.18187673002765</v>
      </c>
      <c r="H15" s="37">
        <f>(INDEX('Quarterly Returns'!$B$6:$W$1000,MATCH($B15,'Quarterly Returns'!$B$6:$B$1000,0),MATCH(H$6,'Quarterly Returns'!$B$6:$W$6,0))+1)*H14</f>
        <v>125.33281840961705</v>
      </c>
      <c r="I15" s="37">
        <f>(INDEX('Quarterly Returns'!$B$6:$W$1000,MATCH($B15,'Quarterly Returns'!$B$6:$B$1000,0),MATCH(I$6,'Quarterly Returns'!$B$6:$W$6,0))+1)*I14</f>
        <v>109.57807383882319</v>
      </c>
      <c r="J15" s="87">
        <f>(INDEX('Quarterly Returns'!$B$6:$W$1000,MATCH($B15,'Quarterly Returns'!$B$6:$B$1000,0),MATCH(J$6,'Quarterly Returns'!$B$6:$W$6,0))+1)*J14</f>
        <v>118.7599351861866</v>
      </c>
      <c r="L15" s="22">
        <f t="shared" si="1"/>
        <v>44104</v>
      </c>
      <c r="M15" s="82">
        <f>(INDEX('Quarterly Returns'!$B$6:$W$1000,MATCH($B15,'Quarterly Returns'!$B$6:$B$1000,0),MATCH(M$6,'Quarterly Returns'!$B$6:$W$6,0))+1)*M14</f>
        <v>129.78352643435318</v>
      </c>
      <c r="N15" s="37">
        <f>(INDEX('Quarterly Returns'!$B$6:$W$1000,MATCH($B15,'Quarterly Returns'!$B$6:$B$1000,0),MATCH(N$6,'Quarterly Returns'!$B$6:$W$6,0))+1)*N14</f>
        <v>128.94257292152699</v>
      </c>
      <c r="O15" s="37">
        <f>(INDEX('Quarterly Returns'!$B$6:$W$1000,MATCH($B15,'Quarterly Returns'!$B$6:$B$1000,0),MATCH(O$6,'Quarterly Returns'!$B$6:$W$6,0))+1)*O14</f>
        <v>138.42594738742264</v>
      </c>
      <c r="P15" s="87">
        <f>(INDEX('Quarterly Returns'!$B$6:$W$1000,MATCH($B15,'Quarterly Returns'!$B$6:$B$1000,0),MATCH(P$6,'Quarterly Returns'!$B$6:$W$6,0))+1)*P14</f>
        <v>118.7599351861866</v>
      </c>
      <c r="R15" s="22">
        <f t="shared" si="2"/>
        <v>44104</v>
      </c>
      <c r="S15" s="82">
        <f>(INDEX('Quarterly Returns'!$B$6:$W$1000,MATCH($B15,'Quarterly Returns'!$B$6:$B$1000,0),MATCH(S$6,'Quarterly Returns'!$B$6:$W$6,0))+1)*S14</f>
        <v>141.43243318812193</v>
      </c>
      <c r="T15" s="37">
        <f>(INDEX('Quarterly Returns'!$B$6:$W$1000,MATCH($B15,'Quarterly Returns'!$B$6:$B$1000,0),MATCH(T$6,'Quarterly Returns'!$B$6:$W$6,0))+1)*T14</f>
        <v>121.23186413989947</v>
      </c>
      <c r="U15" s="37">
        <f>(INDEX('Quarterly Returns'!$B$6:$W$1000,MATCH($B15,'Quarterly Returns'!$B$6:$B$1000,0),MATCH(U$6,'Quarterly Returns'!$B$6:$W$6,0))+1)*U14</f>
        <v>144.71370529210529</v>
      </c>
      <c r="V15" s="87">
        <f>(INDEX('Quarterly Returns'!$B$6:$W$1000,MATCH($B15,'Quarterly Returns'!$B$6:$B$1000,0),MATCH(V$6,'Quarterly Returns'!$B$6:$W$6,0))+1)*V14</f>
        <v>118.7599351861866</v>
      </c>
      <c r="X15" s="22">
        <f t="shared" si="3"/>
        <v>44104</v>
      </c>
      <c r="Y15" s="82">
        <f>(INDEX('Quarterly Returns'!$B$6:$W$1000,MATCH($B15,'Quarterly Returns'!$B$6:$B$1000,0),MATCH(Y$6,'Quarterly Returns'!$B$6:$W$6,0))+1)*Y14</f>
        <v>109.45611144812379</v>
      </c>
      <c r="Z15" s="37">
        <f>(INDEX('Quarterly Returns'!$B$6:$W$1000,MATCH($B15,'Quarterly Returns'!$B$6:$B$1000,0),MATCH(Z$6,'Quarterly Returns'!$B$6:$W$6,0))+1)*Z14</f>
        <v>112.4380211149316</v>
      </c>
      <c r="AA15" s="37">
        <f>(INDEX('Quarterly Returns'!$B$6:$W$1000,MATCH($B15,'Quarterly Returns'!$B$6:$B$1000,0),MATCH(AA$6,'Quarterly Returns'!$B$6:$W$6,0))+1)*AA14</f>
        <v>113.57244173965769</v>
      </c>
      <c r="AB15" s="87">
        <f>(INDEX('Quarterly Returns'!$B$6:$W$1000,MATCH($B15,'Quarterly Returns'!$B$6:$B$1000,0),MATCH(AB$6,'Quarterly Returns'!$B$6:$W$6,0))+1)*AB14</f>
        <v>118.7599351861866</v>
      </c>
      <c r="AD15" s="22">
        <f t="shared" si="4"/>
        <v>44104</v>
      </c>
      <c r="AE15" s="82">
        <f>(INDEX('Quarterly Returns'!$B$6:$W$1000,MATCH($B15,'Quarterly Returns'!$B$6:$B$1000,0),MATCH(AE$6,'Quarterly Returns'!$B$6:$W$6,0))+1)*AE14</f>
        <v>92.309617698913087</v>
      </c>
      <c r="AF15" s="37">
        <f>(INDEX('Quarterly Returns'!$B$6:$W$1000,MATCH($B15,'Quarterly Returns'!$B$6:$B$1000,0),MATCH(AF$6,'Quarterly Returns'!$B$6:$W$6,0))+1)*AF14</f>
        <v>108.96446209537655</v>
      </c>
      <c r="AG15" s="37">
        <f>(INDEX('Quarterly Returns'!$B$6:$W$1000,MATCH($B15,'Quarterly Returns'!$B$6:$B$1000,0),MATCH(AG$6,'Quarterly Returns'!$B$6:$W$6,0))+1)*AG14</f>
        <v>70.061609058843644</v>
      </c>
      <c r="AH15" s="87">
        <f>(INDEX('Quarterly Returns'!$B$6:$W$1000,MATCH($B15,'Quarterly Returns'!$B$6:$B$1000,0),MATCH(AH$6,'Quarterly Returns'!$B$6:$W$6,0))+1)*AH14</f>
        <v>118.7599351861866</v>
      </c>
      <c r="AJ15" s="22">
        <f t="shared" si="5"/>
        <v>44104</v>
      </c>
      <c r="AK15" s="82">
        <f>(INDEX('Quarterly Returns'!$B$6:$W$1000,MATCH($B15,'Quarterly Returns'!$B$6:$B$1000,0),MATCH(AK$6,'Quarterly Returns'!$B$6:$W$6,0))+1)*AK14</f>
        <v>107.18187673002765</v>
      </c>
      <c r="AL15" s="37">
        <f>(INDEX('Quarterly Returns'!$B$6:$W$1000,MATCH($B15,'Quarterly Returns'!$B$6:$B$1000,0),MATCH(AL$6,'Quarterly Returns'!$B$6:$W$6,0))+1)*AL14</f>
        <v>108.93274986998294</v>
      </c>
      <c r="AM15" s="37">
        <f>(INDEX('Quarterly Returns'!$B$6:$W$1000,MATCH($B15,'Quarterly Returns'!$B$6:$B$1000,0),MATCH(AM$6,'Quarterly Returns'!$B$6:$W$6,0))+1)*AM14</f>
        <v>103.10940508573653</v>
      </c>
      <c r="AN15" s="37">
        <f>(INDEX('Quarterly Returns'!$B$6:$W$1000,MATCH($B15,'Quarterly Returns'!$B$6:$B$1000,0),MATCH(AN$6,'Quarterly Returns'!$B$6:$W$6,0))+1)*AN14</f>
        <v>107.29127963345763</v>
      </c>
      <c r="AO15" s="87">
        <f>(INDEX('Quarterly Returns'!$B$6:$W$1000,MATCH($B15,'Quarterly Returns'!$B$6:$B$1000,0),MATCH(AO$6,'Quarterly Returns'!$B$6:$W$6,0))+1)*AO14</f>
        <v>118.7599351861866</v>
      </c>
      <c r="AQ15" s="22">
        <f t="shared" si="6"/>
        <v>44104</v>
      </c>
      <c r="AR15" s="82">
        <f>(INDEX('Quarterly Returns'!$B$6:$W$1000,MATCH($B15,'Quarterly Returns'!$B$6:$B$1000,0),MATCH(AR$6,'Quarterly Returns'!$B$6:$W$6,0))+1)*AR14</f>
        <v>125.33281840961705</v>
      </c>
      <c r="AS15" s="37">
        <f>(INDEX('Quarterly Returns'!$B$6:$W$1000,MATCH($B15,'Quarterly Returns'!$B$6:$B$1000,0),MATCH(AS$6,'Quarterly Returns'!$B$6:$W$6,0))+1)*AS14</f>
        <v>147.75930550954448</v>
      </c>
      <c r="AT15" s="37">
        <f>(INDEX('Quarterly Returns'!$B$6:$W$1000,MATCH($B15,'Quarterly Returns'!$B$6:$B$1000,0),MATCH(AT$6,'Quarterly Returns'!$B$6:$W$6,0))+1)*AT14</f>
        <v>119.90606429320452</v>
      </c>
      <c r="AU15" s="87">
        <f>(INDEX('Quarterly Returns'!$B$6:$W$1000,MATCH($B15,'Quarterly Returns'!$B$6:$B$1000,0),MATCH(AU$6,'Quarterly Returns'!$B$6:$W$6,0))+1)*AU14</f>
        <v>118.7599351861866</v>
      </c>
    </row>
    <row r="16" spans="2:47" s="14" customFormat="1" ht="12" customHeight="1">
      <c r="B16" s="22">
        <f t="shared" si="0"/>
        <v>44196</v>
      </c>
      <c r="C16" s="81">
        <f>(INDEX('Quarterly Returns'!$B$6:$W$1000,MATCH($B16,'Quarterly Returns'!$B$6:$B$1000,0),MATCH(C$6,'Quarterly Returns'!$B$6:$W$6,0))+1)*C15</f>
        <v>140.43447113748448</v>
      </c>
      <c r="D16" s="38">
        <f>(INDEX('Quarterly Returns'!$B$6:$W$1000,MATCH($B16,'Quarterly Returns'!$B$6:$B$1000,0),MATCH(D$6,'Quarterly Returns'!$B$6:$W$6,0))+1)*D15</f>
        <v>162.14378002903203</v>
      </c>
      <c r="E16" s="38">
        <f>(INDEX('Quarterly Returns'!$B$6:$W$1000,MATCH($B16,'Quarterly Returns'!$B$6:$B$1000,0),MATCH(E$6,'Quarterly Returns'!$B$6:$W$6,0))+1)*E15</f>
        <v>110.75347672539147</v>
      </c>
      <c r="F16" s="38">
        <f>(INDEX('Quarterly Returns'!$B$6:$W$1000,MATCH($B16,'Quarterly Returns'!$B$6:$B$1000,0),MATCH(F$6,'Quarterly Returns'!$B$6:$W$6,0))+1)*F15</f>
        <v>96.431786192325433</v>
      </c>
      <c r="G16" s="38">
        <f>(INDEX('Quarterly Returns'!$B$6:$W$1000,MATCH($B16,'Quarterly Returns'!$B$6:$B$1000,0),MATCH(G$6,'Quarterly Returns'!$B$6:$W$6,0))+1)*G15</f>
        <v>110.73479566682954</v>
      </c>
      <c r="H16" s="38">
        <f>(INDEX('Quarterly Returns'!$B$6:$W$1000,MATCH($B16,'Quarterly Returns'!$B$6:$B$1000,0),MATCH(H$6,'Quarterly Returns'!$B$6:$W$6,0))+1)*H15</f>
        <v>141.47758581452041</v>
      </c>
      <c r="I16" s="38">
        <f>(INDEX('Quarterly Returns'!$B$6:$W$1000,MATCH($B16,'Quarterly Returns'!$B$6:$B$1000,0),MATCH(I$6,'Quarterly Returns'!$B$6:$W$6,0))+1)*I15</f>
        <v>123.02076211437232</v>
      </c>
      <c r="J16" s="86">
        <f>(INDEX('Quarterly Returns'!$B$6:$W$1000,MATCH($B16,'Quarterly Returns'!$B$6:$B$1000,0),MATCH(J$6,'Quarterly Returns'!$B$6:$W$6,0))+1)*J15</f>
        <v>127.31808026695536</v>
      </c>
      <c r="L16" s="22">
        <f t="shared" si="1"/>
        <v>44196</v>
      </c>
      <c r="M16" s="81">
        <f>(INDEX('Quarterly Returns'!$B$6:$W$1000,MATCH($B16,'Quarterly Returns'!$B$6:$B$1000,0),MATCH(M$6,'Quarterly Returns'!$B$6:$W$6,0))+1)*M15</f>
        <v>140.43447113748448</v>
      </c>
      <c r="N16" s="38">
        <f>(INDEX('Quarterly Returns'!$B$6:$W$1000,MATCH($B16,'Quarterly Returns'!$B$6:$B$1000,0),MATCH(N$6,'Quarterly Returns'!$B$6:$W$6,0))+1)*N15</f>
        <v>138.6256575127168</v>
      </c>
      <c r="O16" s="38">
        <f>(INDEX('Quarterly Returns'!$B$6:$W$1000,MATCH($B16,'Quarterly Returns'!$B$6:$B$1000,0),MATCH(O$6,'Quarterly Returns'!$B$6:$W$6,0))+1)*O15</f>
        <v>156.83539362989811</v>
      </c>
      <c r="P16" s="86">
        <f>(INDEX('Quarterly Returns'!$B$6:$W$1000,MATCH($B16,'Quarterly Returns'!$B$6:$B$1000,0),MATCH(P$6,'Quarterly Returns'!$B$6:$W$6,0))+1)*P15</f>
        <v>127.31808026695536</v>
      </c>
      <c r="R16" s="22">
        <f t="shared" si="2"/>
        <v>44196</v>
      </c>
      <c r="S16" s="81">
        <f>(INDEX('Quarterly Returns'!$B$6:$W$1000,MATCH($B16,'Quarterly Returns'!$B$6:$B$1000,0),MATCH(S$6,'Quarterly Returns'!$B$6:$W$6,0))+1)*S15</f>
        <v>162.14378002903203</v>
      </c>
      <c r="T16" s="38">
        <f>(INDEX('Quarterly Returns'!$B$6:$W$1000,MATCH($B16,'Quarterly Returns'!$B$6:$B$1000,0),MATCH(T$6,'Quarterly Returns'!$B$6:$W$6,0))+1)*T15</f>
        <v>131.4297483071783</v>
      </c>
      <c r="U16" s="38">
        <f>(INDEX('Quarterly Returns'!$B$6:$W$1000,MATCH($B16,'Quarterly Returns'!$B$6:$B$1000,0),MATCH(U$6,'Quarterly Returns'!$B$6:$W$6,0))+1)*U15</f>
        <v>166.93643896410364</v>
      </c>
      <c r="V16" s="86">
        <f>(INDEX('Quarterly Returns'!$B$6:$W$1000,MATCH($B16,'Quarterly Returns'!$B$6:$B$1000,0),MATCH(V$6,'Quarterly Returns'!$B$6:$W$6,0))+1)*V15</f>
        <v>127.31808026695536</v>
      </c>
      <c r="X16" s="22">
        <f t="shared" si="3"/>
        <v>44196</v>
      </c>
      <c r="Y16" s="81">
        <f>(INDEX('Quarterly Returns'!$B$6:$W$1000,MATCH($B16,'Quarterly Returns'!$B$6:$B$1000,0),MATCH(Y$6,'Quarterly Returns'!$B$6:$W$6,0))+1)*Y15</f>
        <v>110.75347672539147</v>
      </c>
      <c r="Z16" s="38">
        <f>(INDEX('Quarterly Returns'!$B$6:$W$1000,MATCH($B16,'Quarterly Returns'!$B$6:$B$1000,0),MATCH(Z$6,'Quarterly Returns'!$B$6:$W$6,0))+1)*Z15</f>
        <v>112.21720523766533</v>
      </c>
      <c r="AA16" s="38">
        <f>(INDEX('Quarterly Returns'!$B$6:$W$1000,MATCH($B16,'Quarterly Returns'!$B$6:$B$1000,0),MATCH(AA$6,'Quarterly Returns'!$B$6:$W$6,0))+1)*AA15</f>
        <v>116.16116689651192</v>
      </c>
      <c r="AB16" s="86">
        <f>(INDEX('Quarterly Returns'!$B$6:$W$1000,MATCH($B16,'Quarterly Returns'!$B$6:$B$1000,0),MATCH(AB$6,'Quarterly Returns'!$B$6:$W$6,0))+1)*AB15</f>
        <v>127.31808026695536</v>
      </c>
      <c r="AD16" s="22">
        <f t="shared" si="4"/>
        <v>44196</v>
      </c>
      <c r="AE16" s="81">
        <f>(INDEX('Quarterly Returns'!$B$6:$W$1000,MATCH($B16,'Quarterly Returns'!$B$6:$B$1000,0),MATCH(AE$6,'Quarterly Returns'!$B$6:$W$6,0))+1)*AE15</f>
        <v>96.431786192325433</v>
      </c>
      <c r="AF16" s="38">
        <f>(INDEX('Quarterly Returns'!$B$6:$W$1000,MATCH($B16,'Quarterly Returns'!$B$6:$B$1000,0),MATCH(AF$6,'Quarterly Returns'!$B$6:$W$6,0))+1)*AF15</f>
        <v>114.51196716341265</v>
      </c>
      <c r="AG16" s="38">
        <f>(INDEX('Quarterly Returns'!$B$6:$W$1000,MATCH($B16,'Quarterly Returns'!$B$6:$B$1000,0),MATCH(AG$6,'Quarterly Returns'!$B$6:$W$6,0))+1)*AG15</f>
        <v>72.242567809911534</v>
      </c>
      <c r="AH16" s="86">
        <f>(INDEX('Quarterly Returns'!$B$6:$W$1000,MATCH($B16,'Quarterly Returns'!$B$6:$B$1000,0),MATCH(AH$6,'Quarterly Returns'!$B$6:$W$6,0))+1)*AH15</f>
        <v>127.31808026695536</v>
      </c>
      <c r="AJ16" s="22">
        <f t="shared" si="5"/>
        <v>44196</v>
      </c>
      <c r="AK16" s="81">
        <f>(INDEX('Quarterly Returns'!$B$6:$W$1000,MATCH($B16,'Quarterly Returns'!$B$6:$B$1000,0),MATCH(AK$6,'Quarterly Returns'!$B$6:$W$6,0))+1)*AK15</f>
        <v>110.73479566682954</v>
      </c>
      <c r="AL16" s="38">
        <f>(INDEX('Quarterly Returns'!$B$6:$W$1000,MATCH($B16,'Quarterly Returns'!$B$6:$B$1000,0),MATCH(AL$6,'Quarterly Returns'!$B$6:$W$6,0))+1)*AL15</f>
        <v>113.3744100260605</v>
      </c>
      <c r="AM16" s="38">
        <f>(INDEX('Quarterly Returns'!$B$6:$W$1000,MATCH($B16,'Quarterly Returns'!$B$6:$B$1000,0),MATCH(AM$6,'Quarterly Returns'!$B$6:$W$6,0))+1)*AM15</f>
        <v>104.95461727223586</v>
      </c>
      <c r="AN16" s="38">
        <f>(INDEX('Quarterly Returns'!$B$6:$W$1000,MATCH($B16,'Quarterly Returns'!$B$6:$B$1000,0),MATCH(AN$6,'Quarterly Returns'!$B$6:$W$6,0))+1)*AN15</f>
        <v>112.31446598730192</v>
      </c>
      <c r="AO16" s="86">
        <f>(INDEX('Quarterly Returns'!$B$6:$W$1000,MATCH($B16,'Quarterly Returns'!$B$6:$B$1000,0),MATCH(AO$6,'Quarterly Returns'!$B$6:$W$6,0))+1)*AO15</f>
        <v>127.31808026695536</v>
      </c>
      <c r="AQ16" s="22">
        <f t="shared" si="6"/>
        <v>44196</v>
      </c>
      <c r="AR16" s="81">
        <f>(INDEX('Quarterly Returns'!$B$6:$W$1000,MATCH($B16,'Quarterly Returns'!$B$6:$B$1000,0),MATCH(AR$6,'Quarterly Returns'!$B$6:$W$6,0))+1)*AR15</f>
        <v>141.47758581452041</v>
      </c>
      <c r="AS16" s="38">
        <f>(INDEX('Quarterly Returns'!$B$6:$W$1000,MATCH($B16,'Quarterly Returns'!$B$6:$B$1000,0),MATCH(AS$6,'Quarterly Returns'!$B$6:$W$6,0))+1)*AS15</f>
        <v>173.60309158528224</v>
      </c>
      <c r="AT16" s="38">
        <f>(INDEX('Quarterly Returns'!$B$6:$W$1000,MATCH($B16,'Quarterly Returns'!$B$6:$B$1000,0),MATCH(AT$6,'Quarterly Returns'!$B$6:$W$6,0))+1)*AT15</f>
        <v>133.30703888927593</v>
      </c>
      <c r="AU16" s="86">
        <f>(INDEX('Quarterly Returns'!$B$6:$W$1000,MATCH($B16,'Quarterly Returns'!$B$6:$B$1000,0),MATCH(AU$6,'Quarterly Returns'!$B$6:$W$6,0))+1)*AU15</f>
        <v>127.31808026695536</v>
      </c>
    </row>
    <row r="17" spans="2:47" s="14" customFormat="1" ht="12" customHeight="1">
      <c r="B17" s="22">
        <f t="shared" si="0"/>
        <v>44286</v>
      </c>
      <c r="C17" s="82">
        <f>(INDEX('Quarterly Returns'!$B$6:$W$1000,MATCH($B17,'Quarterly Returns'!$B$6:$B$1000,0),MATCH(C$6,'Quarterly Returns'!$B$6:$W$6,0))+1)*C16</f>
        <v>160.66618840401176</v>
      </c>
      <c r="D17" s="37">
        <f>(INDEX('Quarterly Returns'!$B$6:$W$1000,MATCH($B17,'Quarterly Returns'!$B$6:$B$1000,0),MATCH(D$6,'Quarterly Returns'!$B$6:$W$6,0))+1)*D16</f>
        <v>197.61640754932432</v>
      </c>
      <c r="E17" s="37">
        <f>(INDEX('Quarterly Returns'!$B$6:$W$1000,MATCH($B17,'Quarterly Returns'!$B$6:$B$1000,0),MATCH(E$6,'Quarterly Returns'!$B$6:$W$6,0))+1)*E16</f>
        <v>116.97078261461387</v>
      </c>
      <c r="F17" s="37">
        <f>(INDEX('Quarterly Returns'!$B$6:$W$1000,MATCH($B17,'Quarterly Returns'!$B$6:$B$1000,0),MATCH(F$6,'Quarterly Returns'!$B$6:$W$6,0))+1)*F16</f>
        <v>100.4238170637705</v>
      </c>
      <c r="G17" s="37">
        <f>(INDEX('Quarterly Returns'!$B$6:$W$1000,MATCH($B17,'Quarterly Returns'!$B$6:$B$1000,0),MATCH(G$6,'Quarterly Returns'!$B$6:$W$6,0))+1)*G16</f>
        <v>116.61583150482899</v>
      </c>
      <c r="H17" s="37">
        <f>(INDEX('Quarterly Returns'!$B$6:$W$1000,MATCH($B17,'Quarterly Returns'!$B$6:$B$1000,0),MATCH(H$6,'Quarterly Returns'!$B$6:$W$6,0))+1)*H16</f>
        <v>158.08344304676135</v>
      </c>
      <c r="I17" s="37">
        <f>(INDEX('Quarterly Returns'!$B$6:$W$1000,MATCH($B17,'Quarterly Returns'!$B$6:$B$1000,0),MATCH(I$6,'Quarterly Returns'!$B$6:$W$6,0))+1)*I16</f>
        <v>133.70696860308328</v>
      </c>
      <c r="J17" s="87">
        <f>(INDEX('Quarterly Returns'!$B$6:$W$1000,MATCH($B17,'Quarterly Returns'!$B$6:$B$1000,0),MATCH(J$6,'Quarterly Returns'!$B$6:$W$6,0))+1)*J16</f>
        <v>141.76584265050818</v>
      </c>
      <c r="L17" s="22">
        <f t="shared" si="1"/>
        <v>44286</v>
      </c>
      <c r="M17" s="82">
        <f>(INDEX('Quarterly Returns'!$B$6:$W$1000,MATCH($B17,'Quarterly Returns'!$B$6:$B$1000,0),MATCH(M$6,'Quarterly Returns'!$B$6:$W$6,0))+1)*M16</f>
        <v>160.66618840401176</v>
      </c>
      <c r="N17" s="37">
        <f>(INDEX('Quarterly Returns'!$B$6:$W$1000,MATCH($B17,'Quarterly Returns'!$B$6:$B$1000,0),MATCH(N$6,'Quarterly Returns'!$B$6:$W$6,0))+1)*N16</f>
        <v>158.62087690218755</v>
      </c>
      <c r="O17" s="37">
        <f>(INDEX('Quarterly Returns'!$B$6:$W$1000,MATCH($B17,'Quarterly Returns'!$B$6:$B$1000,0),MATCH(O$6,'Quarterly Returns'!$B$6:$W$6,0))+1)*O16</f>
        <v>179.56794084850563</v>
      </c>
      <c r="P17" s="87">
        <f>(INDEX('Quarterly Returns'!$B$6:$W$1000,MATCH($B17,'Quarterly Returns'!$B$6:$B$1000,0),MATCH(P$6,'Quarterly Returns'!$B$6:$W$6,0))+1)*P16</f>
        <v>141.76584265050818</v>
      </c>
      <c r="R17" s="22">
        <f t="shared" si="2"/>
        <v>44286</v>
      </c>
      <c r="S17" s="82">
        <f>(INDEX('Quarterly Returns'!$B$6:$W$1000,MATCH($B17,'Quarterly Returns'!$B$6:$B$1000,0),MATCH(S$6,'Quarterly Returns'!$B$6:$W$6,0))+1)*S16</f>
        <v>197.61640754932432</v>
      </c>
      <c r="T17" s="37">
        <f>(INDEX('Quarterly Returns'!$B$6:$W$1000,MATCH($B17,'Quarterly Returns'!$B$6:$B$1000,0),MATCH(T$6,'Quarterly Returns'!$B$6:$W$6,0))+1)*T16</f>
        <v>192.76672076925317</v>
      </c>
      <c r="U17" s="37">
        <f>(INDEX('Quarterly Returns'!$B$6:$W$1000,MATCH($B17,'Quarterly Returns'!$B$6:$B$1000,0),MATCH(U$6,'Quarterly Returns'!$B$6:$W$6,0))+1)*U16</f>
        <v>198.23409458660387</v>
      </c>
      <c r="V17" s="87">
        <f>(INDEX('Quarterly Returns'!$B$6:$W$1000,MATCH($B17,'Quarterly Returns'!$B$6:$B$1000,0),MATCH(V$6,'Quarterly Returns'!$B$6:$W$6,0))+1)*V16</f>
        <v>141.76584265050818</v>
      </c>
      <c r="X17" s="22">
        <f t="shared" si="3"/>
        <v>44286</v>
      </c>
      <c r="Y17" s="82">
        <f>(INDEX('Quarterly Returns'!$B$6:$W$1000,MATCH($B17,'Quarterly Returns'!$B$6:$B$1000,0),MATCH(Y$6,'Quarterly Returns'!$B$6:$W$6,0))+1)*Y16</f>
        <v>116.97078261461387</v>
      </c>
      <c r="Z17" s="37">
        <f>(INDEX('Quarterly Returns'!$B$6:$W$1000,MATCH($B17,'Quarterly Returns'!$B$6:$B$1000,0),MATCH(Z$6,'Quarterly Returns'!$B$6:$W$6,0))+1)*Z16</f>
        <v>118.89978927173669</v>
      </c>
      <c r="AA17" s="37">
        <f>(INDEX('Quarterly Returns'!$B$6:$W$1000,MATCH($B17,'Quarterly Returns'!$B$6:$B$1000,0),MATCH(AA$6,'Quarterly Returns'!$B$6:$W$6,0))+1)*AA16</f>
        <v>121.24721892367417</v>
      </c>
      <c r="AB17" s="87">
        <f>(INDEX('Quarterly Returns'!$B$6:$W$1000,MATCH($B17,'Quarterly Returns'!$B$6:$B$1000,0),MATCH(AB$6,'Quarterly Returns'!$B$6:$W$6,0))+1)*AB16</f>
        <v>141.76584265050818</v>
      </c>
      <c r="AD17" s="22">
        <f t="shared" si="4"/>
        <v>44286</v>
      </c>
      <c r="AE17" s="82">
        <f>(INDEX('Quarterly Returns'!$B$6:$W$1000,MATCH($B17,'Quarterly Returns'!$B$6:$B$1000,0),MATCH(AE$6,'Quarterly Returns'!$B$6:$W$6,0))+1)*AE16</f>
        <v>100.4238170637705</v>
      </c>
      <c r="AF17" s="37">
        <f>(INDEX('Quarterly Returns'!$B$6:$W$1000,MATCH($B17,'Quarterly Returns'!$B$6:$B$1000,0),MATCH(AF$6,'Quarterly Returns'!$B$6:$W$6,0))+1)*AF16</f>
        <v>116.93672836785896</v>
      </c>
      <c r="AG17" s="37">
        <f>(INDEX('Quarterly Returns'!$B$6:$W$1000,MATCH($B17,'Quarterly Returns'!$B$6:$B$1000,0),MATCH(AG$6,'Quarterly Returns'!$B$6:$W$6,0))+1)*AG16</f>
        <v>78.358207771997741</v>
      </c>
      <c r="AH17" s="87">
        <f>(INDEX('Quarterly Returns'!$B$6:$W$1000,MATCH($B17,'Quarterly Returns'!$B$6:$B$1000,0),MATCH(AH$6,'Quarterly Returns'!$B$6:$W$6,0))+1)*AH16</f>
        <v>141.76584265050818</v>
      </c>
      <c r="AJ17" s="22">
        <f t="shared" si="5"/>
        <v>44286</v>
      </c>
      <c r="AK17" s="82">
        <f>(INDEX('Quarterly Returns'!$B$6:$W$1000,MATCH($B17,'Quarterly Returns'!$B$6:$B$1000,0),MATCH(AK$6,'Quarterly Returns'!$B$6:$W$6,0))+1)*AK16</f>
        <v>116.61583150482899</v>
      </c>
      <c r="AL17" s="37">
        <f>(INDEX('Quarterly Returns'!$B$6:$W$1000,MATCH($B17,'Quarterly Returns'!$B$6:$B$1000,0),MATCH(AL$6,'Quarterly Returns'!$B$6:$W$6,0))+1)*AL16</f>
        <v>115.19603725679811</v>
      </c>
      <c r="AM17" s="37">
        <f>(INDEX('Quarterly Returns'!$B$6:$W$1000,MATCH($B17,'Quarterly Returns'!$B$6:$B$1000,0),MATCH(AM$6,'Quarterly Returns'!$B$6:$W$6,0))+1)*AM16</f>
        <v>115.71374949134551</v>
      </c>
      <c r="AN17" s="37">
        <f>(INDEX('Quarterly Returns'!$B$6:$W$1000,MATCH($B17,'Quarterly Returns'!$B$6:$B$1000,0),MATCH(AN$6,'Quarterly Returns'!$B$6:$W$6,0))+1)*AN16</f>
        <v>117.16963125794211</v>
      </c>
      <c r="AO17" s="87">
        <f>(INDEX('Quarterly Returns'!$B$6:$W$1000,MATCH($B17,'Quarterly Returns'!$B$6:$B$1000,0),MATCH(AO$6,'Quarterly Returns'!$B$6:$W$6,0))+1)*AO16</f>
        <v>141.76584265050818</v>
      </c>
      <c r="AQ17" s="22">
        <f t="shared" si="6"/>
        <v>44286</v>
      </c>
      <c r="AR17" s="82">
        <f>(INDEX('Quarterly Returns'!$B$6:$W$1000,MATCH($B17,'Quarterly Returns'!$B$6:$B$1000,0),MATCH(AR$6,'Quarterly Returns'!$B$6:$W$6,0))+1)*AR16</f>
        <v>158.08344304676135</v>
      </c>
      <c r="AS17" s="37">
        <f>(INDEX('Quarterly Returns'!$B$6:$W$1000,MATCH($B17,'Quarterly Returns'!$B$6:$B$1000,0),MATCH(AS$6,'Quarterly Returns'!$B$6:$W$6,0))+1)*AS16</f>
        <v>202.42093191847272</v>
      </c>
      <c r="AT17" s="37">
        <f>(INDEX('Quarterly Returns'!$B$6:$W$1000,MATCH($B17,'Quarterly Returns'!$B$6:$B$1000,0),MATCH(AT$6,'Quarterly Returns'!$B$6:$W$6,0))+1)*AT16</f>
        <v>146.70928452862705</v>
      </c>
      <c r="AU17" s="87">
        <f>(INDEX('Quarterly Returns'!$B$6:$W$1000,MATCH($B17,'Quarterly Returns'!$B$6:$B$1000,0),MATCH(AU$6,'Quarterly Returns'!$B$6:$W$6,0))+1)*AU16</f>
        <v>141.76584265050818</v>
      </c>
    </row>
    <row r="18" spans="2:47" ht="12" customHeight="1">
      <c r="B18" s="22">
        <f t="shared" si="0"/>
        <v>44377</v>
      </c>
      <c r="C18" s="81">
        <f>(INDEX('Quarterly Returns'!$B$6:$W$1000,MATCH($B18,'Quarterly Returns'!$B$6:$B$1000,0),MATCH(C$6,'Quarterly Returns'!$B$6:$W$6,0))+1)*C17</f>
        <v>182.4398771802374</v>
      </c>
      <c r="D18" s="38">
        <f>(INDEX('Quarterly Returns'!$B$6:$W$1000,MATCH($B18,'Quarterly Returns'!$B$6:$B$1000,0),MATCH(D$6,'Quarterly Returns'!$B$6:$W$6,0))+1)*D17</f>
        <v>224.37113217802403</v>
      </c>
      <c r="E18" s="38">
        <f>(INDEX('Quarterly Returns'!$B$6:$W$1000,MATCH($B18,'Quarterly Returns'!$B$6:$B$1000,0),MATCH(E$6,'Quarterly Returns'!$B$6:$W$6,0))+1)*E17</f>
        <v>122.93422510761602</v>
      </c>
      <c r="F18" s="38">
        <f>(INDEX('Quarterly Returns'!$B$6:$W$1000,MATCH($B18,'Quarterly Returns'!$B$6:$B$1000,0),MATCH(F$6,'Quarterly Returns'!$B$6:$W$6,0))+1)*F17</f>
        <v>107.54107289767234</v>
      </c>
      <c r="G18" s="38">
        <f>(INDEX('Quarterly Returns'!$B$6:$W$1000,MATCH($B18,'Quarterly Returns'!$B$6:$B$1000,0),MATCH(G$6,'Quarterly Returns'!$B$6:$W$6,0))+1)*G17</f>
        <v>125.94357739297786</v>
      </c>
      <c r="H18" s="38">
        <f>(INDEX('Quarterly Returns'!$B$6:$W$1000,MATCH($B18,'Quarterly Returns'!$B$6:$B$1000,0),MATCH(H$6,'Quarterly Returns'!$B$6:$W$6,0))+1)*H17</f>
        <v>184.08892215436063</v>
      </c>
      <c r="I18" s="38">
        <f>(INDEX('Quarterly Returns'!$B$6:$W$1000,MATCH($B18,'Quarterly Returns'!$B$6:$B$1000,0),MATCH(I$6,'Quarterly Returns'!$B$6:$W$6,0))+1)*I17</f>
        <v>152.69018360490551</v>
      </c>
      <c r="J18" s="86">
        <f>(INDEX('Quarterly Returns'!$B$6:$W$1000,MATCH($B18,'Quarterly Returns'!$B$6:$B$1000,0),MATCH(J$6,'Quarterly Returns'!$B$6:$W$6,0))+1)*J17</f>
        <v>158.17470432794659</v>
      </c>
      <c r="L18" s="22">
        <f t="shared" si="1"/>
        <v>44377</v>
      </c>
      <c r="M18" s="81">
        <f>(INDEX('Quarterly Returns'!$B$6:$W$1000,MATCH($B18,'Quarterly Returns'!$B$6:$B$1000,0),MATCH(M$6,'Quarterly Returns'!$B$6:$W$6,0))+1)*M17</f>
        <v>182.4398771802374</v>
      </c>
      <c r="N18" s="38">
        <f>(INDEX('Quarterly Returns'!$B$6:$W$1000,MATCH($B18,'Quarterly Returns'!$B$6:$B$1000,0),MATCH(N$6,'Quarterly Returns'!$B$6:$W$6,0))+1)*N17</f>
        <v>179.82174512295774</v>
      </c>
      <c r="O18" s="38">
        <f>(INDEX('Quarterly Returns'!$B$6:$W$1000,MATCH($B18,'Quarterly Returns'!$B$6:$B$1000,0),MATCH(O$6,'Quarterly Returns'!$B$6:$W$6,0))+1)*O17</f>
        <v>206.74021923020632</v>
      </c>
      <c r="P18" s="86">
        <f>(INDEX('Quarterly Returns'!$B$6:$W$1000,MATCH($B18,'Quarterly Returns'!$B$6:$B$1000,0),MATCH(P$6,'Quarterly Returns'!$B$6:$W$6,0))+1)*P17</f>
        <v>158.17470432794659</v>
      </c>
      <c r="R18" s="22">
        <f t="shared" si="2"/>
        <v>44377</v>
      </c>
      <c r="S18" s="81">
        <f>(INDEX('Quarterly Returns'!$B$6:$W$1000,MATCH($B18,'Quarterly Returns'!$B$6:$B$1000,0),MATCH(S$6,'Quarterly Returns'!$B$6:$W$6,0))+1)*S17</f>
        <v>224.37113217802403</v>
      </c>
      <c r="T18" s="38">
        <f>(INDEX('Quarterly Returns'!$B$6:$W$1000,MATCH($B18,'Quarterly Returns'!$B$6:$B$1000,0),MATCH(T$6,'Quarterly Returns'!$B$6:$W$6,0))+1)*T17</f>
        <v>220.02424836211537</v>
      </c>
      <c r="U18" s="38">
        <f>(INDEX('Quarterly Returns'!$B$6:$W$1000,MATCH($B18,'Quarterly Returns'!$B$6:$B$1000,0),MATCH(U$6,'Quarterly Returns'!$B$6:$W$6,0))+1)*U17</f>
        <v>224.93686226479207</v>
      </c>
      <c r="V18" s="86">
        <f>(INDEX('Quarterly Returns'!$B$6:$W$1000,MATCH($B18,'Quarterly Returns'!$B$6:$B$1000,0),MATCH(V$6,'Quarterly Returns'!$B$6:$W$6,0))+1)*V17</f>
        <v>158.17470432794659</v>
      </c>
      <c r="X18" s="22">
        <f t="shared" si="3"/>
        <v>44377</v>
      </c>
      <c r="Y18" s="81">
        <f>(INDEX('Quarterly Returns'!$B$6:$W$1000,MATCH($B18,'Quarterly Returns'!$B$6:$B$1000,0),MATCH(Y$6,'Quarterly Returns'!$B$6:$W$6,0))+1)*Y17</f>
        <v>122.93422510761602</v>
      </c>
      <c r="Z18" s="38">
        <f>(INDEX('Quarterly Returns'!$B$6:$W$1000,MATCH($B18,'Quarterly Returns'!$B$6:$B$1000,0),MATCH(Z$6,'Quarterly Returns'!$B$6:$W$6,0))+1)*Z17</f>
        <v>125.79157036746579</v>
      </c>
      <c r="AA18" s="38">
        <f>(INDEX('Quarterly Returns'!$B$6:$W$1000,MATCH($B18,'Quarterly Returns'!$B$6:$B$1000,0),MATCH(AA$6,'Quarterly Returns'!$B$6:$W$6,0))+1)*AA17</f>
        <v>127.42445977673337</v>
      </c>
      <c r="AB18" s="86">
        <f>(INDEX('Quarterly Returns'!$B$6:$W$1000,MATCH($B18,'Quarterly Returns'!$B$6:$B$1000,0),MATCH(AB$6,'Quarterly Returns'!$B$6:$W$6,0))+1)*AB17</f>
        <v>158.17470432794659</v>
      </c>
      <c r="AD18" s="22">
        <f t="shared" si="4"/>
        <v>44377</v>
      </c>
      <c r="AE18" s="81">
        <f>(INDEX('Quarterly Returns'!$B$6:$W$1000,MATCH($B18,'Quarterly Returns'!$B$6:$B$1000,0),MATCH(AE$6,'Quarterly Returns'!$B$6:$W$6,0))+1)*AE17</f>
        <v>107.54107289767234</v>
      </c>
      <c r="AF18" s="38">
        <f>(INDEX('Quarterly Returns'!$B$6:$W$1000,MATCH($B18,'Quarterly Returns'!$B$6:$B$1000,0),MATCH(AF$6,'Quarterly Returns'!$B$6:$W$6,0))+1)*AF17</f>
        <v>122.83088487994408</v>
      </c>
      <c r="AG18" s="38">
        <f>(INDEX('Quarterly Returns'!$B$6:$W$1000,MATCH($B18,'Quarterly Returns'!$B$6:$B$1000,0),MATCH(AG$6,'Quarterly Returns'!$B$6:$W$6,0))+1)*AG17</f>
        <v>87.259528536817157</v>
      </c>
      <c r="AH18" s="86">
        <f>(INDEX('Quarterly Returns'!$B$6:$W$1000,MATCH($B18,'Quarterly Returns'!$B$6:$B$1000,0),MATCH(AH$6,'Quarterly Returns'!$B$6:$W$6,0))+1)*AH17</f>
        <v>158.17470432794659</v>
      </c>
      <c r="AJ18" s="22">
        <f t="shared" si="5"/>
        <v>44377</v>
      </c>
      <c r="AK18" s="81">
        <f>(INDEX('Quarterly Returns'!$B$6:$W$1000,MATCH($B18,'Quarterly Returns'!$B$6:$B$1000,0),MATCH(AK$6,'Quarterly Returns'!$B$6:$W$6,0))+1)*AK17</f>
        <v>125.94357739297786</v>
      </c>
      <c r="AL18" s="38">
        <f>(INDEX('Quarterly Returns'!$B$6:$W$1000,MATCH($B18,'Quarterly Returns'!$B$6:$B$1000,0),MATCH(AL$6,'Quarterly Returns'!$B$6:$W$6,0))+1)*AL17</f>
        <v>121.74298634149906</v>
      </c>
      <c r="AM18" s="38">
        <f>(INDEX('Quarterly Returns'!$B$6:$W$1000,MATCH($B18,'Quarterly Returns'!$B$6:$B$1000,0),MATCH(AM$6,'Quarterly Returns'!$B$6:$W$6,0))+1)*AM17</f>
        <v>125.14320295120332</v>
      </c>
      <c r="AN18" s="38">
        <f>(INDEX('Quarterly Returns'!$B$6:$W$1000,MATCH($B18,'Quarterly Returns'!$B$6:$B$1000,0),MATCH(AN$6,'Quarterly Returns'!$B$6:$W$6,0))+1)*AN17</f>
        <v>129.33442005021502</v>
      </c>
      <c r="AO18" s="86">
        <f>(INDEX('Quarterly Returns'!$B$6:$W$1000,MATCH($B18,'Quarterly Returns'!$B$6:$B$1000,0),MATCH(AO$6,'Quarterly Returns'!$B$6:$W$6,0))+1)*AO17</f>
        <v>158.17470432794659</v>
      </c>
      <c r="AQ18" s="22">
        <f t="shared" si="6"/>
        <v>44377</v>
      </c>
      <c r="AR18" s="81">
        <f>(INDEX('Quarterly Returns'!$B$6:$W$1000,MATCH($B18,'Quarterly Returns'!$B$6:$B$1000,0),MATCH(AR$6,'Quarterly Returns'!$B$6:$W$6,0))+1)*AR17</f>
        <v>184.08892215436063</v>
      </c>
      <c r="AS18" s="38">
        <f>(INDEX('Quarterly Returns'!$B$6:$W$1000,MATCH($B18,'Quarterly Returns'!$B$6:$B$1000,0),MATCH(AS$6,'Quarterly Returns'!$B$6:$W$6,0))+1)*AS17</f>
        <v>247.08191301769338</v>
      </c>
      <c r="AT18" s="38">
        <f>(INDEX('Quarterly Returns'!$B$6:$W$1000,MATCH($B18,'Quarterly Returns'!$B$6:$B$1000,0),MATCH(AT$6,'Quarterly Returns'!$B$6:$W$6,0))+1)*AT17</f>
        <v>168.55347174397969</v>
      </c>
      <c r="AU18" s="86">
        <f>(INDEX('Quarterly Returns'!$B$6:$W$1000,MATCH($B18,'Quarterly Returns'!$B$6:$B$1000,0),MATCH(AU$6,'Quarterly Returns'!$B$6:$W$6,0))+1)*AU17</f>
        <v>158.17470432794659</v>
      </c>
    </row>
    <row r="19" spans="2:47" ht="12" customHeight="1">
      <c r="B19" s="22">
        <f t="shared" si="0"/>
        <v>44469</v>
      </c>
      <c r="C19" s="82">
        <f>(INDEX('Quarterly Returns'!$B$6:$W$1000,MATCH($B19,'Quarterly Returns'!$B$6:$B$1000,0),MATCH(C$6,'Quarterly Returns'!$B$6:$W$6,0))+1)*C18</f>
        <v>193.61814085479327</v>
      </c>
      <c r="D19" s="37">
        <f>(INDEX('Quarterly Returns'!$B$6:$W$1000,MATCH($B19,'Quarterly Returns'!$B$6:$B$1000,0),MATCH(D$6,'Quarterly Returns'!$B$6:$W$6,0))+1)*D18</f>
        <v>238.77934249195414</v>
      </c>
      <c r="E19" s="37">
        <f>(INDEX('Quarterly Returns'!$B$6:$W$1000,MATCH($B19,'Quarterly Returns'!$B$6:$B$1000,0),MATCH(E$6,'Quarterly Returns'!$B$6:$W$6,0))+1)*E18</f>
        <v>133.94413660582418</v>
      </c>
      <c r="F19" s="37">
        <f>(INDEX('Quarterly Returns'!$B$6:$W$1000,MATCH($B19,'Quarterly Returns'!$B$6:$B$1000,0),MATCH(F$6,'Quarterly Returns'!$B$6:$W$6,0))+1)*F18</f>
        <v>109.99943453454897</v>
      </c>
      <c r="G19" s="37">
        <f>(INDEX('Quarterly Returns'!$B$6:$W$1000,MATCH($B19,'Quarterly Returns'!$B$6:$B$1000,0),MATCH(G$6,'Quarterly Returns'!$B$6:$W$6,0))+1)*G18</f>
        <v>126.6765052408258</v>
      </c>
      <c r="H19" s="37">
        <f>(INDEX('Quarterly Returns'!$B$6:$W$1000,MATCH($B19,'Quarterly Returns'!$B$6:$B$1000,0),MATCH(H$6,'Quarterly Returns'!$B$6:$W$6,0))+1)*H18</f>
        <v>196.98887645262209</v>
      </c>
      <c r="I19" s="37">
        <f>(INDEX('Quarterly Returns'!$B$6:$W$1000,MATCH($B19,'Quarterly Returns'!$B$6:$B$1000,0),MATCH(I$6,'Quarterly Returns'!$B$6:$W$6,0))+1)*I18</f>
        <v>165.6402384097259</v>
      </c>
      <c r="J19" s="87">
        <f>(INDEX('Quarterly Returns'!$B$6:$W$1000,MATCH($B19,'Quarterly Returns'!$B$6:$B$1000,0),MATCH(J$6,'Quarterly Returns'!$B$6:$W$6,0))+1)*J18</f>
        <v>166.84728101655668</v>
      </c>
      <c r="L19" s="22">
        <f t="shared" si="1"/>
        <v>44469</v>
      </c>
      <c r="M19" s="82">
        <f>(INDEX('Quarterly Returns'!$B$6:$W$1000,MATCH($B19,'Quarterly Returns'!$B$6:$B$1000,0),MATCH(M$6,'Quarterly Returns'!$B$6:$W$6,0))+1)*M18</f>
        <v>193.61814085479327</v>
      </c>
      <c r="N19" s="37">
        <f>(INDEX('Quarterly Returns'!$B$6:$W$1000,MATCH($B19,'Quarterly Returns'!$B$6:$B$1000,0),MATCH(N$6,'Quarterly Returns'!$B$6:$W$6,0))+1)*N18</f>
        <v>190.21345482330804</v>
      </c>
      <c r="O19" s="37">
        <f>(INDEX('Quarterly Returns'!$B$6:$W$1000,MATCH($B19,'Quarterly Returns'!$B$6:$B$1000,0),MATCH(O$6,'Quarterly Returns'!$B$6:$W$6,0))+1)*O18</f>
        <v>224.31223911630084</v>
      </c>
      <c r="P19" s="87">
        <f>(INDEX('Quarterly Returns'!$B$6:$W$1000,MATCH($B19,'Quarterly Returns'!$B$6:$B$1000,0),MATCH(P$6,'Quarterly Returns'!$B$6:$W$6,0))+1)*P18</f>
        <v>166.84728101655668</v>
      </c>
      <c r="R19" s="22">
        <f t="shared" si="2"/>
        <v>44469</v>
      </c>
      <c r="S19" s="82">
        <f>(INDEX('Quarterly Returns'!$B$6:$W$1000,MATCH($B19,'Quarterly Returns'!$B$6:$B$1000,0),MATCH(S$6,'Quarterly Returns'!$B$6:$W$6,0))+1)*S18</f>
        <v>238.77934249195414</v>
      </c>
      <c r="T19" s="37">
        <f>(INDEX('Quarterly Returns'!$B$6:$W$1000,MATCH($B19,'Quarterly Returns'!$B$6:$B$1000,0),MATCH(T$6,'Quarterly Returns'!$B$6:$W$6,0))+1)*T18</f>
        <v>252.92176680452067</v>
      </c>
      <c r="U19" s="37">
        <f>(INDEX('Quarterly Returns'!$B$6:$W$1000,MATCH($B19,'Quarterly Returns'!$B$6:$B$1000,0),MATCH(U$6,'Quarterly Returns'!$B$6:$W$6,0))+1)*U18</f>
        <v>237.3574673721597</v>
      </c>
      <c r="V19" s="87">
        <f>(INDEX('Quarterly Returns'!$B$6:$W$1000,MATCH($B19,'Quarterly Returns'!$B$6:$B$1000,0),MATCH(V$6,'Quarterly Returns'!$B$6:$W$6,0))+1)*V18</f>
        <v>166.84728101655668</v>
      </c>
      <c r="X19" s="22">
        <f t="shared" si="3"/>
        <v>44469</v>
      </c>
      <c r="Y19" s="82">
        <f>(INDEX('Quarterly Returns'!$B$6:$W$1000,MATCH($B19,'Quarterly Returns'!$B$6:$B$1000,0),MATCH(Y$6,'Quarterly Returns'!$B$6:$W$6,0))+1)*Y18</f>
        <v>133.94413660582418</v>
      </c>
      <c r="Z19" s="37">
        <f>(INDEX('Quarterly Returns'!$B$6:$W$1000,MATCH($B19,'Quarterly Returns'!$B$6:$B$1000,0),MATCH(Z$6,'Quarterly Returns'!$B$6:$W$6,0))+1)*Z18</f>
        <v>137.41805689678307</v>
      </c>
      <c r="AA19" s="37">
        <f>(INDEX('Quarterly Returns'!$B$6:$W$1000,MATCH($B19,'Quarterly Returns'!$B$6:$B$1000,0),MATCH(AA$6,'Quarterly Returns'!$B$6:$W$6,0))+1)*AA18</f>
        <v>135.81700086994667</v>
      </c>
      <c r="AB19" s="87">
        <f>(INDEX('Quarterly Returns'!$B$6:$W$1000,MATCH($B19,'Quarterly Returns'!$B$6:$B$1000,0),MATCH(AB$6,'Quarterly Returns'!$B$6:$W$6,0))+1)*AB18</f>
        <v>166.84728101655668</v>
      </c>
      <c r="AD19" s="22">
        <f t="shared" si="4"/>
        <v>44469</v>
      </c>
      <c r="AE19" s="82">
        <f>(INDEX('Quarterly Returns'!$B$6:$W$1000,MATCH($B19,'Quarterly Returns'!$B$6:$B$1000,0),MATCH(AE$6,'Quarterly Returns'!$B$6:$W$6,0))+1)*AE18</f>
        <v>109.99943453454897</v>
      </c>
      <c r="AF19" s="37">
        <f>(INDEX('Quarterly Returns'!$B$6:$W$1000,MATCH($B19,'Quarterly Returns'!$B$6:$B$1000,0),MATCH(AF$6,'Quarterly Returns'!$B$6:$W$6,0))+1)*AF18</f>
        <v>124.02468668027535</v>
      </c>
      <c r="AG19" s="37">
        <f>(INDEX('Quarterly Returns'!$B$6:$W$1000,MATCH($B19,'Quarterly Returns'!$B$6:$B$1000,0),MATCH(AG$6,'Quarterly Returns'!$B$6:$W$6,0))+1)*AG18</f>
        <v>91.544726502885695</v>
      </c>
      <c r="AH19" s="87">
        <f>(INDEX('Quarterly Returns'!$B$6:$W$1000,MATCH($B19,'Quarterly Returns'!$B$6:$B$1000,0),MATCH(AH$6,'Quarterly Returns'!$B$6:$W$6,0))+1)*AH18</f>
        <v>166.84728101655668</v>
      </c>
      <c r="AJ19" s="22">
        <f t="shared" si="5"/>
        <v>44469</v>
      </c>
      <c r="AK19" s="82">
        <f>(INDEX('Quarterly Returns'!$B$6:$W$1000,MATCH($B19,'Quarterly Returns'!$B$6:$B$1000,0),MATCH(AK$6,'Quarterly Returns'!$B$6:$W$6,0))+1)*AK18</f>
        <v>126.6765052408258</v>
      </c>
      <c r="AL19" s="37">
        <f>(INDEX('Quarterly Returns'!$B$6:$W$1000,MATCH($B19,'Quarterly Returns'!$B$6:$B$1000,0),MATCH(AL$6,'Quarterly Returns'!$B$6:$W$6,0))+1)*AL18</f>
        <v>119.4505597302916</v>
      </c>
      <c r="AM19" s="37">
        <f>(INDEX('Quarterly Returns'!$B$6:$W$1000,MATCH($B19,'Quarterly Returns'!$B$6:$B$1000,0),MATCH(AM$6,'Quarterly Returns'!$B$6:$W$6,0))+1)*AM18</f>
        <v>131.55028803601681</v>
      </c>
      <c r="AN19" s="37">
        <f>(INDEX('Quarterly Returns'!$B$6:$W$1000,MATCH($B19,'Quarterly Returns'!$B$6:$B$1000,0),MATCH(AN$6,'Quarterly Returns'!$B$6:$W$6,0))+1)*AN18</f>
        <v>130.76849845187041</v>
      </c>
      <c r="AO19" s="87">
        <f>(INDEX('Quarterly Returns'!$B$6:$W$1000,MATCH($B19,'Quarterly Returns'!$B$6:$B$1000,0),MATCH(AO$6,'Quarterly Returns'!$B$6:$W$6,0))+1)*AO18</f>
        <v>166.84728101655668</v>
      </c>
      <c r="AQ19" s="22">
        <f t="shared" si="6"/>
        <v>44469</v>
      </c>
      <c r="AR19" s="82">
        <f>(INDEX('Quarterly Returns'!$B$6:$W$1000,MATCH($B19,'Quarterly Returns'!$B$6:$B$1000,0),MATCH(AR$6,'Quarterly Returns'!$B$6:$W$6,0))+1)*AR18</f>
        <v>196.98887645262209</v>
      </c>
      <c r="AS19" s="37">
        <f>(INDEX('Quarterly Returns'!$B$6:$W$1000,MATCH($B19,'Quarterly Returns'!$B$6:$B$1000,0),MATCH(AS$6,'Quarterly Returns'!$B$6:$W$6,0))+1)*AS18</f>
        <v>273.28289265096436</v>
      </c>
      <c r="AT19" s="37">
        <f>(INDEX('Quarterly Returns'!$B$6:$W$1000,MATCH($B19,'Quarterly Returns'!$B$6:$B$1000,0),MATCH(AT$6,'Quarterly Returns'!$B$6:$W$6,0))+1)*AT18</f>
        <v>178.17055175922019</v>
      </c>
      <c r="AU19" s="87">
        <f>(INDEX('Quarterly Returns'!$B$6:$W$1000,MATCH($B19,'Quarterly Returns'!$B$6:$B$1000,0),MATCH(AU$6,'Quarterly Returns'!$B$6:$W$6,0))+1)*AU18</f>
        <v>166.84728101655668</v>
      </c>
    </row>
    <row r="20" spans="2:47" ht="12" customHeight="1">
      <c r="B20" s="22">
        <f t="shared" si="0"/>
        <v>44561</v>
      </c>
      <c r="C20" s="81">
        <f>(INDEX('Quarterly Returns'!$B$6:$W$1000,MATCH($B20,'Quarterly Returns'!$B$6:$B$1000,0),MATCH(C$6,'Quarterly Returns'!$B$6:$W$6,0))+1)*C19</f>
        <v>205.07475733686726</v>
      </c>
      <c r="D20" s="38">
        <f>(INDEX('Quarterly Returns'!$B$6:$W$1000,MATCH($B20,'Quarterly Returns'!$B$6:$B$1000,0),MATCH(D$6,'Quarterly Returns'!$B$6:$W$6,0))+1)*D19</f>
        <v>254.33934898052058</v>
      </c>
      <c r="E20" s="38">
        <f>(INDEX('Quarterly Returns'!$B$6:$W$1000,MATCH($B20,'Quarterly Returns'!$B$6:$B$1000,0),MATCH(E$6,'Quarterly Returns'!$B$6:$W$6,0))+1)*E19</f>
        <v>143.43618120334713</v>
      </c>
      <c r="F20" s="38">
        <f>(INDEX('Quarterly Returns'!$B$6:$W$1000,MATCH($B20,'Quarterly Returns'!$B$6:$B$1000,0),MATCH(F$6,'Quarterly Returns'!$B$6:$W$6,0))+1)*F19</f>
        <v>117.43358615084773</v>
      </c>
      <c r="G20" s="38">
        <f>(INDEX('Quarterly Returns'!$B$6:$W$1000,MATCH($B20,'Quarterly Returns'!$B$6:$B$1000,0),MATCH(G$6,'Quarterly Returns'!$B$6:$W$6,0))+1)*G19</f>
        <v>129.28124460573548</v>
      </c>
      <c r="H20" s="38">
        <f>(INDEX('Quarterly Returns'!$B$6:$W$1000,MATCH($B20,'Quarterly Returns'!$B$6:$B$1000,0),MATCH(H$6,'Quarterly Returns'!$B$6:$W$6,0))+1)*H19</f>
        <v>204.83933549932758</v>
      </c>
      <c r="I20" s="38">
        <f>(INDEX('Quarterly Returns'!$B$6:$W$1000,MATCH($B20,'Quarterly Returns'!$B$6:$B$1000,0),MATCH(I$6,'Quarterly Returns'!$B$6:$W$6,0))+1)*I19</f>
        <v>179.53689032744356</v>
      </c>
      <c r="J20" s="86">
        <f>(INDEX('Quarterly Returns'!$B$6:$W$1000,MATCH($B20,'Quarterly Returns'!$B$6:$B$1000,0),MATCH(J$6,'Quarterly Returns'!$B$6:$W$6,0))+1)*J19</f>
        <v>176.37570343628909</v>
      </c>
      <c r="L20" s="22">
        <f t="shared" si="1"/>
        <v>44561</v>
      </c>
      <c r="M20" s="81">
        <f>(INDEX('Quarterly Returns'!$B$6:$W$1000,MATCH($B20,'Quarterly Returns'!$B$6:$B$1000,0),MATCH(M$6,'Quarterly Returns'!$B$6:$W$6,0))+1)*M19</f>
        <v>205.07475733686726</v>
      </c>
      <c r="N20" s="38">
        <f>(INDEX('Quarterly Returns'!$B$6:$W$1000,MATCH($B20,'Quarterly Returns'!$B$6:$B$1000,0),MATCH(N$6,'Quarterly Returns'!$B$6:$W$6,0))+1)*N19</f>
        <v>201.45086428842853</v>
      </c>
      <c r="O20" s="38">
        <f>(INDEX('Quarterly Returns'!$B$6:$W$1000,MATCH($B20,'Quarterly Returns'!$B$6:$B$1000,0),MATCH(O$6,'Quarterly Returns'!$B$6:$W$6,0))+1)*O19</f>
        <v>237.20965540863958</v>
      </c>
      <c r="P20" s="86">
        <f>(INDEX('Quarterly Returns'!$B$6:$W$1000,MATCH($B20,'Quarterly Returns'!$B$6:$B$1000,0),MATCH(P$6,'Quarterly Returns'!$B$6:$W$6,0))+1)*P19</f>
        <v>176.37570343628909</v>
      </c>
      <c r="R20" s="22">
        <f t="shared" si="2"/>
        <v>44561</v>
      </c>
      <c r="S20" s="81">
        <f>(INDEX('Quarterly Returns'!$B$6:$W$1000,MATCH($B20,'Quarterly Returns'!$B$6:$B$1000,0),MATCH(S$6,'Quarterly Returns'!$B$6:$W$6,0))+1)*S19</f>
        <v>254.33934898052058</v>
      </c>
      <c r="T20" s="38">
        <f>(INDEX('Quarterly Returns'!$B$6:$W$1000,MATCH($B20,'Quarterly Returns'!$B$6:$B$1000,0),MATCH(T$6,'Quarterly Returns'!$B$6:$W$6,0))+1)*T19</f>
        <v>279.62112808351799</v>
      </c>
      <c r="U20" s="38">
        <f>(INDEX('Quarterly Returns'!$B$6:$W$1000,MATCH($B20,'Quarterly Returns'!$B$6:$B$1000,0),MATCH(U$6,'Quarterly Returns'!$B$6:$W$6,0))+1)*U19</f>
        <v>251.77863119186006</v>
      </c>
      <c r="V20" s="86">
        <f>(INDEX('Quarterly Returns'!$B$6:$W$1000,MATCH($B20,'Quarterly Returns'!$B$6:$B$1000,0),MATCH(V$6,'Quarterly Returns'!$B$6:$W$6,0))+1)*V19</f>
        <v>176.37570343628909</v>
      </c>
      <c r="X20" s="22">
        <f t="shared" si="3"/>
        <v>44561</v>
      </c>
      <c r="Y20" s="81">
        <f>(INDEX('Quarterly Returns'!$B$6:$W$1000,MATCH($B20,'Quarterly Returns'!$B$6:$B$1000,0),MATCH(Y$6,'Quarterly Returns'!$B$6:$W$6,0))+1)*Y19</f>
        <v>143.43618120334713</v>
      </c>
      <c r="Z20" s="38">
        <f>(INDEX('Quarterly Returns'!$B$6:$W$1000,MATCH($B20,'Quarterly Returns'!$B$6:$B$1000,0),MATCH(Z$6,'Quarterly Returns'!$B$6:$W$6,0))+1)*Z19</f>
        <v>148.33669251605869</v>
      </c>
      <c r="AA20" s="38">
        <f>(INDEX('Quarterly Returns'!$B$6:$W$1000,MATCH($B20,'Quarterly Returns'!$B$6:$B$1000,0),MATCH(AA$6,'Quarterly Returns'!$B$6:$W$6,0))+1)*AA19</f>
        <v>145.07448002238297</v>
      </c>
      <c r="AB20" s="86">
        <f>(INDEX('Quarterly Returns'!$B$6:$W$1000,MATCH($B20,'Quarterly Returns'!$B$6:$B$1000,0),MATCH(AB$6,'Quarterly Returns'!$B$6:$W$6,0))+1)*AB19</f>
        <v>176.37570343628909</v>
      </c>
      <c r="AD20" s="22">
        <f t="shared" si="4"/>
        <v>44561</v>
      </c>
      <c r="AE20" s="81">
        <f>(INDEX('Quarterly Returns'!$B$6:$W$1000,MATCH($B20,'Quarterly Returns'!$B$6:$B$1000,0),MATCH(AE$6,'Quarterly Returns'!$B$6:$W$6,0))+1)*AE19</f>
        <v>117.43358615084773</v>
      </c>
      <c r="AF20" s="38">
        <f>(INDEX('Quarterly Returns'!$B$6:$W$1000,MATCH($B20,'Quarterly Returns'!$B$6:$B$1000,0),MATCH(AF$6,'Quarterly Returns'!$B$6:$W$6,0))+1)*AF19</f>
        <v>132.89023607619481</v>
      </c>
      <c r="AG20" s="38">
        <f>(INDEX('Quarterly Returns'!$B$6:$W$1000,MATCH($B20,'Quarterly Returns'!$B$6:$B$1000,0),MATCH(AG$6,'Quarterly Returns'!$B$6:$W$6,0))+1)*AG19</f>
        <v>97.023913082629889</v>
      </c>
      <c r="AH20" s="86">
        <f>(INDEX('Quarterly Returns'!$B$6:$W$1000,MATCH($B20,'Quarterly Returns'!$B$6:$B$1000,0),MATCH(AH$6,'Quarterly Returns'!$B$6:$W$6,0))+1)*AH19</f>
        <v>176.37570343628909</v>
      </c>
      <c r="AJ20" s="22">
        <f t="shared" si="5"/>
        <v>44561</v>
      </c>
      <c r="AK20" s="81">
        <f>(INDEX('Quarterly Returns'!$B$6:$W$1000,MATCH($B20,'Quarterly Returns'!$B$6:$B$1000,0),MATCH(AK$6,'Quarterly Returns'!$B$6:$W$6,0))+1)*AK19</f>
        <v>129.28124460573548</v>
      </c>
      <c r="AL20" s="38">
        <f>(INDEX('Quarterly Returns'!$B$6:$W$1000,MATCH($B20,'Quarterly Returns'!$B$6:$B$1000,0),MATCH(AL$6,'Quarterly Returns'!$B$6:$W$6,0))+1)*AL19</f>
        <v>120.40550558419606</v>
      </c>
      <c r="AM20" s="38">
        <f>(INDEX('Quarterly Returns'!$B$6:$W$1000,MATCH($B20,'Quarterly Returns'!$B$6:$B$1000,0),MATCH(AM$6,'Quarterly Returns'!$B$6:$W$6,0))+1)*AM19</f>
        <v>135.25726098667272</v>
      </c>
      <c r="AN20" s="38">
        <f>(INDEX('Quarterly Returns'!$B$6:$W$1000,MATCH($B20,'Quarterly Returns'!$B$6:$B$1000,0),MATCH(AN$6,'Quarterly Returns'!$B$6:$W$6,0))+1)*AN19</f>
        <v>132.53113999846579</v>
      </c>
      <c r="AO20" s="86">
        <f>(INDEX('Quarterly Returns'!$B$6:$W$1000,MATCH($B20,'Quarterly Returns'!$B$6:$B$1000,0),MATCH(AO$6,'Quarterly Returns'!$B$6:$W$6,0))+1)*AO19</f>
        <v>176.37570343628909</v>
      </c>
      <c r="AQ20" s="22">
        <f t="shared" si="6"/>
        <v>44561</v>
      </c>
      <c r="AR20" s="81">
        <f>(INDEX('Quarterly Returns'!$B$6:$W$1000,MATCH($B20,'Quarterly Returns'!$B$6:$B$1000,0),MATCH(AR$6,'Quarterly Returns'!$B$6:$W$6,0))+1)*AR19</f>
        <v>204.83933549932758</v>
      </c>
      <c r="AS20" s="38">
        <f>(INDEX('Quarterly Returns'!$B$6:$W$1000,MATCH($B20,'Quarterly Returns'!$B$6:$B$1000,0),MATCH(AS$6,'Quarterly Returns'!$B$6:$W$6,0))+1)*AS19</f>
        <v>290.82159031198648</v>
      </c>
      <c r="AT20" s="38">
        <f>(INDEX('Quarterly Returns'!$B$6:$W$1000,MATCH($B20,'Quarterly Returns'!$B$6:$B$1000,0),MATCH(AT$6,'Quarterly Returns'!$B$6:$W$6,0))+1)*AT19</f>
        <v>184.1734109061488</v>
      </c>
      <c r="AU20" s="86">
        <f>(INDEX('Quarterly Returns'!$B$6:$W$1000,MATCH($B20,'Quarterly Returns'!$B$6:$B$1000,0),MATCH(AU$6,'Quarterly Returns'!$B$6:$W$6,0))+1)*AU19</f>
        <v>176.37570343628909</v>
      </c>
    </row>
    <row r="21" spans="2:47" ht="12" customHeight="1">
      <c r="B21" s="22">
        <f t="shared" si="0"/>
        <v>44651</v>
      </c>
      <c r="C21" s="82">
        <f>(INDEX('Quarterly Returns'!$B$6:$W$1000,MATCH($B21,'Quarterly Returns'!$B$6:$B$1000,0),MATCH(C$6,'Quarterly Returns'!$B$6:$W$6,0))+1)*C20</f>
        <v>207.1333451003338</v>
      </c>
      <c r="D21" s="37">
        <f>(INDEX('Quarterly Returns'!$B$6:$W$1000,MATCH($B21,'Quarterly Returns'!$B$6:$B$1000,0),MATCH(D$6,'Quarterly Returns'!$B$6:$W$6,0))+1)*D20</f>
        <v>243.94058769280431</v>
      </c>
      <c r="E21" s="37">
        <f>(INDEX('Quarterly Returns'!$B$6:$W$1000,MATCH($B21,'Quarterly Returns'!$B$6:$B$1000,0),MATCH(E$6,'Quarterly Returns'!$B$6:$W$6,0))+1)*E20</f>
        <v>153.31116585795797</v>
      </c>
      <c r="F21" s="37">
        <f>(INDEX('Quarterly Returns'!$B$6:$W$1000,MATCH($B21,'Quarterly Returns'!$B$6:$B$1000,0),MATCH(F$6,'Quarterly Returns'!$B$6:$W$6,0))+1)*F20</f>
        <v>125.01228582880611</v>
      </c>
      <c r="G21" s="37">
        <f>(INDEX('Quarterly Returns'!$B$6:$W$1000,MATCH($B21,'Quarterly Returns'!$B$6:$B$1000,0),MATCH(G$6,'Quarterly Returns'!$B$6:$W$6,0))+1)*G20</f>
        <v>132.23322927224564</v>
      </c>
      <c r="H21" s="37">
        <f>(INDEX('Quarterly Returns'!$B$6:$W$1000,MATCH($B21,'Quarterly Returns'!$B$6:$B$1000,0),MATCH(H$6,'Quarterly Returns'!$B$6:$W$6,0))+1)*H20</f>
        <v>205.65446885943754</v>
      </c>
      <c r="I21" s="37">
        <f>(INDEX('Quarterly Returns'!$B$6:$W$1000,MATCH($B21,'Quarterly Returns'!$B$6:$B$1000,0),MATCH(I$6,'Quarterly Returns'!$B$6:$W$6,0))+1)*I20</f>
        <v>181.89990146828589</v>
      </c>
      <c r="J21" s="87">
        <f>(INDEX('Quarterly Returns'!$B$6:$W$1000,MATCH($B21,'Quarterly Returns'!$B$6:$B$1000,0),MATCH(J$6,'Quarterly Returns'!$B$6:$W$6,0))+1)*J20</f>
        <v>179.72482620010885</v>
      </c>
      <c r="L21" s="22">
        <f t="shared" si="1"/>
        <v>44651</v>
      </c>
      <c r="M21" s="82">
        <f>(INDEX('Quarterly Returns'!$B$6:$W$1000,MATCH($B21,'Quarterly Returns'!$B$6:$B$1000,0),MATCH(M$6,'Quarterly Returns'!$B$6:$W$6,0))+1)*M20</f>
        <v>207.1333451003338</v>
      </c>
      <c r="N21" s="37">
        <f>(INDEX('Quarterly Returns'!$B$6:$W$1000,MATCH($B21,'Quarterly Returns'!$B$6:$B$1000,0),MATCH(N$6,'Quarterly Returns'!$B$6:$W$6,0))+1)*N20</f>
        <v>203.33178984384071</v>
      </c>
      <c r="O21" s="37">
        <f>(INDEX('Quarterly Returns'!$B$6:$W$1000,MATCH($B21,'Quarterly Returns'!$B$6:$B$1000,0),MATCH(O$6,'Quarterly Returns'!$B$6:$W$6,0))+1)*O20</f>
        <v>240.29301945212211</v>
      </c>
      <c r="P21" s="87">
        <f>(INDEX('Quarterly Returns'!$B$6:$W$1000,MATCH($B21,'Quarterly Returns'!$B$6:$B$1000,0),MATCH(P$6,'Quarterly Returns'!$B$6:$W$6,0))+1)*P20</f>
        <v>179.72482620010885</v>
      </c>
      <c r="R21" s="22">
        <f t="shared" si="2"/>
        <v>44651</v>
      </c>
      <c r="S21" s="82">
        <f>(INDEX('Quarterly Returns'!$B$6:$W$1000,MATCH($B21,'Quarterly Returns'!$B$6:$B$1000,0),MATCH(S$6,'Quarterly Returns'!$B$6:$W$6,0))+1)*S20</f>
        <v>243.94058769280431</v>
      </c>
      <c r="T21" s="37">
        <f>(INDEX('Quarterly Returns'!$B$6:$W$1000,MATCH($B21,'Quarterly Returns'!$B$6:$B$1000,0),MATCH(T$6,'Quarterly Returns'!$B$6:$W$6,0))+1)*T20</f>
        <v>276.84014107555294</v>
      </c>
      <c r="U21" s="37">
        <f>(INDEX('Quarterly Returns'!$B$6:$W$1000,MATCH($B21,'Quarterly Returns'!$B$6:$B$1000,0),MATCH(U$6,'Quarterly Returns'!$B$6:$W$6,0))+1)*U20</f>
        <v>240.38515688800064</v>
      </c>
      <c r="V21" s="87">
        <f>(INDEX('Quarterly Returns'!$B$6:$W$1000,MATCH($B21,'Quarterly Returns'!$B$6:$B$1000,0),MATCH(V$6,'Quarterly Returns'!$B$6:$W$6,0))+1)*V20</f>
        <v>179.72482620010885</v>
      </c>
      <c r="X21" s="22">
        <f t="shared" si="3"/>
        <v>44651</v>
      </c>
      <c r="Y21" s="82">
        <f>(INDEX('Quarterly Returns'!$B$6:$W$1000,MATCH($B21,'Quarterly Returns'!$B$6:$B$1000,0),MATCH(Y$6,'Quarterly Returns'!$B$6:$W$6,0))+1)*Y20</f>
        <v>153.31116585795797</v>
      </c>
      <c r="Z21" s="37">
        <f>(INDEX('Quarterly Returns'!$B$6:$W$1000,MATCH($B21,'Quarterly Returns'!$B$6:$B$1000,0),MATCH(Z$6,'Quarterly Returns'!$B$6:$W$6,0))+1)*Z20</f>
        <v>158.59359119112483</v>
      </c>
      <c r="AA21" s="37">
        <f>(INDEX('Quarterly Returns'!$B$6:$W$1000,MATCH($B21,'Quarterly Returns'!$B$6:$B$1000,0),MATCH(AA$6,'Quarterly Returns'!$B$6:$W$6,0))+1)*AA20</f>
        <v>157.41099211927121</v>
      </c>
      <c r="AB21" s="87">
        <f>(INDEX('Quarterly Returns'!$B$6:$W$1000,MATCH($B21,'Quarterly Returns'!$B$6:$B$1000,0),MATCH(AB$6,'Quarterly Returns'!$B$6:$W$6,0))+1)*AB20</f>
        <v>179.72482620010885</v>
      </c>
      <c r="AD21" s="22">
        <f t="shared" si="4"/>
        <v>44651</v>
      </c>
      <c r="AE21" s="82">
        <f>(INDEX('Quarterly Returns'!$B$6:$W$1000,MATCH($B21,'Quarterly Returns'!$B$6:$B$1000,0),MATCH(AE$6,'Quarterly Returns'!$B$6:$W$6,0))+1)*AE20</f>
        <v>125.01228582880611</v>
      </c>
      <c r="AF21" s="37">
        <f>(INDEX('Quarterly Returns'!$B$6:$W$1000,MATCH($B21,'Quarterly Returns'!$B$6:$B$1000,0),MATCH(AF$6,'Quarterly Returns'!$B$6:$W$6,0))+1)*AF20</f>
        <v>138.96699786558227</v>
      </c>
      <c r="AG21" s="37">
        <f>(INDEX('Quarterly Returns'!$B$6:$W$1000,MATCH($B21,'Quarterly Returns'!$B$6:$B$1000,0),MATCH(AG$6,'Quarterly Returns'!$B$6:$W$6,0))+1)*AG20</f>
        <v>107.22826035172407</v>
      </c>
      <c r="AH21" s="87">
        <f>(INDEX('Quarterly Returns'!$B$6:$W$1000,MATCH($B21,'Quarterly Returns'!$B$6:$B$1000,0),MATCH(AH$6,'Quarterly Returns'!$B$6:$W$6,0))+1)*AH20</f>
        <v>179.72482620010885</v>
      </c>
      <c r="AJ21" s="22">
        <f t="shared" si="5"/>
        <v>44651</v>
      </c>
      <c r="AK21" s="82">
        <f>(INDEX('Quarterly Returns'!$B$6:$W$1000,MATCH($B21,'Quarterly Returns'!$B$6:$B$1000,0),MATCH(AK$6,'Quarterly Returns'!$B$6:$W$6,0))+1)*AK20</f>
        <v>132.23322927224564</v>
      </c>
      <c r="AL21" s="37">
        <f>(INDEX('Quarterly Returns'!$B$6:$W$1000,MATCH($B21,'Quarterly Returns'!$B$6:$B$1000,0),MATCH(AL$6,'Quarterly Returns'!$B$6:$W$6,0))+1)*AL20</f>
        <v>120.63833296337832</v>
      </c>
      <c r="AM21" s="37">
        <f>(INDEX('Quarterly Returns'!$B$6:$W$1000,MATCH($B21,'Quarterly Returns'!$B$6:$B$1000,0),MATCH(AM$6,'Quarterly Returns'!$B$6:$W$6,0))+1)*AM20</f>
        <v>140.04894404079783</v>
      </c>
      <c r="AN21" s="37">
        <f>(INDEX('Quarterly Returns'!$B$6:$W$1000,MATCH($B21,'Quarterly Returns'!$B$6:$B$1000,0),MATCH(AN$6,'Quarterly Returns'!$B$6:$W$6,0))+1)*AN20</f>
        <v>138.10625786704199</v>
      </c>
      <c r="AO21" s="87">
        <f>(INDEX('Quarterly Returns'!$B$6:$W$1000,MATCH($B21,'Quarterly Returns'!$B$6:$B$1000,0),MATCH(AO$6,'Quarterly Returns'!$B$6:$W$6,0))+1)*AO20</f>
        <v>179.72482620010885</v>
      </c>
      <c r="AQ21" s="22">
        <f t="shared" si="6"/>
        <v>44651</v>
      </c>
      <c r="AR21" s="82">
        <f>(INDEX('Quarterly Returns'!$B$6:$W$1000,MATCH($B21,'Quarterly Returns'!$B$6:$B$1000,0),MATCH(AR$6,'Quarterly Returns'!$B$6:$W$6,0))+1)*AR20</f>
        <v>205.65446885943754</v>
      </c>
      <c r="AS21" s="37">
        <f>(INDEX('Quarterly Returns'!$B$6:$W$1000,MATCH($B21,'Quarterly Returns'!$B$6:$B$1000,0),MATCH(AS$6,'Quarterly Returns'!$B$6:$W$6,0))+1)*AS20</f>
        <v>289.94038175293116</v>
      </c>
      <c r="AT21" s="37">
        <f>(INDEX('Quarterly Returns'!$B$6:$W$1000,MATCH($B21,'Quarterly Returns'!$B$6:$B$1000,0),MATCH(AT$6,'Quarterly Returns'!$B$6:$W$6,0))+1)*AT20</f>
        <v>184.62410669274385</v>
      </c>
      <c r="AU21" s="87">
        <f>(INDEX('Quarterly Returns'!$B$6:$W$1000,MATCH($B21,'Quarterly Returns'!$B$6:$B$1000,0),MATCH(AU$6,'Quarterly Returns'!$B$6:$W$6,0))+1)*AU20</f>
        <v>179.72482620010885</v>
      </c>
    </row>
    <row r="22" spans="2:47" ht="12" customHeight="1">
      <c r="B22" s="22">
        <f t="shared" si="0"/>
        <v>44742</v>
      </c>
      <c r="C22" s="81">
        <f>(INDEX('Quarterly Returns'!$B$6:$W$1000,MATCH($B22,'Quarterly Returns'!$B$6:$B$1000,0),MATCH(C$6,'Quarterly Returns'!$B$6:$W$6,0))+1)*C21</f>
        <v>201.29161666768542</v>
      </c>
      <c r="D22" s="38">
        <f>(INDEX('Quarterly Returns'!$B$6:$W$1000,MATCH($B22,'Quarterly Returns'!$B$6:$B$1000,0),MATCH(D$6,'Quarterly Returns'!$B$6:$W$6,0))+1)*D21</f>
        <v>222.83205047749126</v>
      </c>
      <c r="E22" s="38">
        <f>(INDEX('Quarterly Returns'!$B$6:$W$1000,MATCH($B22,'Quarterly Returns'!$B$6:$B$1000,0),MATCH(E$6,'Quarterly Returns'!$B$6:$W$6,0))+1)*E21</f>
        <v>155.49487136396357</v>
      </c>
      <c r="F22" s="38">
        <f>(INDEX('Quarterly Returns'!$B$6:$W$1000,MATCH($B22,'Quarterly Returns'!$B$6:$B$1000,0),MATCH(F$6,'Quarterly Returns'!$B$6:$W$6,0))+1)*F21</f>
        <v>128.75359663639921</v>
      </c>
      <c r="G22" s="38">
        <f>(INDEX('Quarterly Returns'!$B$6:$W$1000,MATCH($B22,'Quarterly Returns'!$B$6:$B$1000,0),MATCH(G$6,'Quarterly Returns'!$B$6:$W$6,0))+1)*G21</f>
        <v>131.7528549481668</v>
      </c>
      <c r="H22" s="38">
        <f>(INDEX('Quarterly Returns'!$B$6:$W$1000,MATCH($B22,'Quarterly Returns'!$B$6:$B$1000,0),MATCH(H$6,'Quarterly Returns'!$B$6:$W$6,0))+1)*H21</f>
        <v>202.0068691189413</v>
      </c>
      <c r="I22" s="38">
        <f>(INDEX('Quarterly Returns'!$B$6:$W$1000,MATCH($B22,'Quarterly Returns'!$B$6:$B$1000,0),MATCH(I$6,'Quarterly Returns'!$B$6:$W$6,0))+1)*I21</f>
        <v>189.5724016342848</v>
      </c>
      <c r="J22" s="86">
        <f>(INDEX('Quarterly Returns'!$B$6:$W$1000,MATCH($B22,'Quarterly Returns'!$B$6:$B$1000,0),MATCH(J$6,'Quarterly Returns'!$B$6:$W$6,0))+1)*J21</f>
        <v>176.98327404221993</v>
      </c>
      <c r="L22" s="22">
        <f t="shared" si="1"/>
        <v>44742</v>
      </c>
      <c r="M22" s="81">
        <f>(INDEX('Quarterly Returns'!$B$6:$W$1000,MATCH($B22,'Quarterly Returns'!$B$6:$B$1000,0),MATCH(M$6,'Quarterly Returns'!$B$6:$W$6,0))+1)*M21</f>
        <v>201.29161666768542</v>
      </c>
      <c r="N22" s="38">
        <f>(INDEX('Quarterly Returns'!$B$6:$W$1000,MATCH($B22,'Quarterly Returns'!$B$6:$B$1000,0),MATCH(N$6,'Quarterly Returns'!$B$6:$W$6,0))+1)*N21</f>
        <v>198.99709548685846</v>
      </c>
      <c r="O22" s="38">
        <f>(INDEX('Quarterly Returns'!$B$6:$W$1000,MATCH($B22,'Quarterly Returns'!$B$6:$B$1000,0),MATCH(O$6,'Quarterly Returns'!$B$6:$W$6,0))+1)*O21</f>
        <v>223.50447036917922</v>
      </c>
      <c r="P22" s="86">
        <f>(INDEX('Quarterly Returns'!$B$6:$W$1000,MATCH($B22,'Quarterly Returns'!$B$6:$B$1000,0),MATCH(P$6,'Quarterly Returns'!$B$6:$W$6,0))+1)*P21</f>
        <v>176.98327404221993</v>
      </c>
      <c r="R22" s="22">
        <f t="shared" si="2"/>
        <v>44742</v>
      </c>
      <c r="S22" s="81">
        <f>(INDEX('Quarterly Returns'!$B$6:$W$1000,MATCH($B22,'Quarterly Returns'!$B$6:$B$1000,0),MATCH(S$6,'Quarterly Returns'!$B$6:$W$6,0))+1)*S21</f>
        <v>222.83205047749126</v>
      </c>
      <c r="T22" s="38">
        <f>(INDEX('Quarterly Returns'!$B$6:$W$1000,MATCH($B22,'Quarterly Returns'!$B$6:$B$1000,0),MATCH(T$6,'Quarterly Returns'!$B$6:$W$6,0))+1)*T21</f>
        <v>257.94575242817558</v>
      </c>
      <c r="U22" s="38">
        <f>(INDEX('Quarterly Returns'!$B$6:$W$1000,MATCH($B22,'Quarterly Returns'!$B$6:$B$1000,0),MATCH(U$6,'Quarterly Returns'!$B$6:$W$6,0))+1)*U21</f>
        <v>218.96387504724584</v>
      </c>
      <c r="V22" s="86">
        <f>(INDEX('Quarterly Returns'!$B$6:$W$1000,MATCH($B22,'Quarterly Returns'!$B$6:$B$1000,0),MATCH(V$6,'Quarterly Returns'!$B$6:$W$6,0))+1)*V21</f>
        <v>176.98327404221993</v>
      </c>
      <c r="X22" s="22">
        <f t="shared" si="3"/>
        <v>44742</v>
      </c>
      <c r="Y22" s="81">
        <f>(INDEX('Quarterly Returns'!$B$6:$W$1000,MATCH($B22,'Quarterly Returns'!$B$6:$B$1000,0),MATCH(Y$6,'Quarterly Returns'!$B$6:$W$6,0))+1)*Y21</f>
        <v>155.49487136396357</v>
      </c>
      <c r="Z22" s="38">
        <f>(INDEX('Quarterly Returns'!$B$6:$W$1000,MATCH($B22,'Quarterly Returns'!$B$6:$B$1000,0),MATCH(Z$6,'Quarterly Returns'!$B$6:$W$6,0))+1)*Z21</f>
        <v>160.91212564045682</v>
      </c>
      <c r="AA22" s="38">
        <f>(INDEX('Quarterly Returns'!$B$6:$W$1000,MATCH($B22,'Quarterly Returns'!$B$6:$B$1000,0),MATCH(AA$6,'Quarterly Returns'!$B$6:$W$6,0))+1)*AA21</f>
        <v>158.88598679658656</v>
      </c>
      <c r="AB22" s="86">
        <f>(INDEX('Quarterly Returns'!$B$6:$W$1000,MATCH($B22,'Quarterly Returns'!$B$6:$B$1000,0),MATCH(AB$6,'Quarterly Returns'!$B$6:$W$6,0))+1)*AB21</f>
        <v>176.98327404221993</v>
      </c>
      <c r="AD22" s="22">
        <f t="shared" si="4"/>
        <v>44742</v>
      </c>
      <c r="AE22" s="81">
        <f>(INDEX('Quarterly Returns'!$B$6:$W$1000,MATCH($B22,'Quarterly Returns'!$B$6:$B$1000,0),MATCH(AE$6,'Quarterly Returns'!$B$6:$W$6,0))+1)*AE21</f>
        <v>128.75359663639921</v>
      </c>
      <c r="AF22" s="38">
        <f>(INDEX('Quarterly Returns'!$B$6:$W$1000,MATCH($B22,'Quarterly Returns'!$B$6:$B$1000,0),MATCH(AF$6,'Quarterly Returns'!$B$6:$W$6,0))+1)*AF21</f>
        <v>141.14759210693228</v>
      </c>
      <c r="AG22" s="38">
        <f>(INDEX('Quarterly Returns'!$B$6:$W$1000,MATCH($B22,'Quarterly Returns'!$B$6:$B$1000,0),MATCH(AG$6,'Quarterly Returns'!$B$6:$W$6,0))+1)*AG21</f>
        <v>113.72554848223714</v>
      </c>
      <c r="AH22" s="86">
        <f>(INDEX('Quarterly Returns'!$B$6:$W$1000,MATCH($B22,'Quarterly Returns'!$B$6:$B$1000,0),MATCH(AH$6,'Quarterly Returns'!$B$6:$W$6,0))+1)*AH21</f>
        <v>176.98327404221993</v>
      </c>
      <c r="AJ22" s="22">
        <f t="shared" si="5"/>
        <v>44742</v>
      </c>
      <c r="AK22" s="81">
        <f>(INDEX('Quarterly Returns'!$B$6:$W$1000,MATCH($B22,'Quarterly Returns'!$B$6:$B$1000,0),MATCH(AK$6,'Quarterly Returns'!$B$6:$W$6,0))+1)*AK21</f>
        <v>131.7528549481668</v>
      </c>
      <c r="AL22" s="38">
        <f>(INDEX('Quarterly Returns'!$B$6:$W$1000,MATCH($B22,'Quarterly Returns'!$B$6:$B$1000,0),MATCH(AL$6,'Quarterly Returns'!$B$6:$W$6,0))+1)*AL21</f>
        <v>120.54979749740974</v>
      </c>
      <c r="AM22" s="38">
        <f>(INDEX('Quarterly Returns'!$B$6:$W$1000,MATCH($B22,'Quarterly Returns'!$B$6:$B$1000,0),MATCH(AM$6,'Quarterly Returns'!$B$6:$W$6,0))+1)*AM21</f>
        <v>138.74655045973958</v>
      </c>
      <c r="AN22" s="38">
        <f>(INDEX('Quarterly Returns'!$B$6:$W$1000,MATCH($B22,'Quarterly Returns'!$B$6:$B$1000,0),MATCH(AN$6,'Quarterly Returns'!$B$6:$W$6,0))+1)*AN21</f>
        <v>137.90472696919784</v>
      </c>
      <c r="AO22" s="86">
        <f>(INDEX('Quarterly Returns'!$B$6:$W$1000,MATCH($B22,'Quarterly Returns'!$B$6:$B$1000,0),MATCH(AO$6,'Quarterly Returns'!$B$6:$W$6,0))+1)*AO21</f>
        <v>176.98327404221993</v>
      </c>
      <c r="AQ22" s="22">
        <f t="shared" si="6"/>
        <v>44742</v>
      </c>
      <c r="AR22" s="81">
        <f>(INDEX('Quarterly Returns'!$B$6:$W$1000,MATCH($B22,'Quarterly Returns'!$B$6:$B$1000,0),MATCH(AR$6,'Quarterly Returns'!$B$6:$W$6,0))+1)*AR21</f>
        <v>202.0068691189413</v>
      </c>
      <c r="AS22" s="38">
        <f>(INDEX('Quarterly Returns'!$B$6:$W$1000,MATCH($B22,'Quarterly Returns'!$B$6:$B$1000,0),MATCH(AS$6,'Quarterly Returns'!$B$6:$W$6,0))+1)*AS21</f>
        <v>279.65268343432604</v>
      </c>
      <c r="AT22" s="38">
        <f>(INDEX('Quarterly Returns'!$B$6:$W$1000,MATCH($B22,'Quarterly Returns'!$B$6:$B$1000,0),MATCH(AT$6,'Quarterly Returns'!$B$6:$W$6,0))+1)*AT21</f>
        <v>182.3737750107822</v>
      </c>
      <c r="AU22" s="86">
        <f>(INDEX('Quarterly Returns'!$B$6:$W$1000,MATCH($B22,'Quarterly Returns'!$B$6:$B$1000,0),MATCH(AU$6,'Quarterly Returns'!$B$6:$W$6,0))+1)*AU21</f>
        <v>176.98327404221993</v>
      </c>
    </row>
    <row r="23" spans="2:47" ht="12" customHeight="1">
      <c r="B23" s="22">
        <f t="shared" si="0"/>
        <v>44834</v>
      </c>
      <c r="C23" s="82">
        <f>(INDEX('Quarterly Returns'!$B$6:$W$1000,MATCH($B23,'Quarterly Returns'!$B$6:$B$1000,0),MATCH(C$6,'Quarterly Returns'!$B$6:$W$6,0))+1)*C22</f>
        <v>198.27559159109725</v>
      </c>
      <c r="D23" s="37">
        <f>(INDEX('Quarterly Returns'!$B$6:$W$1000,MATCH($B23,'Quarterly Returns'!$B$6:$B$1000,0),MATCH(D$6,'Quarterly Returns'!$B$6:$W$6,0))+1)*D22</f>
        <v>216.68857651396161</v>
      </c>
      <c r="E23" s="37">
        <f>(INDEX('Quarterly Returns'!$B$6:$W$1000,MATCH($B23,'Quarterly Returns'!$B$6:$B$1000,0),MATCH(E$6,'Quarterly Returns'!$B$6:$W$6,0))+1)*E22</f>
        <v>154.02311995542203</v>
      </c>
      <c r="F23" s="37">
        <f>(INDEX('Quarterly Returns'!$B$6:$W$1000,MATCH($B23,'Quarterly Returns'!$B$6:$B$1000,0),MATCH(F$6,'Quarterly Returns'!$B$6:$W$6,0))+1)*F22</f>
        <v>132.0716644178253</v>
      </c>
      <c r="G23" s="37">
        <f>(INDEX('Quarterly Returns'!$B$6:$W$1000,MATCH($B23,'Quarterly Returns'!$B$6:$B$1000,0),MATCH(G$6,'Quarterly Returns'!$B$6:$W$6,0))+1)*G22</f>
        <v>131.37202851713624</v>
      </c>
      <c r="H23" s="37">
        <f>(INDEX('Quarterly Returns'!$B$6:$W$1000,MATCH($B23,'Quarterly Returns'!$B$6:$B$1000,0),MATCH(H$6,'Quarterly Returns'!$B$6:$W$6,0))+1)*H22</f>
        <v>199.95125131213342</v>
      </c>
      <c r="I23" s="37">
        <f>(INDEX('Quarterly Returns'!$B$6:$W$1000,MATCH($B23,'Quarterly Returns'!$B$6:$B$1000,0),MATCH(I$6,'Quarterly Returns'!$B$6:$W$6,0))+1)*I22</f>
        <v>184.98635955229864</v>
      </c>
      <c r="J23" s="87">
        <f>(INDEX('Quarterly Returns'!$B$6:$W$1000,MATCH($B23,'Quarterly Returns'!$B$6:$B$1000,0),MATCH(J$6,'Quarterly Returns'!$B$6:$W$6,0))+1)*J22</f>
        <v>175.34366684071136</v>
      </c>
      <c r="L23" s="22">
        <f t="shared" si="1"/>
        <v>44834</v>
      </c>
      <c r="M23" s="82">
        <f>(INDEX('Quarterly Returns'!$B$6:$W$1000,MATCH($B23,'Quarterly Returns'!$B$6:$B$1000,0),MATCH(M$6,'Quarterly Returns'!$B$6:$W$6,0))+1)*M22</f>
        <v>198.27559159109725</v>
      </c>
      <c r="N23" s="37">
        <f>(INDEX('Quarterly Returns'!$B$6:$W$1000,MATCH($B23,'Quarterly Returns'!$B$6:$B$1000,0),MATCH(N$6,'Quarterly Returns'!$B$6:$W$6,0))+1)*N22</f>
        <v>195.8627163605027</v>
      </c>
      <c r="O23" s="37">
        <f>(INDEX('Quarterly Returns'!$B$6:$W$1000,MATCH($B23,'Quarterly Returns'!$B$6:$B$1000,0),MATCH(O$6,'Quarterly Returns'!$B$6:$W$6,0))+1)*O22</f>
        <v>220.82446770733219</v>
      </c>
      <c r="P23" s="87">
        <f>(INDEX('Quarterly Returns'!$B$6:$W$1000,MATCH($B23,'Quarterly Returns'!$B$6:$B$1000,0),MATCH(P$6,'Quarterly Returns'!$B$6:$W$6,0))+1)*P22</f>
        <v>175.34366684071136</v>
      </c>
      <c r="R23" s="22">
        <f t="shared" si="2"/>
        <v>44834</v>
      </c>
      <c r="S23" s="82">
        <f>(INDEX('Quarterly Returns'!$B$6:$W$1000,MATCH($B23,'Quarterly Returns'!$B$6:$B$1000,0),MATCH(S$6,'Quarterly Returns'!$B$6:$W$6,0))+1)*S22</f>
        <v>216.68857651396161</v>
      </c>
      <c r="T23" s="37">
        <f>(INDEX('Quarterly Returns'!$B$6:$W$1000,MATCH($B23,'Quarterly Returns'!$B$6:$B$1000,0),MATCH(T$6,'Quarterly Returns'!$B$6:$W$6,0))+1)*T22</f>
        <v>248.74586934397016</v>
      </c>
      <c r="U23" s="37">
        <f>(INDEX('Quarterly Returns'!$B$6:$W$1000,MATCH($B23,'Quarterly Returns'!$B$6:$B$1000,0),MATCH(U$6,'Quarterly Returns'!$B$6:$W$6,0))+1)*U22</f>
        <v>213.16190752428949</v>
      </c>
      <c r="V23" s="87">
        <f>(INDEX('Quarterly Returns'!$B$6:$W$1000,MATCH($B23,'Quarterly Returns'!$B$6:$B$1000,0),MATCH(V$6,'Quarterly Returns'!$B$6:$W$6,0))+1)*V22</f>
        <v>175.34366684071136</v>
      </c>
      <c r="X23" s="22">
        <f t="shared" si="3"/>
        <v>44834</v>
      </c>
      <c r="Y23" s="82">
        <f>(INDEX('Quarterly Returns'!$B$6:$W$1000,MATCH($B23,'Quarterly Returns'!$B$6:$B$1000,0),MATCH(Y$6,'Quarterly Returns'!$B$6:$W$6,0))+1)*Y22</f>
        <v>154.02311995542203</v>
      </c>
      <c r="Z23" s="37">
        <f>(INDEX('Quarterly Returns'!$B$6:$W$1000,MATCH($B23,'Quarterly Returns'!$B$6:$B$1000,0),MATCH(Z$6,'Quarterly Returns'!$B$6:$W$6,0))+1)*Z22</f>
        <v>157.19393886034428</v>
      </c>
      <c r="AA23" s="37">
        <f>(INDEX('Quarterly Returns'!$B$6:$W$1000,MATCH($B23,'Quarterly Returns'!$B$6:$B$1000,0),MATCH(AA$6,'Quarterly Returns'!$B$6:$W$6,0))+1)*AA22</f>
        <v>160.15151858154368</v>
      </c>
      <c r="AB23" s="87">
        <f>(INDEX('Quarterly Returns'!$B$6:$W$1000,MATCH($B23,'Quarterly Returns'!$B$6:$B$1000,0),MATCH(AB$6,'Quarterly Returns'!$B$6:$W$6,0))+1)*AB22</f>
        <v>175.34366684071136</v>
      </c>
      <c r="AD23" s="22">
        <f t="shared" si="4"/>
        <v>44834</v>
      </c>
      <c r="AE23" s="82">
        <f>(INDEX('Quarterly Returns'!$B$6:$W$1000,MATCH($B23,'Quarterly Returns'!$B$6:$B$1000,0),MATCH(AE$6,'Quarterly Returns'!$B$6:$W$6,0))+1)*AE22</f>
        <v>132.0716644178253</v>
      </c>
      <c r="AF23" s="37">
        <f>(INDEX('Quarterly Returns'!$B$6:$W$1000,MATCH($B23,'Quarterly Returns'!$B$6:$B$1000,0),MATCH(AF$6,'Quarterly Returns'!$B$6:$W$6,0))+1)*AF22</f>
        <v>144.12020375356551</v>
      </c>
      <c r="AG23" s="37">
        <f>(INDEX('Quarterly Returns'!$B$6:$W$1000,MATCH($B23,'Quarterly Returns'!$B$6:$B$1000,0),MATCH(AG$6,'Quarterly Returns'!$B$6:$W$6,0))+1)*AG22</f>
        <v>117.81157215954046</v>
      </c>
      <c r="AH23" s="87">
        <f>(INDEX('Quarterly Returns'!$B$6:$W$1000,MATCH($B23,'Quarterly Returns'!$B$6:$B$1000,0),MATCH(AH$6,'Quarterly Returns'!$B$6:$W$6,0))+1)*AH22</f>
        <v>175.34366684071136</v>
      </c>
      <c r="AJ23" s="22">
        <f t="shared" si="5"/>
        <v>44834</v>
      </c>
      <c r="AK23" s="82">
        <f>(INDEX('Quarterly Returns'!$B$6:$W$1000,MATCH($B23,'Quarterly Returns'!$B$6:$B$1000,0),MATCH(AK$6,'Quarterly Returns'!$B$6:$W$6,0))+1)*AK22</f>
        <v>131.37202851713624</v>
      </c>
      <c r="AL23" s="37">
        <f>(INDEX('Quarterly Returns'!$B$6:$W$1000,MATCH($B23,'Quarterly Returns'!$B$6:$B$1000,0),MATCH(AL$6,'Quarterly Returns'!$B$6:$W$6,0))+1)*AL22</f>
        <v>122.62427024198888</v>
      </c>
      <c r="AM23" s="37">
        <f>(INDEX('Quarterly Returns'!$B$6:$W$1000,MATCH($B23,'Quarterly Returns'!$B$6:$B$1000,0),MATCH(AM$6,'Quarterly Returns'!$B$6:$W$6,0))+1)*AM22</f>
        <v>138.84283229220412</v>
      </c>
      <c r="AN23" s="37">
        <f>(INDEX('Quarterly Returns'!$B$6:$W$1000,MATCH($B23,'Quarterly Returns'!$B$6:$B$1000,0),MATCH(AN$6,'Quarterly Returns'!$B$6:$W$6,0))+1)*AN22</f>
        <v>127.95218507302603</v>
      </c>
      <c r="AO23" s="87">
        <f>(INDEX('Quarterly Returns'!$B$6:$W$1000,MATCH($B23,'Quarterly Returns'!$B$6:$B$1000,0),MATCH(AO$6,'Quarterly Returns'!$B$6:$W$6,0))+1)*AO22</f>
        <v>175.34366684071136</v>
      </c>
      <c r="AQ23" s="22">
        <f t="shared" si="6"/>
        <v>44834</v>
      </c>
      <c r="AR23" s="82">
        <f>(INDEX('Quarterly Returns'!$B$6:$W$1000,MATCH($B23,'Quarterly Returns'!$B$6:$B$1000,0),MATCH(AR$6,'Quarterly Returns'!$B$6:$W$6,0))+1)*AR22</f>
        <v>199.95125131213342</v>
      </c>
      <c r="AS23" s="37">
        <f>(INDEX('Quarterly Returns'!$B$6:$W$1000,MATCH($B23,'Quarterly Returns'!$B$6:$B$1000,0),MATCH(AS$6,'Quarterly Returns'!$B$6:$W$6,0))+1)*AS22</f>
        <v>267.74175956700481</v>
      </c>
      <c r="AT23" s="37">
        <f>(INDEX('Quarterly Returns'!$B$6:$W$1000,MATCH($B23,'Quarterly Returns'!$B$6:$B$1000,0),MATCH(AT$6,'Quarterly Returns'!$B$6:$W$6,0))+1)*AT22</f>
        <v>181.98695620900838</v>
      </c>
      <c r="AU23" s="87">
        <f>(INDEX('Quarterly Returns'!$B$6:$W$1000,MATCH($B23,'Quarterly Returns'!$B$6:$B$1000,0),MATCH(AU$6,'Quarterly Returns'!$B$6:$W$6,0))+1)*AU22</f>
        <v>175.34366684071136</v>
      </c>
    </row>
    <row r="24" spans="2:47" ht="12" customHeight="1">
      <c r="B24" s="22">
        <f t="shared" si="0"/>
        <v>44926</v>
      </c>
      <c r="C24" s="81">
        <f>(INDEX('Quarterly Returns'!$B$6:$W$1000,MATCH($B24,'Quarterly Returns'!$B$6:$B$1000,0),MATCH(C$6,'Quarterly Returns'!$B$6:$W$6,0))+1)*C23</f>
        <v>201.52481969803563</v>
      </c>
      <c r="D24" s="38">
        <f>(INDEX('Quarterly Returns'!$B$6:$W$1000,MATCH($B24,'Quarterly Returns'!$B$6:$B$1000,0),MATCH(D$6,'Quarterly Returns'!$B$6:$W$6,0))+1)*D23</f>
        <v>205.23423405731987</v>
      </c>
      <c r="E24" s="38">
        <f>(INDEX('Quarterly Returns'!$B$6:$W$1000,MATCH($B24,'Quarterly Returns'!$B$6:$B$1000,0),MATCH(E$6,'Quarterly Returns'!$B$6:$W$6,0))+1)*E23</f>
        <v>153.15754780233107</v>
      </c>
      <c r="F24" s="38">
        <f>(INDEX('Quarterly Returns'!$B$6:$W$1000,MATCH($B24,'Quarterly Returns'!$B$6:$B$1000,0),MATCH(F$6,'Quarterly Returns'!$B$6:$W$6,0))+1)*F23</f>
        <v>133.63737493315458</v>
      </c>
      <c r="G24" s="38">
        <f>(INDEX('Quarterly Returns'!$B$6:$W$1000,MATCH($B24,'Quarterly Returns'!$B$6:$B$1000,0),MATCH(G$6,'Quarterly Returns'!$B$6:$W$6,0))+1)*G23</f>
        <v>134.93885154022837</v>
      </c>
      <c r="H24" s="38">
        <f>(INDEX('Quarterly Returns'!$B$6:$W$1000,MATCH($B24,'Quarterly Returns'!$B$6:$B$1000,0),MATCH(H$6,'Quarterly Returns'!$B$6:$W$6,0))+1)*H23</f>
        <v>191.58992884381033</v>
      </c>
      <c r="I24" s="38">
        <f>(INDEX('Quarterly Returns'!$B$6:$W$1000,MATCH($B24,'Quarterly Returns'!$B$6:$B$1000,0),MATCH(I$6,'Quarterly Returns'!$B$6:$W$6,0))+1)*I23</f>
        <v>185.88851231844868</v>
      </c>
      <c r="J24" s="86">
        <f>(INDEX('Quarterly Returns'!$B$6:$W$1000,MATCH($B24,'Quarterly Returns'!$B$6:$B$1000,0),MATCH(J$6,'Quarterly Returns'!$B$6:$W$6,0))+1)*J23</f>
        <v>176.68165312013627</v>
      </c>
      <c r="L24" s="22">
        <f t="shared" si="1"/>
        <v>44926</v>
      </c>
      <c r="M24" s="81">
        <f>(INDEX('Quarterly Returns'!$B$6:$W$1000,MATCH($B24,'Quarterly Returns'!$B$6:$B$1000,0),MATCH(M$6,'Quarterly Returns'!$B$6:$W$6,0))+1)*M23</f>
        <v>201.52481969803563</v>
      </c>
      <c r="N24" s="38">
        <f>(INDEX('Quarterly Returns'!$B$6:$W$1000,MATCH($B24,'Quarterly Returns'!$B$6:$B$1000,0),MATCH(N$6,'Quarterly Returns'!$B$6:$W$6,0))+1)*N23</f>
        <v>199.61153464483664</v>
      </c>
      <c r="O24" s="38">
        <f>(INDEX('Quarterly Returns'!$B$6:$W$1000,MATCH($B24,'Quarterly Returns'!$B$6:$B$1000,0),MATCH(O$6,'Quarterly Returns'!$B$6:$W$6,0))+1)*O23</f>
        <v>220.41519760467432</v>
      </c>
      <c r="P24" s="86">
        <f>(INDEX('Quarterly Returns'!$B$6:$W$1000,MATCH($B24,'Quarterly Returns'!$B$6:$B$1000,0),MATCH(P$6,'Quarterly Returns'!$B$6:$W$6,0))+1)*P23</f>
        <v>176.68165312013627</v>
      </c>
      <c r="R24" s="22">
        <f t="shared" si="2"/>
        <v>44926</v>
      </c>
      <c r="S24" s="81">
        <f>(INDEX('Quarterly Returns'!$B$6:$W$1000,MATCH($B24,'Quarterly Returns'!$B$6:$B$1000,0),MATCH(S$6,'Quarterly Returns'!$B$6:$W$6,0))+1)*S23</f>
        <v>205.23423405731987</v>
      </c>
      <c r="T24" s="38">
        <f>(INDEX('Quarterly Returns'!$B$6:$W$1000,MATCH($B24,'Quarterly Returns'!$B$6:$B$1000,0),MATCH(T$6,'Quarterly Returns'!$B$6:$W$6,0))+1)*T23</f>
        <v>230.85008462206196</v>
      </c>
      <c r="U24" s="38">
        <f>(INDEX('Quarterly Returns'!$B$6:$W$1000,MATCH($B24,'Quarterly Returns'!$B$6:$B$1000,0),MATCH(U$6,'Quarterly Returns'!$B$6:$W$6,0))+1)*U23</f>
        <v>202.41696840669371</v>
      </c>
      <c r="V24" s="86">
        <f>(INDEX('Quarterly Returns'!$B$6:$W$1000,MATCH($B24,'Quarterly Returns'!$B$6:$B$1000,0),MATCH(V$6,'Quarterly Returns'!$B$6:$W$6,0))+1)*V23</f>
        <v>176.68165312013627</v>
      </c>
      <c r="X24" s="22">
        <f t="shared" si="3"/>
        <v>44926</v>
      </c>
      <c r="Y24" s="81">
        <f>(INDEX('Quarterly Returns'!$B$6:$W$1000,MATCH($B24,'Quarterly Returns'!$B$6:$B$1000,0),MATCH(Y$6,'Quarterly Returns'!$B$6:$W$6,0))+1)*Y23</f>
        <v>153.15754780233107</v>
      </c>
      <c r="Z24" s="38">
        <f>(INDEX('Quarterly Returns'!$B$6:$W$1000,MATCH($B24,'Quarterly Returns'!$B$6:$B$1000,0),MATCH(Z$6,'Quarterly Returns'!$B$6:$W$6,0))+1)*Z23</f>
        <v>157.41642820884704</v>
      </c>
      <c r="AA24" s="38">
        <f>(INDEX('Quarterly Returns'!$B$6:$W$1000,MATCH($B24,'Quarterly Returns'!$B$6:$B$1000,0),MATCH(AA$6,'Quarterly Returns'!$B$6:$W$6,0))+1)*AA23</f>
        <v>157.73241194324575</v>
      </c>
      <c r="AB24" s="86">
        <f>(INDEX('Quarterly Returns'!$B$6:$W$1000,MATCH($B24,'Quarterly Returns'!$B$6:$B$1000,0),MATCH(AB$6,'Quarterly Returns'!$B$6:$W$6,0))+1)*AB23</f>
        <v>176.68165312013627</v>
      </c>
      <c r="AD24" s="22">
        <f t="shared" si="4"/>
        <v>44926</v>
      </c>
      <c r="AE24" s="81">
        <f>(INDEX('Quarterly Returns'!$B$6:$W$1000,MATCH($B24,'Quarterly Returns'!$B$6:$B$1000,0),MATCH(AE$6,'Quarterly Returns'!$B$6:$W$6,0))+1)*AE23</f>
        <v>133.63737493315458</v>
      </c>
      <c r="AF24" s="38">
        <f>(INDEX('Quarterly Returns'!$B$6:$W$1000,MATCH($B24,'Quarterly Returns'!$B$6:$B$1000,0),MATCH(AF$6,'Quarterly Returns'!$B$6:$W$6,0))+1)*AF23</f>
        <v>145.02559821196277</v>
      </c>
      <c r="AG24" s="38">
        <f>(INDEX('Quarterly Returns'!$B$6:$W$1000,MATCH($B24,'Quarterly Returns'!$B$6:$B$1000,0),MATCH(AG$6,'Quarterly Returns'!$B$6:$W$6,0))+1)*AG23</f>
        <v>120.6714726716427</v>
      </c>
      <c r="AH24" s="86">
        <f>(INDEX('Quarterly Returns'!$B$6:$W$1000,MATCH($B24,'Quarterly Returns'!$B$6:$B$1000,0),MATCH(AH$6,'Quarterly Returns'!$B$6:$W$6,0))+1)*AH23</f>
        <v>176.68165312013627</v>
      </c>
      <c r="AJ24" s="22">
        <f t="shared" si="5"/>
        <v>44926</v>
      </c>
      <c r="AK24" s="81">
        <f>(INDEX('Quarterly Returns'!$B$6:$W$1000,MATCH($B24,'Quarterly Returns'!$B$6:$B$1000,0),MATCH(AK$6,'Quarterly Returns'!$B$6:$W$6,0))+1)*AK23</f>
        <v>134.93885154022837</v>
      </c>
      <c r="AL24" s="38">
        <f>(INDEX('Quarterly Returns'!$B$6:$W$1000,MATCH($B24,'Quarterly Returns'!$B$6:$B$1000,0),MATCH(AL$6,'Quarterly Returns'!$B$6:$W$6,0))+1)*AL23</f>
        <v>124.04863325216196</v>
      </c>
      <c r="AM24" s="38">
        <f>(INDEX('Quarterly Returns'!$B$6:$W$1000,MATCH($B24,'Quarterly Returns'!$B$6:$B$1000,0),MATCH(AM$6,'Quarterly Returns'!$B$6:$W$6,0))+1)*AM23</f>
        <v>142.02210322586311</v>
      </c>
      <c r="AN24" s="38">
        <f>(INDEX('Quarterly Returns'!$B$6:$W$1000,MATCH($B24,'Quarterly Returns'!$B$6:$B$1000,0),MATCH(AN$6,'Quarterly Returns'!$B$6:$W$6,0))+1)*AN23</f>
        <v>138.88425340603806</v>
      </c>
      <c r="AO24" s="86">
        <f>(INDEX('Quarterly Returns'!$B$6:$W$1000,MATCH($B24,'Quarterly Returns'!$B$6:$B$1000,0),MATCH(AO$6,'Quarterly Returns'!$B$6:$W$6,0))+1)*AO23</f>
        <v>176.68165312013627</v>
      </c>
      <c r="AQ24" s="22">
        <f t="shared" si="6"/>
        <v>44926</v>
      </c>
      <c r="AR24" s="81">
        <f>(INDEX('Quarterly Returns'!$B$6:$W$1000,MATCH($B24,'Quarterly Returns'!$B$6:$B$1000,0),MATCH(AR$6,'Quarterly Returns'!$B$6:$W$6,0))+1)*AR23</f>
        <v>191.58992884381033</v>
      </c>
      <c r="AS24" s="38">
        <f>(INDEX('Quarterly Returns'!$B$6:$W$1000,MATCH($B24,'Quarterly Returns'!$B$6:$B$1000,0),MATCH(AS$6,'Quarterly Returns'!$B$6:$W$6,0))+1)*AS23</f>
        <v>251.03168561744025</v>
      </c>
      <c r="AT24" s="38">
        <f>(INDEX('Quarterly Returns'!$B$6:$W$1000,MATCH($B24,'Quarterly Returns'!$B$6:$B$1000,0),MATCH(AT$6,'Quarterly Returns'!$B$6:$W$6,0))+1)*AT23</f>
        <v>175.46605199174232</v>
      </c>
      <c r="AU24" s="86">
        <f>(INDEX('Quarterly Returns'!$B$6:$W$1000,MATCH($B24,'Quarterly Returns'!$B$6:$B$1000,0),MATCH(AU$6,'Quarterly Returns'!$B$6:$W$6,0))+1)*AU23</f>
        <v>176.68165312013627</v>
      </c>
    </row>
    <row r="25" spans="2:47" ht="12" customHeight="1">
      <c r="B25" s="22">
        <f t="shared" si="0"/>
        <v>45016</v>
      </c>
      <c r="C25" s="82">
        <f>(INDEX('Quarterly Returns'!$B$6:$W$1000,MATCH($B25,'Quarterly Returns'!$B$6:$B$1000,0),MATCH(C$6,'Quarterly Returns'!$B$6:$W$6,0))+1)*C24</f>
        <v>208.8304107734682</v>
      </c>
      <c r="D25" s="37">
        <f>(INDEX('Quarterly Returns'!$B$6:$W$1000,MATCH($B25,'Quarterly Returns'!$B$6:$B$1000,0),MATCH(D$6,'Quarterly Returns'!$B$6:$W$6,0))+1)*D24</f>
        <v>203.8890831240185</v>
      </c>
      <c r="E25" s="37">
        <f>(INDEX('Quarterly Returns'!$B$6:$W$1000,MATCH($B25,'Quarterly Returns'!$B$6:$B$1000,0),MATCH(E$6,'Quarterly Returns'!$B$6:$W$6,0))+1)*E24</f>
        <v>152.90575191747789</v>
      </c>
      <c r="F25" s="37">
        <f>(INDEX('Quarterly Returns'!$B$6:$W$1000,MATCH($B25,'Quarterly Returns'!$B$6:$B$1000,0),MATCH(F$6,'Quarterly Returns'!$B$6:$W$6,0))+1)*F24</f>
        <v>137.42481332357247</v>
      </c>
      <c r="G25" s="37">
        <f>(INDEX('Quarterly Returns'!$B$6:$W$1000,MATCH($B25,'Quarterly Returns'!$B$6:$B$1000,0),MATCH(G$6,'Quarterly Returns'!$B$6:$W$6,0))+1)*G24</f>
        <v>138.35491986720743</v>
      </c>
      <c r="H25" s="37">
        <f>(INDEX('Quarterly Returns'!$B$6:$W$1000,MATCH($B25,'Quarterly Returns'!$B$6:$B$1000,0),MATCH(H$6,'Quarterly Returns'!$B$6:$W$6,0))+1)*H24</f>
        <v>192.77167438310678</v>
      </c>
      <c r="I25" s="37">
        <f>(INDEX('Quarterly Returns'!$B$6:$W$1000,MATCH($B25,'Quarterly Returns'!$B$6:$B$1000,0),MATCH(I$6,'Quarterly Returns'!$B$6:$W$6,0))+1)*I24</f>
        <v>186.33768320214253</v>
      </c>
      <c r="J25" s="87">
        <f>(INDEX('Quarterly Returns'!$B$6:$W$1000,MATCH($B25,'Quarterly Returns'!$B$6:$B$1000,0),MATCH(J$6,'Quarterly Returns'!$B$6:$W$6,0))+1)*J24</f>
        <v>181.10686154970918</v>
      </c>
      <c r="L25" s="22">
        <f t="shared" si="1"/>
        <v>45016</v>
      </c>
      <c r="M25" s="82">
        <f>(INDEX('Quarterly Returns'!$B$6:$W$1000,MATCH($B25,'Quarterly Returns'!$B$6:$B$1000,0),MATCH(M$6,'Quarterly Returns'!$B$6:$W$6,0))+1)*M24</f>
        <v>208.8304107734682</v>
      </c>
      <c r="N25" s="37">
        <f>(INDEX('Quarterly Returns'!$B$6:$W$1000,MATCH($B25,'Quarterly Returns'!$B$6:$B$1000,0),MATCH(N$6,'Quarterly Returns'!$B$6:$W$6,0))+1)*N24</f>
        <v>208.01250265012499</v>
      </c>
      <c r="O25" s="37">
        <f>(INDEX('Quarterly Returns'!$B$6:$W$1000,MATCH($B25,'Quarterly Returns'!$B$6:$B$1000,0),MATCH(O$6,'Quarterly Returns'!$B$6:$W$6,0))+1)*O24</f>
        <v>219.91547763165798</v>
      </c>
      <c r="P25" s="87">
        <f>(INDEX('Quarterly Returns'!$B$6:$W$1000,MATCH($B25,'Quarterly Returns'!$B$6:$B$1000,0),MATCH(P$6,'Quarterly Returns'!$B$6:$W$6,0))+1)*P24</f>
        <v>181.10686154970918</v>
      </c>
      <c r="R25" s="22">
        <f t="shared" si="2"/>
        <v>45016</v>
      </c>
      <c r="S25" s="82">
        <f>(INDEX('Quarterly Returns'!$B$6:$W$1000,MATCH($B25,'Quarterly Returns'!$B$6:$B$1000,0),MATCH(S$6,'Quarterly Returns'!$B$6:$W$6,0))+1)*S24</f>
        <v>203.8890831240185</v>
      </c>
      <c r="T25" s="37">
        <f>(INDEX('Quarterly Returns'!$B$6:$W$1000,MATCH($B25,'Quarterly Returns'!$B$6:$B$1000,0),MATCH(T$6,'Quarterly Returns'!$B$6:$W$6,0))+1)*T24</f>
        <v>226.53420670655439</v>
      </c>
      <c r="U25" s="37">
        <f>(INDEX('Quarterly Returns'!$B$6:$W$1000,MATCH($B25,'Quarterly Returns'!$B$6:$B$1000,0),MATCH(U$6,'Quarterly Returns'!$B$6:$W$6,0))+1)*U24</f>
        <v>201.39604484271231</v>
      </c>
      <c r="V25" s="87">
        <f>(INDEX('Quarterly Returns'!$B$6:$W$1000,MATCH($B25,'Quarterly Returns'!$B$6:$B$1000,0),MATCH(V$6,'Quarterly Returns'!$B$6:$W$6,0))+1)*V24</f>
        <v>181.10686154970918</v>
      </c>
      <c r="X25" s="22">
        <f t="shared" si="3"/>
        <v>45016</v>
      </c>
      <c r="Y25" s="82">
        <f>(INDEX('Quarterly Returns'!$B$6:$W$1000,MATCH($B25,'Quarterly Returns'!$B$6:$B$1000,0),MATCH(Y$6,'Quarterly Returns'!$B$6:$W$6,0))+1)*Y24</f>
        <v>152.90575191747789</v>
      </c>
      <c r="Z25" s="37">
        <f>(INDEX('Quarterly Returns'!$B$6:$W$1000,MATCH($B25,'Quarterly Returns'!$B$6:$B$1000,0),MATCH(Z$6,'Quarterly Returns'!$B$6:$W$6,0))+1)*Z24</f>
        <v>157.54526845089714</v>
      </c>
      <c r="AA25" s="37">
        <f>(INDEX('Quarterly Returns'!$B$6:$W$1000,MATCH($B25,'Quarterly Returns'!$B$6:$B$1000,0),MATCH(AA$6,'Quarterly Returns'!$B$6:$W$6,0))+1)*AA24</f>
        <v>157.1640200516041</v>
      </c>
      <c r="AB25" s="87">
        <f>(INDEX('Quarterly Returns'!$B$6:$W$1000,MATCH($B25,'Quarterly Returns'!$B$6:$B$1000,0),MATCH(AB$6,'Quarterly Returns'!$B$6:$W$6,0))+1)*AB24</f>
        <v>181.10686154970918</v>
      </c>
      <c r="AD25" s="22">
        <f t="shared" si="4"/>
        <v>45016</v>
      </c>
      <c r="AE25" s="82">
        <f>(INDEX('Quarterly Returns'!$B$6:$W$1000,MATCH($B25,'Quarterly Returns'!$B$6:$B$1000,0),MATCH(AE$6,'Quarterly Returns'!$B$6:$W$6,0))+1)*AE24</f>
        <v>137.42481332357247</v>
      </c>
      <c r="AF25" s="37">
        <f>(INDEX('Quarterly Returns'!$B$6:$W$1000,MATCH($B25,'Quarterly Returns'!$B$6:$B$1000,0),MATCH(AF$6,'Quarterly Returns'!$B$6:$W$6,0))+1)*AF24</f>
        <v>152.39353929196693</v>
      </c>
      <c r="AG25" s="37">
        <f>(INDEX('Quarterly Returns'!$B$6:$W$1000,MATCH($B25,'Quarterly Returns'!$B$6:$B$1000,0),MATCH(AG$6,'Quarterly Returns'!$B$6:$W$6,0))+1)*AG24</f>
        <v>117.71449537498097</v>
      </c>
      <c r="AH25" s="87">
        <f>(INDEX('Quarterly Returns'!$B$6:$W$1000,MATCH($B25,'Quarterly Returns'!$B$6:$B$1000,0),MATCH(AH$6,'Quarterly Returns'!$B$6:$W$6,0))+1)*AH24</f>
        <v>181.10686154970918</v>
      </c>
      <c r="AJ25" s="22">
        <f t="shared" si="5"/>
        <v>45016</v>
      </c>
      <c r="AK25" s="82">
        <f>(INDEX('Quarterly Returns'!$B$6:$W$1000,MATCH($B25,'Quarterly Returns'!$B$6:$B$1000,0),MATCH(AK$6,'Quarterly Returns'!$B$6:$W$6,0))+1)*AK24</f>
        <v>138.35491986720743</v>
      </c>
      <c r="AL25" s="37">
        <f>(INDEX('Quarterly Returns'!$B$6:$W$1000,MATCH($B25,'Quarterly Returns'!$B$6:$B$1000,0),MATCH(AL$6,'Quarterly Returns'!$B$6:$W$6,0))+1)*AL24</f>
        <v>127.25769631284702</v>
      </c>
      <c r="AM25" s="37">
        <f>(INDEX('Quarterly Returns'!$B$6:$W$1000,MATCH($B25,'Quarterly Returns'!$B$6:$B$1000,0),MATCH(AM$6,'Quarterly Returns'!$B$6:$W$6,0))+1)*AM24</f>
        <v>142.25575263602295</v>
      </c>
      <c r="AN25" s="37">
        <f>(INDEX('Quarterly Returns'!$B$6:$W$1000,MATCH($B25,'Quarterly Returns'!$B$6:$B$1000,0),MATCH(AN$6,'Quarterly Returns'!$B$6:$W$6,0))+1)*AN24</f>
        <v>151.05720594336336</v>
      </c>
      <c r="AO25" s="87">
        <f>(INDEX('Quarterly Returns'!$B$6:$W$1000,MATCH($B25,'Quarterly Returns'!$B$6:$B$1000,0),MATCH(AO$6,'Quarterly Returns'!$B$6:$W$6,0))+1)*AO24</f>
        <v>181.10686154970918</v>
      </c>
      <c r="AQ25" s="22">
        <f t="shared" si="6"/>
        <v>45016</v>
      </c>
      <c r="AR25" s="82">
        <f>(INDEX('Quarterly Returns'!$B$6:$W$1000,MATCH($B25,'Quarterly Returns'!$B$6:$B$1000,0),MATCH(AR$6,'Quarterly Returns'!$B$6:$W$6,0))+1)*AR24</f>
        <v>192.77167438310678</v>
      </c>
      <c r="AS25" s="37">
        <f>(INDEX('Quarterly Returns'!$B$6:$W$1000,MATCH($B25,'Quarterly Returns'!$B$6:$B$1000,0),MATCH(AS$6,'Quarterly Returns'!$B$6:$W$6,0))+1)*AS24</f>
        <v>249.28663325340884</v>
      </c>
      <c r="AT25" s="37">
        <f>(INDEX('Quarterly Returns'!$B$6:$W$1000,MATCH($B25,'Quarterly Returns'!$B$6:$B$1000,0),MATCH(AT$6,'Quarterly Returns'!$B$6:$W$6,0))+1)*AT24</f>
        <v>177.87128989920834</v>
      </c>
      <c r="AU25" s="87">
        <f>(INDEX('Quarterly Returns'!$B$6:$W$1000,MATCH($B25,'Quarterly Returns'!$B$6:$B$1000,0),MATCH(AU$6,'Quarterly Returns'!$B$6:$W$6,0))+1)*AU24</f>
        <v>181.10686154970918</v>
      </c>
    </row>
    <row r="26" spans="2:47" ht="12" customHeight="1">
      <c r="B26" s="22">
        <f t="shared" si="0"/>
        <v>45107</v>
      </c>
      <c r="C26" s="81">
        <f>(INDEX('Quarterly Returns'!$B$6:$W$1000,MATCH($B26,'Quarterly Returns'!$B$6:$B$1000,0),MATCH(C$6,'Quarterly Returns'!$B$6:$W$6,0))+1)*C25</f>
        <v>214.97409081283976</v>
      </c>
      <c r="D26" s="38">
        <f>(INDEX('Quarterly Returns'!$B$6:$W$1000,MATCH($B26,'Quarterly Returns'!$B$6:$B$1000,0),MATCH(D$6,'Quarterly Returns'!$B$6:$W$6,0))+1)*D25</f>
        <v>203.80962988102036</v>
      </c>
      <c r="E26" s="38">
        <f>(INDEX('Quarterly Returns'!$B$6:$W$1000,MATCH($B26,'Quarterly Returns'!$B$6:$B$1000,0),MATCH(E$6,'Quarterly Returns'!$B$6:$W$6,0))+1)*E25</f>
        <v>153.28759843160719</v>
      </c>
      <c r="F26" s="38">
        <f>(INDEX('Quarterly Returns'!$B$6:$W$1000,MATCH($B26,'Quarterly Returns'!$B$6:$B$1000,0),MATCH(F$6,'Quarterly Returns'!$B$6:$W$6,0))+1)*F25</f>
        <v>140.65645584678899</v>
      </c>
      <c r="G26" s="38">
        <f>(INDEX('Quarterly Returns'!$B$6:$W$1000,MATCH($B26,'Quarterly Returns'!$B$6:$B$1000,0),MATCH(G$6,'Quarterly Returns'!$B$6:$W$6,0))+1)*G25</f>
        <v>140.5554381675496</v>
      </c>
      <c r="H26" s="38">
        <f>(INDEX('Quarterly Returns'!$B$6:$W$1000,MATCH($B26,'Quarterly Returns'!$B$6:$B$1000,0),MATCH(H$6,'Quarterly Returns'!$B$6:$W$6,0))+1)*H25</f>
        <v>195.02742108741492</v>
      </c>
      <c r="I26" s="38">
        <f>(INDEX('Quarterly Returns'!$B$6:$W$1000,MATCH($B26,'Quarterly Returns'!$B$6:$B$1000,0),MATCH(I$6,'Quarterly Returns'!$B$6:$W$6,0))+1)*I25</f>
        <v>189.28428996870889</v>
      </c>
      <c r="J26" s="86">
        <f>(INDEX('Quarterly Returns'!$B$6:$W$1000,MATCH($B26,'Quarterly Returns'!$B$6:$B$1000,0),MATCH(J$6,'Quarterly Returns'!$B$6:$W$6,0))+1)*J25</f>
        <v>185.00891891704728</v>
      </c>
      <c r="L26" s="22">
        <f t="shared" si="1"/>
        <v>45107</v>
      </c>
      <c r="M26" s="81">
        <f>(INDEX('Quarterly Returns'!$B$6:$W$1000,MATCH($B26,'Quarterly Returns'!$B$6:$B$1000,0),MATCH(M$6,'Quarterly Returns'!$B$6:$W$6,0))+1)*M25</f>
        <v>214.97409081283976</v>
      </c>
      <c r="N26" s="38">
        <f>(INDEX('Quarterly Returns'!$B$6:$W$1000,MATCH($B26,'Quarterly Returns'!$B$6:$B$1000,0),MATCH(N$6,'Quarterly Returns'!$B$6:$W$6,0))+1)*N25</f>
        <v>214.21272783013328</v>
      </c>
      <c r="O26" s="38">
        <f>(INDEX('Quarterly Returns'!$B$6:$W$1000,MATCH($B26,'Quarterly Returns'!$B$6:$B$1000,0),MATCH(O$6,'Quarterly Returns'!$B$6:$W$6,0))+1)*O25</f>
        <v>225.73942605021335</v>
      </c>
      <c r="P26" s="86">
        <f>(INDEX('Quarterly Returns'!$B$6:$W$1000,MATCH($B26,'Quarterly Returns'!$B$6:$B$1000,0),MATCH(P$6,'Quarterly Returns'!$B$6:$W$6,0))+1)*P25</f>
        <v>185.00891891704728</v>
      </c>
      <c r="R26" s="22">
        <f t="shared" si="2"/>
        <v>45107</v>
      </c>
      <c r="S26" s="81">
        <f>(INDEX('Quarterly Returns'!$B$6:$W$1000,MATCH($B26,'Quarterly Returns'!$B$6:$B$1000,0),MATCH(S$6,'Quarterly Returns'!$B$6:$W$6,0))+1)*S25</f>
        <v>203.80962988102036</v>
      </c>
      <c r="T26" s="38">
        <f>(INDEX('Quarterly Returns'!$B$6:$W$1000,MATCH($B26,'Quarterly Returns'!$B$6:$B$1000,0),MATCH(T$6,'Quarterly Returns'!$B$6:$W$6,0))+1)*T25</f>
        <v>228.46403029481181</v>
      </c>
      <c r="U26" s="38">
        <f>(INDEX('Quarterly Returns'!$B$6:$W$1000,MATCH($B26,'Quarterly Returns'!$B$6:$B$1000,0),MATCH(U$6,'Quarterly Returns'!$B$6:$W$6,0))+1)*U25</f>
        <v>201.1131136730867</v>
      </c>
      <c r="V26" s="86">
        <f>(INDEX('Quarterly Returns'!$B$6:$W$1000,MATCH($B26,'Quarterly Returns'!$B$6:$B$1000,0),MATCH(V$6,'Quarterly Returns'!$B$6:$W$6,0))+1)*V25</f>
        <v>185.00891891704728</v>
      </c>
      <c r="X26" s="22">
        <f t="shared" si="3"/>
        <v>45107</v>
      </c>
      <c r="Y26" s="81">
        <f>(INDEX('Quarterly Returns'!$B$6:$W$1000,MATCH($B26,'Quarterly Returns'!$B$6:$B$1000,0),MATCH(Y$6,'Quarterly Returns'!$B$6:$W$6,0))+1)*Y25</f>
        <v>153.28759843160719</v>
      </c>
      <c r="Z26" s="38">
        <f>(INDEX('Quarterly Returns'!$B$6:$W$1000,MATCH($B26,'Quarterly Returns'!$B$6:$B$1000,0),MATCH(Z$6,'Quarterly Returns'!$B$6:$W$6,0))+1)*Z25</f>
        <v>156.77271129725733</v>
      </c>
      <c r="AA26" s="38">
        <f>(INDEX('Quarterly Returns'!$B$6:$W$1000,MATCH($B26,'Quarterly Returns'!$B$6:$B$1000,0),MATCH(AA$6,'Quarterly Returns'!$B$6:$W$6,0))+1)*AA25</f>
        <v>156.60709242413208</v>
      </c>
      <c r="AB26" s="86">
        <f>(INDEX('Quarterly Returns'!$B$6:$W$1000,MATCH($B26,'Quarterly Returns'!$B$6:$B$1000,0),MATCH(AB$6,'Quarterly Returns'!$B$6:$W$6,0))+1)*AB25</f>
        <v>185.00891891704728</v>
      </c>
      <c r="AD26" s="22">
        <f t="shared" si="4"/>
        <v>45107</v>
      </c>
      <c r="AE26" s="81">
        <f>(INDEX('Quarterly Returns'!$B$6:$W$1000,MATCH($B26,'Quarterly Returns'!$B$6:$B$1000,0),MATCH(AE$6,'Quarterly Returns'!$B$6:$W$6,0))+1)*AE25</f>
        <v>140.65645584678899</v>
      </c>
      <c r="AF26" s="38">
        <f>(INDEX('Quarterly Returns'!$B$6:$W$1000,MATCH($B26,'Quarterly Returns'!$B$6:$B$1000,0),MATCH(AF$6,'Quarterly Returns'!$B$6:$W$6,0))+1)*AF25</f>
        <v>155.56216285014082</v>
      </c>
      <c r="AG26" s="38">
        <f>(INDEX('Quarterly Returns'!$B$6:$W$1000,MATCH($B26,'Quarterly Returns'!$B$6:$B$1000,0),MATCH(AG$6,'Quarterly Returns'!$B$6:$W$6,0))+1)*AG25</f>
        <v>121.38182720796019</v>
      </c>
      <c r="AH26" s="86">
        <f>(INDEX('Quarterly Returns'!$B$6:$W$1000,MATCH($B26,'Quarterly Returns'!$B$6:$B$1000,0),MATCH(AH$6,'Quarterly Returns'!$B$6:$W$6,0))+1)*AH25</f>
        <v>185.00891891704728</v>
      </c>
      <c r="AJ26" s="22">
        <f t="shared" si="5"/>
        <v>45107</v>
      </c>
      <c r="AK26" s="81">
        <f>(INDEX('Quarterly Returns'!$B$6:$W$1000,MATCH($B26,'Quarterly Returns'!$B$6:$B$1000,0),MATCH(AK$6,'Quarterly Returns'!$B$6:$W$6,0))+1)*AK25</f>
        <v>140.5554381675496</v>
      </c>
      <c r="AL26" s="38">
        <f>(INDEX('Quarterly Returns'!$B$6:$W$1000,MATCH($B26,'Quarterly Returns'!$B$6:$B$1000,0),MATCH(AL$6,'Quarterly Returns'!$B$6:$W$6,0))+1)*AL25</f>
        <v>130.00158623823037</v>
      </c>
      <c r="AM26" s="38">
        <f>(INDEX('Quarterly Returns'!$B$6:$W$1000,MATCH($B26,'Quarterly Returns'!$B$6:$B$1000,0),MATCH(AM$6,'Quarterly Returns'!$B$6:$W$6,0))+1)*AM25</f>
        <v>141.3207165937792</v>
      </c>
      <c r="AN26" s="38">
        <f>(INDEX('Quarterly Returns'!$B$6:$W$1000,MATCH($B26,'Quarterly Returns'!$B$6:$B$1000,0),MATCH(AN$6,'Quarterly Returns'!$B$6:$W$6,0))+1)*AN25</f>
        <v>160.27557863971052</v>
      </c>
      <c r="AO26" s="86">
        <f>(INDEX('Quarterly Returns'!$B$6:$W$1000,MATCH($B26,'Quarterly Returns'!$B$6:$B$1000,0),MATCH(AO$6,'Quarterly Returns'!$B$6:$W$6,0))+1)*AO25</f>
        <v>185.00891891704728</v>
      </c>
      <c r="AQ26" s="22">
        <f t="shared" si="6"/>
        <v>45107</v>
      </c>
      <c r="AR26" s="81">
        <f>(INDEX('Quarterly Returns'!$B$6:$W$1000,MATCH($B26,'Quarterly Returns'!$B$6:$B$1000,0),MATCH(AR$6,'Quarterly Returns'!$B$6:$W$6,0))+1)*AR25</f>
        <v>195.02742108741492</v>
      </c>
      <c r="AS26" s="38">
        <f>(INDEX('Quarterly Returns'!$B$6:$W$1000,MATCH($B26,'Quarterly Returns'!$B$6:$B$1000,0),MATCH(AS$6,'Quarterly Returns'!$B$6:$W$6,0))+1)*AS25</f>
        <v>240.20118541278515</v>
      </c>
      <c r="AT26" s="38">
        <f>(INDEX('Quarterly Returns'!$B$6:$W$1000,MATCH($B26,'Quarterly Returns'!$B$6:$B$1000,0),MATCH(AT$6,'Quarterly Returns'!$B$6:$W$6,0))+1)*AT25</f>
        <v>183.30749855493386</v>
      </c>
      <c r="AU26" s="86">
        <f>(INDEX('Quarterly Returns'!$B$6:$W$1000,MATCH($B26,'Quarterly Returns'!$B$6:$B$1000,0),MATCH(AU$6,'Quarterly Returns'!$B$6:$W$6,0))+1)*AU25</f>
        <v>185.00891891704728</v>
      </c>
    </row>
    <row r="27" spans="2:47" ht="12" customHeight="1">
      <c r="B27" s="23">
        <f t="shared" si="0"/>
        <v>45199</v>
      </c>
      <c r="C27" s="83">
        <f>(INDEX('Quarterly Returns'!$B$6:$W$1000,MATCH($B27,'Quarterly Returns'!$B$6:$B$1000,0),MATCH(C$6,'Quarterly Returns'!$B$6:$W$6,0))+1)*C26</f>
        <v>215.56152418306669</v>
      </c>
      <c r="D27" s="84">
        <f>(INDEX('Quarterly Returns'!$B$6:$W$1000,MATCH($B27,'Quarterly Returns'!$B$6:$B$1000,0),MATCH(D$6,'Quarterly Returns'!$B$6:$W$6,0))+1)*D26</f>
        <v>202.46555327342841</v>
      </c>
      <c r="E27" s="84">
        <f>(INDEX('Quarterly Returns'!$B$6:$W$1000,MATCH($B27,'Quarterly Returns'!$B$6:$B$1000,0),MATCH(E$6,'Quarterly Returns'!$B$6:$W$6,0))+1)*E26</f>
        <v>156.87044506134191</v>
      </c>
      <c r="F27" s="84">
        <f>(INDEX('Quarterly Returns'!$B$6:$W$1000,MATCH($B27,'Quarterly Returns'!$B$6:$B$1000,0),MATCH(F$6,'Quarterly Returns'!$B$6:$W$6,0))+1)*F26</f>
        <v>137.20361181948405</v>
      </c>
      <c r="G27" s="84">
        <f>(INDEX('Quarterly Returns'!$B$6:$W$1000,MATCH($B27,'Quarterly Returns'!$B$6:$B$1000,0),MATCH(G$6,'Quarterly Returns'!$B$6:$W$6,0))+1)*G26</f>
        <v>140.9066822888386</v>
      </c>
      <c r="H27" s="84">
        <f>(INDEX('Quarterly Returns'!$B$6:$W$1000,MATCH($B27,'Quarterly Returns'!$B$6:$B$1000,0),MATCH(H$6,'Quarterly Returns'!$B$6:$W$6,0))+1)*H26</f>
        <v>201.23244349954589</v>
      </c>
      <c r="I27" s="84">
        <f>(INDEX('Quarterly Returns'!$B$6:$W$1000,MATCH($B27,'Quarterly Returns'!$B$6:$B$1000,0),MATCH(I$6,'Quarterly Returns'!$B$6:$W$6,0))+1)*I26</f>
        <v>190.45187076966621</v>
      </c>
      <c r="J27" s="88">
        <f>(INDEX('Quarterly Returns'!$B$6:$W$1000,MATCH($B27,'Quarterly Returns'!$B$6:$B$1000,0),MATCH(J$6,'Quarterly Returns'!$B$6:$W$6,0))+1)*J26</f>
        <v>185.34321416836144</v>
      </c>
      <c r="L27" s="23">
        <f t="shared" si="1"/>
        <v>45199</v>
      </c>
      <c r="M27" s="83">
        <f>(INDEX('Quarterly Returns'!$B$6:$W$1000,MATCH($B27,'Quarterly Returns'!$B$6:$B$1000,0),MATCH(M$6,'Quarterly Returns'!$B$6:$W$6,0))+1)*M26</f>
        <v>215.56152418306669</v>
      </c>
      <c r="N27" s="84">
        <f>(INDEX('Quarterly Returns'!$B$6:$W$1000,MATCH($B27,'Quarterly Returns'!$B$6:$B$1000,0),MATCH(N$6,'Quarterly Returns'!$B$6:$W$6,0))+1)*N26</f>
        <v>215.00426557358722</v>
      </c>
      <c r="O27" s="84">
        <f>(INDEX('Quarterly Returns'!$B$6:$W$1000,MATCH($B27,'Quarterly Returns'!$B$6:$B$1000,0),MATCH(O$6,'Quarterly Returns'!$B$6:$W$6,0))+1)*O26</f>
        <v>224.86184354179403</v>
      </c>
      <c r="P27" s="88">
        <f>(INDEX('Quarterly Returns'!$B$6:$W$1000,MATCH($B27,'Quarterly Returns'!$B$6:$B$1000,0),MATCH(P$6,'Quarterly Returns'!$B$6:$W$6,0))+1)*P26</f>
        <v>185.34321416836144</v>
      </c>
      <c r="R27" s="23">
        <f t="shared" si="2"/>
        <v>45199</v>
      </c>
      <c r="S27" s="83">
        <f>(INDEX('Quarterly Returns'!$B$6:$W$1000,MATCH($B27,'Quarterly Returns'!$B$6:$B$1000,0),MATCH(S$6,'Quarterly Returns'!$B$6:$W$6,0))+1)*S26</f>
        <v>202.46555327342841</v>
      </c>
      <c r="T27" s="84">
        <f>(INDEX('Quarterly Returns'!$B$6:$W$1000,MATCH($B27,'Quarterly Returns'!$B$6:$B$1000,0),MATCH(T$6,'Quarterly Returns'!$B$6:$W$6,0))+1)*T26</f>
        <v>228.60703700042504</v>
      </c>
      <c r="U27" s="84">
        <f>(INDEX('Quarterly Returns'!$B$6:$W$1000,MATCH($B27,'Quarterly Returns'!$B$6:$B$1000,0),MATCH(U$6,'Quarterly Returns'!$B$6:$W$6,0))+1)*U26</f>
        <v>199.56680228917901</v>
      </c>
      <c r="V27" s="88">
        <f>(INDEX('Quarterly Returns'!$B$6:$W$1000,MATCH($B27,'Quarterly Returns'!$B$6:$B$1000,0),MATCH(V$6,'Quarterly Returns'!$B$6:$W$6,0))+1)*V26</f>
        <v>185.34321416836144</v>
      </c>
      <c r="X27" s="23">
        <f t="shared" si="3"/>
        <v>45199</v>
      </c>
      <c r="Y27" s="83">
        <f>(INDEX('Quarterly Returns'!$B$6:$W$1000,MATCH($B27,'Quarterly Returns'!$B$6:$B$1000,0),MATCH(Y$6,'Quarterly Returns'!$B$6:$W$6,0))+1)*Y26</f>
        <v>156.87044506134191</v>
      </c>
      <c r="Z27" s="84">
        <f>(INDEX('Quarterly Returns'!$B$6:$W$1000,MATCH($B27,'Quarterly Returns'!$B$6:$B$1000,0),MATCH(Z$6,'Quarterly Returns'!$B$6:$W$6,0))+1)*Z26</f>
        <v>164.43089296897213</v>
      </c>
      <c r="AA27" s="84">
        <f>(INDEX('Quarterly Returns'!$B$6:$W$1000,MATCH($B27,'Quarterly Returns'!$B$6:$B$1000,0),MATCH(AA$6,'Quarterly Returns'!$B$6:$W$6,0))+1)*AA26</f>
        <v>155.21710906156122</v>
      </c>
      <c r="AB27" s="88">
        <f>(INDEX('Quarterly Returns'!$B$6:$W$1000,MATCH($B27,'Quarterly Returns'!$B$6:$B$1000,0),MATCH(AB$6,'Quarterly Returns'!$B$6:$W$6,0))+1)*AB26</f>
        <v>185.34321416836144</v>
      </c>
      <c r="AD27" s="23">
        <f t="shared" si="4"/>
        <v>45199</v>
      </c>
      <c r="AE27" s="83">
        <f>(INDEX('Quarterly Returns'!$B$6:$W$1000,MATCH($B27,'Quarterly Returns'!$B$6:$B$1000,0),MATCH(AE$6,'Quarterly Returns'!$B$6:$W$6,0))+1)*AE26</f>
        <v>137.20361181948405</v>
      </c>
      <c r="AF27" s="84">
        <f>(INDEX('Quarterly Returns'!$B$6:$W$1000,MATCH($B27,'Quarterly Returns'!$B$6:$B$1000,0),MATCH(AF$6,'Quarterly Returns'!$B$6:$W$6,0))+1)*AF26</f>
        <v>150.04206236940612</v>
      </c>
      <c r="AG27" s="84">
        <f>(INDEX('Quarterly Returns'!$B$6:$W$1000,MATCH($B27,'Quarterly Returns'!$B$6:$B$1000,0),MATCH(AG$6,'Quarterly Returns'!$B$6:$W$6,0))+1)*AG26</f>
        <v>122.83202712270675</v>
      </c>
      <c r="AH27" s="88">
        <f>(INDEX('Quarterly Returns'!$B$6:$W$1000,MATCH($B27,'Quarterly Returns'!$B$6:$B$1000,0),MATCH(AH$6,'Quarterly Returns'!$B$6:$W$6,0))+1)*AH26</f>
        <v>185.34321416836144</v>
      </c>
      <c r="AJ27" s="23">
        <f t="shared" si="5"/>
        <v>45199</v>
      </c>
      <c r="AK27" s="83">
        <f>(INDEX('Quarterly Returns'!$B$6:$W$1000,MATCH($B27,'Quarterly Returns'!$B$6:$B$1000,0),MATCH(AK$6,'Quarterly Returns'!$B$6:$W$6,0))+1)*AK26</f>
        <v>140.9066822888386</v>
      </c>
      <c r="AL27" s="84">
        <f>(INDEX('Quarterly Returns'!$B$6:$W$1000,MATCH($B27,'Quarterly Returns'!$B$6:$B$1000,0),MATCH(AL$6,'Quarterly Returns'!$B$6:$W$6,0))+1)*AL26</f>
        <v>129.42002020738789</v>
      </c>
      <c r="AM27" s="84">
        <f>(INDEX('Quarterly Returns'!$B$6:$W$1000,MATCH($B27,'Quarterly Returns'!$B$6:$B$1000,0),MATCH(AM$6,'Quarterly Returns'!$B$6:$W$6,0))+1)*AM26</f>
        <v>147.15413010416725</v>
      </c>
      <c r="AN27" s="84">
        <f>(INDEX('Quarterly Returns'!$B$6:$W$1000,MATCH($B27,'Quarterly Returns'!$B$6:$B$1000,0),MATCH(AN$6,'Quarterly Returns'!$B$6:$W$6,0))+1)*AN26</f>
        <v>151.54463946928817</v>
      </c>
      <c r="AO27" s="88">
        <f>(INDEX('Quarterly Returns'!$B$6:$W$1000,MATCH($B27,'Quarterly Returns'!$B$6:$B$1000,0),MATCH(AO$6,'Quarterly Returns'!$B$6:$W$6,0))+1)*AO26</f>
        <v>185.34321416836144</v>
      </c>
      <c r="AQ27" s="23">
        <f t="shared" si="6"/>
        <v>45199</v>
      </c>
      <c r="AR27" s="83">
        <f>(INDEX('Quarterly Returns'!$B$6:$W$1000,MATCH($B27,'Quarterly Returns'!$B$6:$B$1000,0),MATCH(AR$6,'Quarterly Returns'!$B$6:$W$6,0))+1)*AR26</f>
        <v>201.23244349954589</v>
      </c>
      <c r="AS27" s="84">
        <f>(INDEX('Quarterly Returns'!$B$6:$W$1000,MATCH($B27,'Quarterly Returns'!$B$6:$B$1000,0),MATCH(AS$6,'Quarterly Returns'!$B$6:$W$6,0))+1)*AS26</f>
        <v>233.45489726466968</v>
      </c>
      <c r="AT27" s="84">
        <f>(INDEX('Quarterly Returns'!$B$6:$W$1000,MATCH($B27,'Quarterly Returns'!$B$6:$B$1000,0),MATCH(AT$6,'Quarterly Returns'!$B$6:$W$6,0))+1)*AT26</f>
        <v>193.94555975283708</v>
      </c>
      <c r="AU27" s="88">
        <f>(INDEX('Quarterly Returns'!$B$6:$W$1000,MATCH($B27,'Quarterly Returns'!$B$6:$B$1000,0),MATCH(AU$6,'Quarterly Returns'!$B$6:$W$6,0))+1)*AU26</f>
        <v>185.34321416836144</v>
      </c>
    </row>
    <row r="31" spans="2:47" s="19" customFormat="1" ht="12" customHeight="1"/>
  </sheetData>
  <pageMargins left="0" right="0" top="0.1" bottom="0" header="0" footer="0"/>
  <pageSetup paperSize="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40393-CA2A-436A-8385-50FB657D0A00}">
  <sheetPr>
    <tabColor theme="4"/>
  </sheetPr>
  <dimension ref="B4:W102"/>
  <sheetViews>
    <sheetView showGridLines="0" workbookViewId="0"/>
  </sheetViews>
  <sheetFormatPr defaultColWidth="10.5703125" defaultRowHeight="12" customHeight="1"/>
  <cols>
    <col min="1" max="1" width="2.5703125" style="16" customWidth="1"/>
    <col min="2" max="16384" width="10.5703125" style="16"/>
  </cols>
  <sheetData>
    <row r="4" spans="2:23" s="11" customFormat="1" ht="12" customHeight="1">
      <c r="B4" s="12"/>
      <c r="C4" s="13"/>
    </row>
    <row r="5" spans="2:23" s="14" customFormat="1" ht="12" customHeight="1">
      <c r="C5" s="15" t="s">
        <v>30</v>
      </c>
    </row>
    <row r="6" spans="2:23" s="14" customFormat="1" ht="12" customHeight="1">
      <c r="C6" s="24" t="s">
        <v>2</v>
      </c>
      <c r="D6" s="25" t="s">
        <v>14</v>
      </c>
      <c r="E6" s="25" t="s">
        <v>85</v>
      </c>
      <c r="F6" s="25" t="s">
        <v>3</v>
      </c>
      <c r="G6" s="25" t="s">
        <v>18</v>
      </c>
      <c r="H6" s="25" t="s">
        <v>19</v>
      </c>
      <c r="I6" s="25" t="s">
        <v>4</v>
      </c>
      <c r="J6" s="25" t="s">
        <v>20</v>
      </c>
      <c r="K6" s="25" t="s">
        <v>21</v>
      </c>
      <c r="L6" s="25" t="s">
        <v>5</v>
      </c>
      <c r="M6" s="25" t="s">
        <v>22</v>
      </c>
      <c r="N6" s="25" t="s">
        <v>23</v>
      </c>
      <c r="O6" s="25" t="s">
        <v>6</v>
      </c>
      <c r="P6" s="25" t="s">
        <v>24</v>
      </c>
      <c r="Q6" s="25" t="s">
        <v>25</v>
      </c>
      <c r="R6" s="25" t="s">
        <v>26</v>
      </c>
      <c r="S6" s="25" t="s">
        <v>7</v>
      </c>
      <c r="T6" s="25" t="s">
        <v>27</v>
      </c>
      <c r="U6" s="25" t="s">
        <v>28</v>
      </c>
      <c r="V6" s="25" t="s">
        <v>8</v>
      </c>
      <c r="W6" s="26" t="s">
        <v>1</v>
      </c>
    </row>
    <row r="7" spans="2:23" s="14" customFormat="1" ht="12" customHeight="1">
      <c r="B7" s="21">
        <v>36525</v>
      </c>
      <c r="C7" s="18">
        <v>0.15056782069139049</v>
      </c>
      <c r="D7" s="18">
        <v>0.15157009473308489</v>
      </c>
      <c r="E7" s="18">
        <v>9.8282734545425576E-2</v>
      </c>
      <c r="F7" s="18">
        <v>0.64878395924785637</v>
      </c>
      <c r="G7" s="18">
        <v>0.93563567568849915</v>
      </c>
      <c r="H7" s="18">
        <v>0.35995643412282669</v>
      </c>
      <c r="I7" s="18">
        <v>-1.9730397421864332E-3</v>
      </c>
      <c r="J7" s="18">
        <v>-1.1684594630796191E-2</v>
      </c>
      <c r="K7" s="18">
        <v>0.10148560067277181</v>
      </c>
      <c r="L7" s="18">
        <v>6.2926489015747489E-2</v>
      </c>
      <c r="M7" s="18" t="s">
        <v>13</v>
      </c>
      <c r="N7" s="18">
        <v>6.2926489015747489E-2</v>
      </c>
      <c r="O7" s="18">
        <v>7.6839565130549348E-2</v>
      </c>
      <c r="P7" s="18" t="s">
        <v>13</v>
      </c>
      <c r="Q7" s="18">
        <v>0.1027371205483814</v>
      </c>
      <c r="R7" s="18">
        <v>1.2426092457551439E-2</v>
      </c>
      <c r="S7" s="18">
        <v>8.5560513796028914E-2</v>
      </c>
      <c r="T7" s="18" t="s">
        <v>13</v>
      </c>
      <c r="U7" s="18">
        <v>8.5560513796028914E-2</v>
      </c>
      <c r="V7" s="18">
        <v>0.1059016201729799</v>
      </c>
      <c r="W7" s="18">
        <v>0.17982709646878159</v>
      </c>
    </row>
    <row r="8" spans="2:23" s="14" customFormat="1" ht="12" customHeight="1">
      <c r="B8" s="22">
        <f>EOMONTH(B7,3)</f>
        <v>36616</v>
      </c>
      <c r="C8" s="20">
        <v>5.7818549056785518E-2</v>
      </c>
      <c r="D8" s="20">
        <v>5.3776127127930888E-2</v>
      </c>
      <c r="E8" s="20">
        <v>0.27236717625102108</v>
      </c>
      <c r="F8" s="20">
        <v>0.1918694496590341</v>
      </c>
      <c r="G8" s="20">
        <v>0.1938442265014175</v>
      </c>
      <c r="H8" s="20">
        <v>0.19005932401049491</v>
      </c>
      <c r="I8" s="20">
        <v>1.0932719575153181E-2</v>
      </c>
      <c r="J8" s="20">
        <v>7.2826137086130496E-3</v>
      </c>
      <c r="K8" s="20">
        <v>2.357679297286808E-2</v>
      </c>
      <c r="L8" s="20">
        <v>2.9782062233964179E-2</v>
      </c>
      <c r="M8" s="20" t="s">
        <v>13</v>
      </c>
      <c r="N8" s="20">
        <v>2.9782062233964179E-2</v>
      </c>
      <c r="O8" s="20">
        <v>-1.6659546145467049E-2</v>
      </c>
      <c r="P8" s="20" t="s">
        <v>13</v>
      </c>
      <c r="Q8" s="20">
        <v>-2.4787496141498E-2</v>
      </c>
      <c r="R8" s="20">
        <v>2.5762672608931059E-3</v>
      </c>
      <c r="S8" s="20">
        <v>-0.12722603062705651</v>
      </c>
      <c r="T8" s="20" t="s">
        <v>13</v>
      </c>
      <c r="U8" s="20">
        <v>-0.12722603062705651</v>
      </c>
      <c r="V8" s="20">
        <v>6.5551850489081742E-2</v>
      </c>
      <c r="W8" s="20">
        <v>6.7689226560318172E-2</v>
      </c>
    </row>
    <row r="9" spans="2:23" s="14" customFormat="1" ht="12" customHeight="1">
      <c r="B9" s="22">
        <f t="shared" ref="B9:B72" si="0">EOMONTH(B8,3)</f>
        <v>36707</v>
      </c>
      <c r="C9" s="18">
        <v>2.871882043477747E-2</v>
      </c>
      <c r="D9" s="18">
        <v>2.906176176364195E-2</v>
      </c>
      <c r="E9" s="18">
        <v>1.346039715734482E-2</v>
      </c>
      <c r="F9" s="18">
        <v>9.7024882393602851E-2</v>
      </c>
      <c r="G9" s="18">
        <v>-1.5966730538368279E-2</v>
      </c>
      <c r="H9" s="18">
        <v>0.17189022095393591</v>
      </c>
      <c r="I9" s="18">
        <v>2.6327831977758901E-2</v>
      </c>
      <c r="J9" s="18">
        <v>2.8001193011803371E-2</v>
      </c>
      <c r="K9" s="18">
        <v>2.735182161041361E-2</v>
      </c>
      <c r="L9" s="18">
        <v>0.1301148370531291</v>
      </c>
      <c r="M9" s="18" t="s">
        <v>13</v>
      </c>
      <c r="N9" s="18">
        <v>0.1301148370531291</v>
      </c>
      <c r="O9" s="18">
        <v>1.762676739590829E-2</v>
      </c>
      <c r="P9" s="18" t="s">
        <v>13</v>
      </c>
      <c r="Q9" s="18">
        <v>1.2766985716476499E-2</v>
      </c>
      <c r="R9" s="18">
        <v>2.9169683138744459E-2</v>
      </c>
      <c r="S9" s="18">
        <v>7.0047626453626055E-2</v>
      </c>
      <c r="T9" s="18">
        <v>2.2204460492503131E-16</v>
      </c>
      <c r="U9" s="18">
        <v>7.9254106597651974E-2</v>
      </c>
      <c r="V9" s="18">
        <v>0.23447630475860939</v>
      </c>
      <c r="W9" s="18">
        <v>4.2488954483755892E-2</v>
      </c>
    </row>
    <row r="10" spans="2:23" s="14" customFormat="1" ht="12" customHeight="1">
      <c r="B10" s="22">
        <f t="shared" si="0"/>
        <v>36799</v>
      </c>
      <c r="C10" s="20">
        <v>-2.400008387834052E-2</v>
      </c>
      <c r="D10" s="20">
        <v>-2.9736095258589671E-2</v>
      </c>
      <c r="E10" s="20">
        <v>0.23499352730793219</v>
      </c>
      <c r="F10" s="20">
        <v>0.16446057054488611</v>
      </c>
      <c r="G10" s="20">
        <v>0.24804643980498289</v>
      </c>
      <c r="H10" s="20">
        <v>0.1297186593608595</v>
      </c>
      <c r="I10" s="20">
        <v>1.84440252821183E-2</v>
      </c>
      <c r="J10" s="20">
        <v>1.6202210001861509E-2</v>
      </c>
      <c r="K10" s="20">
        <v>3.6017988247674992E-2</v>
      </c>
      <c r="L10" s="20">
        <v>0.1682741036252853</v>
      </c>
      <c r="M10" s="20" t="s">
        <v>13</v>
      </c>
      <c r="N10" s="20">
        <v>0.1682741036252853</v>
      </c>
      <c r="O10" s="20">
        <v>3.8811028722018248E-2</v>
      </c>
      <c r="P10" s="20" t="s">
        <v>13</v>
      </c>
      <c r="Q10" s="20">
        <v>2.510164985442143E-2</v>
      </c>
      <c r="R10" s="20">
        <v>7.0819928869531035E-2</v>
      </c>
      <c r="S10" s="20">
        <v>2.3560053596575429E-2</v>
      </c>
      <c r="T10" s="20">
        <v>-5.6182667942689113E-3</v>
      </c>
      <c r="U10" s="20">
        <v>2.7136486086107189E-2</v>
      </c>
      <c r="V10" s="20">
        <v>4.2444930876281983E-3</v>
      </c>
      <c r="W10" s="20">
        <v>1.5391521088608201E-2</v>
      </c>
    </row>
    <row r="11" spans="2:23" s="14" customFormat="1" ht="12" customHeight="1">
      <c r="B11" s="22">
        <f t="shared" si="0"/>
        <v>36891</v>
      </c>
      <c r="C11" s="18">
        <v>-4.963128902472036E-2</v>
      </c>
      <c r="D11" s="18">
        <v>-4.9602474299066723E-2</v>
      </c>
      <c r="E11" s="18">
        <v>-5.2281264203335558E-2</v>
      </c>
      <c r="F11" s="18">
        <v>-3.2830421308260298E-2</v>
      </c>
      <c r="G11" s="18">
        <v>-7.0694578728268564E-2</v>
      </c>
      <c r="H11" s="18">
        <v>-2.1960484314791921E-2</v>
      </c>
      <c r="I11" s="18">
        <v>2.7009851569730129E-2</v>
      </c>
      <c r="J11" s="18">
        <v>1.7713240050345469E-2</v>
      </c>
      <c r="K11" s="18">
        <v>4.2003528091158808E-2</v>
      </c>
      <c r="L11" s="18">
        <v>-6.7962376233737798E-3</v>
      </c>
      <c r="M11" s="18" t="s">
        <v>13</v>
      </c>
      <c r="N11" s="18">
        <v>-6.7962376233737798E-3</v>
      </c>
      <c r="O11" s="18">
        <v>-5.836769672238229E-3</v>
      </c>
      <c r="P11" s="18" t="s">
        <v>13</v>
      </c>
      <c r="Q11" s="18">
        <v>-2.4399470453849159E-2</v>
      </c>
      <c r="R11" s="18">
        <v>2.7513916844679631E-2</v>
      </c>
      <c r="S11" s="18">
        <v>-9.2613253838477405E-2</v>
      </c>
      <c r="T11" s="18" t="s">
        <v>13</v>
      </c>
      <c r="U11" s="18">
        <v>-9.1569817527300645E-2</v>
      </c>
      <c r="V11" s="18">
        <v>0.13180973654835099</v>
      </c>
      <c r="W11" s="18">
        <v>-3.3670181698894019E-2</v>
      </c>
    </row>
    <row r="12" spans="2:23" s="14" customFormat="1" ht="12" customHeight="1">
      <c r="B12" s="22">
        <f t="shared" si="0"/>
        <v>36981</v>
      </c>
      <c r="C12" s="20">
        <v>-7.587248343450026E-2</v>
      </c>
      <c r="D12" s="20">
        <v>-7.5834604377303383E-2</v>
      </c>
      <c r="E12" s="20">
        <v>-7.8615540450689969E-2</v>
      </c>
      <c r="F12" s="20">
        <v>-0.1192896634082441</v>
      </c>
      <c r="G12" s="20">
        <v>-0.10745454990056311</v>
      </c>
      <c r="H12" s="20">
        <v>-0.1223402514830316</v>
      </c>
      <c r="I12" s="20">
        <v>4.3975830815291113E-2</v>
      </c>
      <c r="J12" s="20">
        <v>2.356047763914515E-2</v>
      </c>
      <c r="K12" s="20">
        <v>4.6521444027713299E-2</v>
      </c>
      <c r="L12" s="20">
        <v>5.0236297578232447E-2</v>
      </c>
      <c r="M12" s="20" t="s">
        <v>13</v>
      </c>
      <c r="N12" s="20">
        <v>5.0236297578232447E-2</v>
      </c>
      <c r="O12" s="20">
        <v>2.4274422440909271E-2</v>
      </c>
      <c r="P12" s="20" t="s">
        <v>13</v>
      </c>
      <c r="Q12" s="20">
        <v>5.9597628075901847E-2</v>
      </c>
      <c r="R12" s="20">
        <v>-3.3035874565514711E-2</v>
      </c>
      <c r="S12" s="20">
        <v>-8.4354985541220673E-2</v>
      </c>
      <c r="T12" s="20" t="s">
        <v>13</v>
      </c>
      <c r="U12" s="20">
        <v>-8.5663864586568161E-2</v>
      </c>
      <c r="V12" s="20">
        <v>-3.1033946620922289E-2</v>
      </c>
      <c r="W12" s="20">
        <v>-6.0378296401091713E-2</v>
      </c>
    </row>
    <row r="13" spans="2:23" s="14" customFormat="1" ht="12" customHeight="1">
      <c r="B13" s="22">
        <f t="shared" si="0"/>
        <v>37072</v>
      </c>
      <c r="C13" s="18">
        <v>1.425282006666229E-2</v>
      </c>
      <c r="D13" s="18">
        <v>1.7103822223121231E-2</v>
      </c>
      <c r="E13" s="18">
        <v>-9.4193548153454376E-2</v>
      </c>
      <c r="F13" s="18">
        <v>-8.3343757694891329E-2</v>
      </c>
      <c r="G13" s="18">
        <v>-9.366947565537731E-2</v>
      </c>
      <c r="H13" s="18">
        <v>-8.0522823067477267E-2</v>
      </c>
      <c r="I13" s="18">
        <v>1.5917837301005381E-2</v>
      </c>
      <c r="J13" s="18">
        <v>9.5410552643948598E-4</v>
      </c>
      <c r="K13" s="18">
        <v>2.114038392308859E-2</v>
      </c>
      <c r="L13" s="18">
        <v>1.1636412037858481E-2</v>
      </c>
      <c r="M13" s="18" t="s">
        <v>13</v>
      </c>
      <c r="N13" s="18">
        <v>1.1636412037858481E-2</v>
      </c>
      <c r="O13" s="18">
        <v>1.9495691719556559E-2</v>
      </c>
      <c r="P13" s="18" t="s">
        <v>13</v>
      </c>
      <c r="Q13" s="18">
        <v>2.428060208493554E-2</v>
      </c>
      <c r="R13" s="18">
        <v>1.092780396185611E-2</v>
      </c>
      <c r="S13" s="18">
        <v>-7.1604373913063735E-2</v>
      </c>
      <c r="T13" s="18">
        <v>-8.4211986319279841E-2</v>
      </c>
      <c r="U13" s="18">
        <v>-7.2748240403021525E-2</v>
      </c>
      <c r="V13" s="18">
        <v>-4.1578303743880607E-2</v>
      </c>
      <c r="W13" s="18">
        <v>-3.4505574404406492E-3</v>
      </c>
    </row>
    <row r="14" spans="2:23" s="14" customFormat="1" ht="12" customHeight="1">
      <c r="B14" s="22">
        <f t="shared" si="0"/>
        <v>37164</v>
      </c>
      <c r="C14" s="20">
        <v>-6.2280821253535401E-2</v>
      </c>
      <c r="D14" s="20">
        <v>-6.0858422990777927E-2</v>
      </c>
      <c r="E14" s="20">
        <v>-0.1235972760041356</v>
      </c>
      <c r="F14" s="20">
        <v>-0.14609227831199381</v>
      </c>
      <c r="G14" s="20">
        <v>-0.1825763755629071</v>
      </c>
      <c r="H14" s="20">
        <v>-0.13655211235501841</v>
      </c>
      <c r="I14" s="20">
        <v>2.965458260990594E-3</v>
      </c>
      <c r="J14" s="20">
        <v>-1.5499884271102939E-3</v>
      </c>
      <c r="K14" s="20">
        <v>-1.8821647690852039E-3</v>
      </c>
      <c r="L14" s="20">
        <v>-7.1656473897344641E-2</v>
      </c>
      <c r="M14" s="20" t="s">
        <v>13</v>
      </c>
      <c r="N14" s="20">
        <v>-7.1656473897344641E-2</v>
      </c>
      <c r="O14" s="20">
        <v>-2.950593120625844E-3</v>
      </c>
      <c r="P14" s="20" t="s">
        <v>13</v>
      </c>
      <c r="Q14" s="20">
        <v>1.6396341502218359E-2</v>
      </c>
      <c r="R14" s="20">
        <v>-4.0660349569338727E-2</v>
      </c>
      <c r="S14" s="20">
        <v>-9.652047284391041E-2</v>
      </c>
      <c r="T14" s="20">
        <v>-0.1908424674872754</v>
      </c>
      <c r="U14" s="20">
        <v>-8.8740122471866911E-2</v>
      </c>
      <c r="V14" s="20">
        <v>1.6720448949012479E-2</v>
      </c>
      <c r="W14" s="20">
        <v>-6.2982061436942849E-2</v>
      </c>
    </row>
    <row r="15" spans="2:23" s="14" customFormat="1" ht="12" customHeight="1">
      <c r="B15" s="22">
        <f t="shared" si="0"/>
        <v>37256</v>
      </c>
      <c r="C15" s="18">
        <v>-2.713768554349083E-2</v>
      </c>
      <c r="D15" s="18">
        <v>-2.8633687257520579E-2</v>
      </c>
      <c r="E15" s="18">
        <v>8.8284759646559685E-3</v>
      </c>
      <c r="F15" s="18">
        <v>-0.1140450230108353</v>
      </c>
      <c r="G15" s="18">
        <v>-0.1229075629194136</v>
      </c>
      <c r="H15" s="18">
        <v>-0.11161448427728669</v>
      </c>
      <c r="I15" s="18">
        <v>2.788722746504679E-2</v>
      </c>
      <c r="J15" s="18">
        <v>3.3053473838779317E-2</v>
      </c>
      <c r="K15" s="18">
        <v>-9.6931031741276374E-3</v>
      </c>
      <c r="L15" s="18">
        <v>0.1136337034737374</v>
      </c>
      <c r="M15" s="18" t="s">
        <v>13</v>
      </c>
      <c r="N15" s="18">
        <v>0.1136337034737374</v>
      </c>
      <c r="O15" s="18">
        <v>1.0685193307546911E-2</v>
      </c>
      <c r="P15" s="18" t="s">
        <v>13</v>
      </c>
      <c r="Q15" s="18">
        <v>2.2414775210843452E-2</v>
      </c>
      <c r="R15" s="18">
        <v>-1.2434569744980469E-2</v>
      </c>
      <c r="S15" s="18">
        <v>-4.3338957499397417E-2</v>
      </c>
      <c r="T15" s="18">
        <v>-0.28877555933330362</v>
      </c>
      <c r="U15" s="18">
        <v>-2.525464343783634E-2</v>
      </c>
      <c r="V15" s="18">
        <v>-3.00646231524293E-2</v>
      </c>
      <c r="W15" s="18">
        <v>-3.045984119541267E-2</v>
      </c>
    </row>
    <row r="16" spans="2:23" s="14" customFormat="1" ht="12" customHeight="1">
      <c r="B16" s="22">
        <f t="shared" si="0"/>
        <v>37346</v>
      </c>
      <c r="C16" s="20">
        <v>-3.4787104317532962E-3</v>
      </c>
      <c r="D16" s="20">
        <v>7.3947836533938549E-4</v>
      </c>
      <c r="E16" s="20">
        <v>-0.1121382583830574</v>
      </c>
      <c r="F16" s="20">
        <v>-6.6264501410301824E-2</v>
      </c>
      <c r="G16" s="20">
        <v>-7.7689829000821886E-2</v>
      </c>
      <c r="H16" s="20">
        <v>-6.3120873341615313E-2</v>
      </c>
      <c r="I16" s="20">
        <v>1.923568737342252E-2</v>
      </c>
      <c r="J16" s="20">
        <v>3.4915081798150061E-2</v>
      </c>
      <c r="K16" s="20">
        <v>-1.6442122025833061E-2</v>
      </c>
      <c r="L16" s="20">
        <v>2.1375339740778991E-3</v>
      </c>
      <c r="M16" s="20">
        <v>2.478818750605738E-3</v>
      </c>
      <c r="N16" s="20">
        <v>2.0617765345938288E-3</v>
      </c>
      <c r="O16" s="20">
        <v>2.5394666274332071E-2</v>
      </c>
      <c r="P16" s="20" t="s">
        <v>13</v>
      </c>
      <c r="Q16" s="20">
        <v>5.023125304187892E-2</v>
      </c>
      <c r="R16" s="20">
        <v>-2.4780664889898499E-2</v>
      </c>
      <c r="S16" s="20">
        <v>-0.1046062465761239</v>
      </c>
      <c r="T16" s="20">
        <v>-6.0573410912750703E-2</v>
      </c>
      <c r="U16" s="20">
        <v>-0.114949091886819</v>
      </c>
      <c r="V16" s="20">
        <v>4.2453980128592812E-2</v>
      </c>
      <c r="W16" s="20">
        <v>-9.57668942349299E-3</v>
      </c>
    </row>
    <row r="17" spans="2:23" s="14" customFormat="1" ht="12" customHeight="1">
      <c r="B17" s="22">
        <f t="shared" si="0"/>
        <v>37437</v>
      </c>
      <c r="C17" s="18">
        <v>-1.070976396370615E-2</v>
      </c>
      <c r="D17" s="18">
        <v>-1.105017065829406E-2</v>
      </c>
      <c r="E17" s="18">
        <v>-2.591630342707596E-5</v>
      </c>
      <c r="F17" s="18">
        <v>-0.12524018829025069</v>
      </c>
      <c r="G17" s="18">
        <v>-7.8888796766562352E-2</v>
      </c>
      <c r="H17" s="18">
        <v>-0.13765435296215339</v>
      </c>
      <c r="I17" s="18">
        <v>1.70497072650071E-2</v>
      </c>
      <c r="J17" s="18">
        <v>1.0949049565357249E-2</v>
      </c>
      <c r="K17" s="18">
        <v>1.553441937101141E-2</v>
      </c>
      <c r="L17" s="18">
        <v>3.9403605305052603E-2</v>
      </c>
      <c r="M17" s="18">
        <v>-8.2227771720856047E-2</v>
      </c>
      <c r="N17" s="18">
        <v>6.0851397480259813E-2</v>
      </c>
      <c r="O17" s="18">
        <v>-2.9620940750225259E-2</v>
      </c>
      <c r="P17" s="18" t="s">
        <v>13</v>
      </c>
      <c r="Q17" s="18">
        <v>-3.6648250025239748E-2</v>
      </c>
      <c r="R17" s="18">
        <v>-7.5916774090099004E-3</v>
      </c>
      <c r="S17" s="18">
        <v>-5.3066712569482262E-2</v>
      </c>
      <c r="T17" s="18">
        <v>-9.7002271758445668E-2</v>
      </c>
      <c r="U17" s="18">
        <v>-4.2121454328817198E-2</v>
      </c>
      <c r="V17" s="18">
        <v>1.638377343424002E-2</v>
      </c>
      <c r="W17" s="18">
        <v>-2.4057663293385101E-2</v>
      </c>
    </row>
    <row r="18" spans="2:23" ht="12" customHeight="1">
      <c r="B18" s="22">
        <f t="shared" si="0"/>
        <v>37529</v>
      </c>
      <c r="C18" s="20">
        <v>-4.3685914164708677E-2</v>
      </c>
      <c r="D18" s="20">
        <v>-4.5077606945703293E-2</v>
      </c>
      <c r="E18" s="20">
        <v>2.7458253480472372E-3</v>
      </c>
      <c r="F18" s="20">
        <v>-8.0637074878411652E-2</v>
      </c>
      <c r="G18" s="20">
        <v>-6.726487607008147E-2</v>
      </c>
      <c r="H18" s="20">
        <v>-8.3601472990569303E-2</v>
      </c>
      <c r="I18" s="20">
        <v>1.8194927471594239E-2</v>
      </c>
      <c r="J18" s="20">
        <v>3.1176897701636901E-3</v>
      </c>
      <c r="K18" s="20">
        <v>9.1476802793311052E-3</v>
      </c>
      <c r="L18" s="20">
        <v>-4.0722034546915593E-2</v>
      </c>
      <c r="M18" s="20">
        <v>-0.2458139740496168</v>
      </c>
      <c r="N18" s="20">
        <v>-8.9759315697992559E-3</v>
      </c>
      <c r="O18" s="20">
        <v>-5.5324092651288792E-3</v>
      </c>
      <c r="P18" s="20" t="s">
        <v>13</v>
      </c>
      <c r="Q18" s="20">
        <v>-8.2940221903854416E-3</v>
      </c>
      <c r="R18" s="20">
        <v>2.676729562862246E-3</v>
      </c>
      <c r="S18" s="20">
        <v>-6.9285716781692486E-2</v>
      </c>
      <c r="T18" s="20">
        <v>-6.3058200425108679E-2</v>
      </c>
      <c r="U18" s="20">
        <v>-6.9752523941441047E-2</v>
      </c>
      <c r="V18" s="20">
        <v>-6.2773410982695066E-2</v>
      </c>
      <c r="W18" s="20">
        <v>-3.9151562796037709E-2</v>
      </c>
    </row>
    <row r="19" spans="2:23" ht="12" customHeight="1">
      <c r="B19" s="22">
        <f t="shared" si="0"/>
        <v>37621</v>
      </c>
      <c r="C19" s="18">
        <v>-4.1705973791885684E-3</v>
      </c>
      <c r="D19" s="18">
        <v>-4.0604552267198279E-3</v>
      </c>
      <c r="E19" s="18">
        <v>1.227841368865379E-2</v>
      </c>
      <c r="F19" s="18">
        <v>-0.13082885692041271</v>
      </c>
      <c r="G19" s="18">
        <v>-0.1353525780270077</v>
      </c>
      <c r="H19" s="18">
        <v>-0.1298414564968606</v>
      </c>
      <c r="I19" s="18">
        <v>-8.6996390374353139E-3</v>
      </c>
      <c r="J19" s="18">
        <v>-3.8223036242657993E-2</v>
      </c>
      <c r="K19" s="18">
        <v>7.1266594351776291E-2</v>
      </c>
      <c r="L19" s="18">
        <v>2.1911190762269328E-3</v>
      </c>
      <c r="M19" s="18">
        <v>8.1090448722497488E-2</v>
      </c>
      <c r="N19" s="18">
        <v>-7.075487176147699E-3</v>
      </c>
      <c r="O19" s="18">
        <v>1.3726851295148281E-2</v>
      </c>
      <c r="P19" s="18" t="s">
        <v>13</v>
      </c>
      <c r="Q19" s="18">
        <v>2.7373182332744991E-2</v>
      </c>
      <c r="R19" s="18">
        <v>-2.5208995155481469E-2</v>
      </c>
      <c r="S19" s="18">
        <v>-3.8700574721455723E-2</v>
      </c>
      <c r="T19" s="18">
        <v>-3.7739160418157391E-2</v>
      </c>
      <c r="U19" s="18">
        <v>-3.8170270555903392E-2</v>
      </c>
      <c r="V19" s="18">
        <v>-4.6247419990225191E-2</v>
      </c>
      <c r="W19" s="18">
        <v>-1.771447320896713E-2</v>
      </c>
    </row>
    <row r="20" spans="2:23" ht="12" customHeight="1">
      <c r="B20" s="22">
        <f t="shared" si="0"/>
        <v>37711</v>
      </c>
      <c r="C20" s="20">
        <v>-1.293211348008416E-3</v>
      </c>
      <c r="D20" s="20">
        <v>1.6506016548856191E-3</v>
      </c>
      <c r="E20" s="20">
        <v>-7.3919246489889789E-2</v>
      </c>
      <c r="F20" s="20">
        <v>-5.8366357703017568E-2</v>
      </c>
      <c r="G20" s="20">
        <v>-1.6444202865533719E-2</v>
      </c>
      <c r="H20" s="20">
        <v>-6.927717315108961E-2</v>
      </c>
      <c r="I20" s="20">
        <v>-8.0365950724877733E-3</v>
      </c>
      <c r="J20" s="20">
        <v>1.8038919693427191E-2</v>
      </c>
      <c r="K20" s="20">
        <v>-9.9039575618087294E-2</v>
      </c>
      <c r="L20" s="20">
        <v>-1.731905516173449E-2</v>
      </c>
      <c r="M20" s="20">
        <v>-1.780075785855639E-2</v>
      </c>
      <c r="N20" s="20">
        <v>-1.717097159740066E-2</v>
      </c>
      <c r="O20" s="20">
        <v>3.077501176676067E-2</v>
      </c>
      <c r="P20" s="20" t="s">
        <v>13</v>
      </c>
      <c r="Q20" s="20">
        <v>3.8534180954918902E-2</v>
      </c>
      <c r="R20" s="20">
        <v>9.8778354101543009E-3</v>
      </c>
      <c r="S20" s="20">
        <v>-7.608493421474416E-2</v>
      </c>
      <c r="T20" s="20">
        <v>-2.789766741388167E-2</v>
      </c>
      <c r="U20" s="20">
        <v>-8.6299646578556377E-2</v>
      </c>
      <c r="V20" s="20">
        <v>-2.9859367408323959E-2</v>
      </c>
      <c r="W20" s="20">
        <v>-8.7381314349556094E-3</v>
      </c>
    </row>
    <row r="21" spans="2:23" ht="12" customHeight="1">
      <c r="B21" s="22">
        <f t="shared" si="0"/>
        <v>37802</v>
      </c>
      <c r="C21" s="18">
        <v>6.4641389069209909E-2</v>
      </c>
      <c r="D21" s="18">
        <v>6.6583598137357702E-2</v>
      </c>
      <c r="E21" s="18">
        <v>1.388019289231535E-2</v>
      </c>
      <c r="F21" s="18">
        <v>-1.464701140447555E-2</v>
      </c>
      <c r="G21" s="18">
        <v>-6.219080800891541E-2</v>
      </c>
      <c r="H21" s="18">
        <v>-1.882914387327794E-3</v>
      </c>
      <c r="I21" s="18">
        <v>2.0290228694465728E-2</v>
      </c>
      <c r="J21" s="18">
        <v>1.7994910132616448E-2</v>
      </c>
      <c r="K21" s="18">
        <v>-1.253916334935146E-2</v>
      </c>
      <c r="L21" s="18">
        <v>7.8328643714325574E-2</v>
      </c>
      <c r="M21" s="18">
        <v>5.8767064989463602E-2</v>
      </c>
      <c r="N21" s="18">
        <v>8.4836021169319098E-2</v>
      </c>
      <c r="O21" s="18">
        <v>5.9537658164906748E-2</v>
      </c>
      <c r="P21" s="18">
        <v>0</v>
      </c>
      <c r="Q21" s="18">
        <v>7.5617944615293364E-2</v>
      </c>
      <c r="R21" s="18">
        <v>2.5541337408908849E-2</v>
      </c>
      <c r="S21" s="18">
        <v>3.768234367324852E-2</v>
      </c>
      <c r="T21" s="18">
        <v>4.2562311145639457E-2</v>
      </c>
      <c r="U21" s="18">
        <v>3.9503035941604869E-2</v>
      </c>
      <c r="V21" s="18">
        <v>1.33361950108124E-2</v>
      </c>
      <c r="W21" s="18">
        <v>5.0246964744067313E-2</v>
      </c>
    </row>
    <row r="22" spans="2:23" ht="12" customHeight="1">
      <c r="B22" s="22">
        <f t="shared" si="0"/>
        <v>37894</v>
      </c>
      <c r="C22" s="20">
        <v>4.0259124115492588E-2</v>
      </c>
      <c r="D22" s="20">
        <v>4.1050997306106167E-2</v>
      </c>
      <c r="E22" s="20">
        <v>1.9065338299658841E-2</v>
      </c>
      <c r="F22" s="20">
        <v>-2.373353307231485E-2</v>
      </c>
      <c r="G22" s="20">
        <v>1.5640080479010221E-2</v>
      </c>
      <c r="H22" s="20">
        <v>-3.2928653355733029E-2</v>
      </c>
      <c r="I22" s="20">
        <v>5.0491330308306992E-2</v>
      </c>
      <c r="J22" s="20">
        <v>1.1068603754015969E-2</v>
      </c>
      <c r="K22" s="20">
        <v>7.3618722669912096E-2</v>
      </c>
      <c r="L22" s="20">
        <v>4.1697054294660418E-3</v>
      </c>
      <c r="M22" s="20">
        <v>9.2744340494204103E-3</v>
      </c>
      <c r="N22" s="20">
        <v>2.4359006953802438E-3</v>
      </c>
      <c r="O22" s="20">
        <v>-1.829738153569904E-3</v>
      </c>
      <c r="P22" s="20">
        <v>0.23944986206910571</v>
      </c>
      <c r="Q22" s="20">
        <v>-2.167194707415188E-2</v>
      </c>
      <c r="R22" s="20">
        <v>3.4767189906403262E-2</v>
      </c>
      <c r="S22" s="20">
        <v>1.769826152234311E-3</v>
      </c>
      <c r="T22" s="20">
        <v>-1.338806475963716E-2</v>
      </c>
      <c r="U22" s="20">
        <v>6.1081934986180197E-3</v>
      </c>
      <c r="V22" s="20">
        <v>1.581920627512701E-2</v>
      </c>
      <c r="W22" s="20">
        <v>2.7972186757518891E-2</v>
      </c>
    </row>
    <row r="23" spans="2:23" ht="12" customHeight="1">
      <c r="B23" s="22">
        <f t="shared" si="0"/>
        <v>37986</v>
      </c>
      <c r="C23" s="18">
        <v>9.8756964993228724E-2</v>
      </c>
      <c r="D23" s="18">
        <v>9.8953259946634065E-2</v>
      </c>
      <c r="E23" s="18">
        <v>9.6570174781054341E-2</v>
      </c>
      <c r="F23" s="18">
        <v>2.6826530891298491E-2</v>
      </c>
      <c r="G23" s="18">
        <v>-2.531000716616183E-2</v>
      </c>
      <c r="H23" s="18">
        <v>3.8757646048618748E-2</v>
      </c>
      <c r="I23" s="18">
        <v>9.9003904046085722E-2</v>
      </c>
      <c r="J23" s="18">
        <v>4.9524959212099873E-2</v>
      </c>
      <c r="K23" s="18">
        <v>0.19866587994745971</v>
      </c>
      <c r="L23" s="18">
        <v>0.13091563204720419</v>
      </c>
      <c r="M23" s="18">
        <v>0.2088823831696294</v>
      </c>
      <c r="N23" s="18">
        <v>0.10060240331524389</v>
      </c>
      <c r="O23" s="18">
        <v>9.109367213276931E-2</v>
      </c>
      <c r="P23" s="18" t="s">
        <v>13</v>
      </c>
      <c r="Q23" s="18">
        <v>0.1008478658790775</v>
      </c>
      <c r="R23" s="18">
        <v>6.7365790384930513E-2</v>
      </c>
      <c r="S23" s="18">
        <v>-6.0910128875367731E-3</v>
      </c>
      <c r="T23" s="18">
        <v>-0.41291068575442152</v>
      </c>
      <c r="U23" s="18">
        <v>6.4877971012012647E-2</v>
      </c>
      <c r="V23" s="18">
        <v>2.4215308403761959E-2</v>
      </c>
      <c r="W23" s="18">
        <v>8.604175689870508E-2</v>
      </c>
    </row>
    <row r="24" spans="2:23" ht="12" customHeight="1">
      <c r="B24" s="22">
        <f t="shared" si="0"/>
        <v>38077</v>
      </c>
      <c r="C24" s="20">
        <v>3.5510716890432281E-2</v>
      </c>
      <c r="D24" s="20">
        <v>3.6152441729281337E-2</v>
      </c>
      <c r="E24" s="20">
        <v>2.1033369019924471E-2</v>
      </c>
      <c r="F24" s="20">
        <v>1.9131215101113601E-3</v>
      </c>
      <c r="G24" s="20">
        <v>-1.8549984557999388E-2</v>
      </c>
      <c r="H24" s="20">
        <v>6.2286160401041624E-3</v>
      </c>
      <c r="I24" s="20">
        <v>-2.0789729177080551E-2</v>
      </c>
      <c r="J24" s="20">
        <v>1.0310214376342721E-2</v>
      </c>
      <c r="K24" s="20">
        <v>-0.13939720170802261</v>
      </c>
      <c r="L24" s="20">
        <v>3.3248731149887023E-2</v>
      </c>
      <c r="M24" s="20">
        <v>8.2403394973573407E-2</v>
      </c>
      <c r="N24" s="20">
        <v>6.0698307170443666E-3</v>
      </c>
      <c r="O24" s="20">
        <v>5.1327228975062589E-2</v>
      </c>
      <c r="P24" s="20" t="s">
        <v>13</v>
      </c>
      <c r="Q24" s="20">
        <v>5.7662553401900629E-2</v>
      </c>
      <c r="R24" s="20">
        <v>3.6023282711637572E-2</v>
      </c>
      <c r="S24" s="20">
        <v>5.3058246813837202E-2</v>
      </c>
      <c r="T24" s="20">
        <v>4.3464497571351617E-2</v>
      </c>
      <c r="U24" s="20">
        <v>5.7431110569994059E-2</v>
      </c>
      <c r="V24" s="20">
        <v>8.8440110316164944E-2</v>
      </c>
      <c r="W24" s="20">
        <v>2.9811317906478729E-2</v>
      </c>
    </row>
    <row r="25" spans="2:23" ht="12" customHeight="1">
      <c r="B25" s="22">
        <f t="shared" si="0"/>
        <v>38168</v>
      </c>
      <c r="C25" s="18">
        <v>4.8109359320473111E-2</v>
      </c>
      <c r="D25" s="18">
        <v>4.9982218822576467E-2</v>
      </c>
      <c r="E25" s="18">
        <v>1.13201115396937E-2</v>
      </c>
      <c r="F25" s="18">
        <v>1.2816408401117091E-2</v>
      </c>
      <c r="G25" s="18">
        <v>-1.5786496717037359E-3</v>
      </c>
      <c r="H25" s="18">
        <v>1.580104569707497E-2</v>
      </c>
      <c r="I25" s="18">
        <v>4.5392360223149408E-2</v>
      </c>
      <c r="J25" s="18">
        <v>1.905600391515638E-2</v>
      </c>
      <c r="K25" s="18">
        <v>7.5409486531716308E-2</v>
      </c>
      <c r="L25" s="18">
        <v>4.6172510280868551E-3</v>
      </c>
      <c r="M25" s="18">
        <v>-9.0272590043662171E-2</v>
      </c>
      <c r="N25" s="18">
        <v>6.3440416627890128E-2</v>
      </c>
      <c r="O25" s="18">
        <v>7.0215356630129344E-2</v>
      </c>
      <c r="P25" s="18">
        <v>0</v>
      </c>
      <c r="Q25" s="18">
        <v>8.5700119081237425E-2</v>
      </c>
      <c r="R25" s="18">
        <v>4.1523253451420272E-2</v>
      </c>
      <c r="S25" s="18">
        <v>7.8134751441674144E-3</v>
      </c>
      <c r="T25" s="18">
        <v>-1.9849063519005838E-2</v>
      </c>
      <c r="U25" s="18">
        <v>1.297219095941515E-2</v>
      </c>
      <c r="V25" s="18">
        <v>4.8667186750292579E-2</v>
      </c>
      <c r="W25" s="18">
        <v>4.3080243865780687E-2</v>
      </c>
    </row>
    <row r="26" spans="2:23" ht="12" customHeight="1">
      <c r="B26" s="22">
        <f t="shared" si="0"/>
        <v>38260</v>
      </c>
      <c r="C26" s="20">
        <v>3.024438147092234E-2</v>
      </c>
      <c r="D26" s="20">
        <v>3.1468189929341861E-2</v>
      </c>
      <c r="E26" s="20">
        <v>6.7705526941670424E-3</v>
      </c>
      <c r="F26" s="20">
        <v>-8.0898908187784224E-3</v>
      </c>
      <c r="G26" s="20">
        <v>-1.004983635695322E-2</v>
      </c>
      <c r="H26" s="20">
        <v>-7.7322358911550149E-3</v>
      </c>
      <c r="I26" s="20">
        <v>2.951335647115827E-2</v>
      </c>
      <c r="J26" s="20">
        <v>5.7015785830021306E-3</v>
      </c>
      <c r="K26" s="20">
        <v>3.8598286205689059E-2</v>
      </c>
      <c r="L26" s="20">
        <v>0.102704405116447</v>
      </c>
      <c r="M26" s="20">
        <v>0.26022105885393909</v>
      </c>
      <c r="N26" s="20">
        <v>4.5135007876917932E-2</v>
      </c>
      <c r="O26" s="20">
        <v>3.3945662897879807E-2</v>
      </c>
      <c r="P26" s="20">
        <v>9.2970632854025181E-2</v>
      </c>
      <c r="Q26" s="20">
        <v>4.4688480573212168E-2</v>
      </c>
      <c r="R26" s="20">
        <v>9.6857340698934813E-3</v>
      </c>
      <c r="S26" s="20">
        <v>4.8851321848708329E-2</v>
      </c>
      <c r="T26" s="20">
        <v>0.1051767762274216</v>
      </c>
      <c r="U26" s="20">
        <v>3.8729857908571093E-2</v>
      </c>
      <c r="V26" s="20">
        <v>6.672253338449341E-2</v>
      </c>
      <c r="W26" s="20">
        <v>2.8855703350320731E-2</v>
      </c>
    </row>
    <row r="27" spans="2:23" ht="12" customHeight="1">
      <c r="B27" s="22">
        <f t="shared" si="0"/>
        <v>38352</v>
      </c>
      <c r="C27" s="18">
        <v>0.14039422254717099</v>
      </c>
      <c r="D27" s="18">
        <v>0.14320718258612319</v>
      </c>
      <c r="E27" s="18">
        <v>9.6801575027074094E-2</v>
      </c>
      <c r="F27" s="18">
        <v>2.7784936190865969E-2</v>
      </c>
      <c r="G27" s="18">
        <v>1.0669404219147079E-2</v>
      </c>
      <c r="H27" s="18">
        <v>3.0822997009432699E-2</v>
      </c>
      <c r="I27" s="18">
        <v>0.15405841263634959</v>
      </c>
      <c r="J27" s="18">
        <v>0.1085563904979661</v>
      </c>
      <c r="K27" s="18">
        <v>0.35649361303084709</v>
      </c>
      <c r="L27" s="18">
        <v>0.19310161529112421</v>
      </c>
      <c r="M27" s="18">
        <v>3.7838853985605818E-2</v>
      </c>
      <c r="N27" s="18">
        <v>0.26657706167297701</v>
      </c>
      <c r="O27" s="18">
        <v>0.145014446421972</v>
      </c>
      <c r="P27" s="18" t="s">
        <v>13</v>
      </c>
      <c r="Q27" s="18">
        <v>0.1875250818685299</v>
      </c>
      <c r="R27" s="18">
        <v>7.217942873650296E-2</v>
      </c>
      <c r="S27" s="18">
        <v>6.9194973844081353E-2</v>
      </c>
      <c r="T27" s="18">
        <v>6.6209694858572199E-3</v>
      </c>
      <c r="U27" s="18">
        <v>8.3120051518436489E-2</v>
      </c>
      <c r="V27" s="18">
        <v>6.1573915002838042E-2</v>
      </c>
      <c r="W27" s="18">
        <v>0.1247391538594778</v>
      </c>
    </row>
    <row r="28" spans="2:23" ht="12" customHeight="1">
      <c r="B28" s="22">
        <f t="shared" si="0"/>
        <v>38442</v>
      </c>
      <c r="C28" s="20">
        <v>1.6486839078291959E-2</v>
      </c>
      <c r="D28" s="20">
        <v>1.6928714134090139E-2</v>
      </c>
      <c r="E28" s="20">
        <v>1.0179886444944049E-2</v>
      </c>
      <c r="F28" s="20">
        <v>-1.897498124404073E-2</v>
      </c>
      <c r="G28" s="20">
        <v>-2.8604980668192729E-2</v>
      </c>
      <c r="H28" s="20">
        <v>-1.709408596579132E-2</v>
      </c>
      <c r="I28" s="20">
        <v>1.5982303675270201E-2</v>
      </c>
      <c r="J28" s="20">
        <v>1.551597983831954E-2</v>
      </c>
      <c r="K28" s="20">
        <v>-0.1288120370189566</v>
      </c>
      <c r="L28" s="20">
        <v>0.2064364901880453</v>
      </c>
      <c r="M28" s="20">
        <v>7.5888799748763835E-2</v>
      </c>
      <c r="N28" s="20">
        <v>0.27047842052885529</v>
      </c>
      <c r="O28" s="20">
        <v>3.5655994452517437E-2</v>
      </c>
      <c r="P28" s="20" t="s">
        <v>13</v>
      </c>
      <c r="Q28" s="20">
        <v>3.3194981823773118E-2</v>
      </c>
      <c r="R28" s="20">
        <v>4.2046501431208798E-2</v>
      </c>
      <c r="S28" s="20">
        <v>1.9653287519661559E-2</v>
      </c>
      <c r="T28" s="20">
        <v>1.5158273896942459E-2</v>
      </c>
      <c r="U28" s="20">
        <v>2.085549877332293E-2</v>
      </c>
      <c r="V28" s="20">
        <v>6.9389489648449709E-2</v>
      </c>
      <c r="W28" s="20">
        <v>1.8976533036346499E-2</v>
      </c>
    </row>
    <row r="29" spans="2:23" ht="12" customHeight="1">
      <c r="B29" s="22">
        <f t="shared" si="0"/>
        <v>38533</v>
      </c>
      <c r="C29" s="18">
        <v>8.8573210943956093E-2</v>
      </c>
      <c r="D29" s="18">
        <v>9.2005729126353408E-2</v>
      </c>
      <c r="E29" s="18">
        <v>3.8445695092080179E-2</v>
      </c>
      <c r="F29" s="18">
        <v>9.8656278495803384E-3</v>
      </c>
      <c r="G29" s="18">
        <v>8.4366459084384005E-5</v>
      </c>
      <c r="H29" s="18">
        <v>1.166024367826757E-2</v>
      </c>
      <c r="I29" s="18">
        <v>6.8742181629671162E-2</v>
      </c>
      <c r="J29" s="18">
        <v>4.5701470593206839E-2</v>
      </c>
      <c r="K29" s="18">
        <v>6.9381565508422671E-2</v>
      </c>
      <c r="L29" s="18">
        <v>0.31705607338807013</v>
      </c>
      <c r="M29" s="18">
        <v>0.26514103577284742</v>
      </c>
      <c r="N29" s="18">
        <v>0.3383069047191245</v>
      </c>
      <c r="O29" s="18">
        <v>-1.059796743497954E-2</v>
      </c>
      <c r="P29" s="18">
        <v>2.3768807465053499E-2</v>
      </c>
      <c r="Q29" s="18">
        <v>-5.1136290515986227E-2</v>
      </c>
      <c r="R29" s="18">
        <v>6.9041763370872644E-2</v>
      </c>
      <c r="S29" s="18">
        <v>6.0299551606340707E-2</v>
      </c>
      <c r="T29" s="18">
        <v>1.549703830779969E-2</v>
      </c>
      <c r="U29" s="18">
        <v>6.892153057617767E-2</v>
      </c>
      <c r="V29" s="18">
        <v>2.094164249689667E-2</v>
      </c>
      <c r="W29" s="18">
        <v>7.4763355711958912E-2</v>
      </c>
    </row>
    <row r="30" spans="2:23" ht="12" customHeight="1">
      <c r="B30" s="22">
        <f t="shared" si="0"/>
        <v>38625</v>
      </c>
      <c r="C30" s="20">
        <v>6.4931758992282207E-2</v>
      </c>
      <c r="D30" s="20">
        <v>6.6543803516866618E-2</v>
      </c>
      <c r="E30" s="20">
        <v>4.217661395147787E-2</v>
      </c>
      <c r="F30" s="20">
        <v>4.8794324680481387E-2</v>
      </c>
      <c r="G30" s="20">
        <v>2.6930160513737759E-2</v>
      </c>
      <c r="H30" s="20">
        <v>5.2512230062126353E-2</v>
      </c>
      <c r="I30" s="20">
        <v>0.1302783238474772</v>
      </c>
      <c r="J30" s="20">
        <v>5.9767554236158198E-2</v>
      </c>
      <c r="K30" s="20">
        <v>0.1162826619881054</v>
      </c>
      <c r="L30" s="20">
        <v>0.13452139355018791</v>
      </c>
      <c r="M30" s="20">
        <v>9.5046062008610654E-2</v>
      </c>
      <c r="N30" s="20">
        <v>0.15075959367341699</v>
      </c>
      <c r="O30" s="20">
        <v>5.8957839251918109E-2</v>
      </c>
      <c r="P30" s="20">
        <v>-3.427986684002049E-2</v>
      </c>
      <c r="Q30" s="20">
        <v>7.2135530246765445E-2</v>
      </c>
      <c r="R30" s="20">
        <v>3.8099779396563171E-2</v>
      </c>
      <c r="S30" s="20">
        <v>5.6048502211903717E-2</v>
      </c>
      <c r="T30" s="20">
        <v>7.0774445378760653E-2</v>
      </c>
      <c r="U30" s="20">
        <v>5.1619898097219792E-2</v>
      </c>
      <c r="V30" s="20">
        <v>4.8780819829002731E-2</v>
      </c>
      <c r="W30" s="20">
        <v>6.8233137218424833E-2</v>
      </c>
    </row>
    <row r="31" spans="2:23" s="19" customFormat="1" ht="12" customHeight="1">
      <c r="B31" s="22">
        <f t="shared" si="0"/>
        <v>38717</v>
      </c>
      <c r="C31" s="18">
        <v>0.10640891798616289</v>
      </c>
      <c r="D31" s="18">
        <v>0.10364723901490119</v>
      </c>
      <c r="E31" s="18">
        <v>0.14530540304364339</v>
      </c>
      <c r="F31" s="18">
        <v>1.98518853463685E-2</v>
      </c>
      <c r="G31" s="18">
        <v>-5.9126759511307636E-4</v>
      </c>
      <c r="H31" s="18">
        <v>2.3221437904245471E-2</v>
      </c>
      <c r="I31" s="18">
        <v>0.16029189768196031</v>
      </c>
      <c r="J31" s="18">
        <v>0.1135922070172581</v>
      </c>
      <c r="K31" s="18">
        <v>0.28611037904664333</v>
      </c>
      <c r="L31" s="18">
        <v>3.1448926356720593E-2</v>
      </c>
      <c r="M31" s="18">
        <v>4.2941004782290682E-2</v>
      </c>
      <c r="N31" s="18">
        <v>2.6053092156247851E-2</v>
      </c>
      <c r="O31" s="18">
        <v>3.8404373948426773E-2</v>
      </c>
      <c r="P31" s="18" t="s">
        <v>13</v>
      </c>
      <c r="Q31" s="18">
        <v>3.1422855525829567E-2</v>
      </c>
      <c r="R31" s="18">
        <v>5.2640383053460298E-2</v>
      </c>
      <c r="S31" s="18">
        <v>7.6932570474338657E-2</v>
      </c>
      <c r="T31" s="18">
        <v>5.7835930327787333E-2</v>
      </c>
      <c r="U31" s="18">
        <v>7.8829787828508469E-2</v>
      </c>
      <c r="V31" s="18">
        <v>1.977671485317356E-2</v>
      </c>
      <c r="W31" s="18">
        <v>9.0381502532976388E-2</v>
      </c>
    </row>
    <row r="32" spans="2:23" ht="12" customHeight="1">
      <c r="B32" s="22">
        <f t="shared" si="0"/>
        <v>38807</v>
      </c>
      <c r="C32" s="20">
        <v>4.1777945296064267E-2</v>
      </c>
      <c r="D32" s="20">
        <v>4.1859195390791859E-2</v>
      </c>
      <c r="E32" s="20">
        <v>3.9812952899726417E-2</v>
      </c>
      <c r="F32" s="20">
        <v>3.1020745501456611E-2</v>
      </c>
      <c r="G32" s="20">
        <v>3.3978016997682207E-2</v>
      </c>
      <c r="H32" s="20">
        <v>3.0526500045922281E-2</v>
      </c>
      <c r="I32" s="20">
        <v>4.534241915747339E-2</v>
      </c>
      <c r="J32" s="20">
        <v>2.61332369249303E-2</v>
      </c>
      <c r="K32" s="20">
        <v>1.9409376153763921E-2</v>
      </c>
      <c r="L32" s="20">
        <v>9.1533556902258395E-2</v>
      </c>
      <c r="M32" s="20">
        <v>9.1750487264301128E-2</v>
      </c>
      <c r="N32" s="20">
        <v>9.145480633031311E-2</v>
      </c>
      <c r="O32" s="20">
        <v>4.0670895359648407E-2</v>
      </c>
      <c r="P32" s="20" t="s">
        <v>13</v>
      </c>
      <c r="Q32" s="20">
        <v>3.7784840666856827E-2</v>
      </c>
      <c r="R32" s="20">
        <v>4.5627334889360993E-2</v>
      </c>
      <c r="S32" s="20">
        <v>4.9231572920767741E-2</v>
      </c>
      <c r="T32" s="20">
        <v>-4.6834705336332716E-3</v>
      </c>
      <c r="U32" s="20">
        <v>6.0911107742582127E-2</v>
      </c>
      <c r="V32" s="20">
        <v>7.8700519977558114E-2</v>
      </c>
      <c r="W32" s="20">
        <v>4.2944295377263852E-2</v>
      </c>
    </row>
    <row r="33" spans="2:23" ht="12" customHeight="1">
      <c r="B33" s="22">
        <f t="shared" si="0"/>
        <v>38898</v>
      </c>
      <c r="C33" s="18">
        <v>5.4517778519590498E-2</v>
      </c>
      <c r="D33" s="18">
        <v>5.3792044133444523E-2</v>
      </c>
      <c r="E33" s="18">
        <v>6.5090812123759223E-2</v>
      </c>
      <c r="F33" s="18">
        <v>1.084150734785516E-2</v>
      </c>
      <c r="G33" s="18">
        <v>1.269825080499221E-3</v>
      </c>
      <c r="H33" s="18">
        <v>1.2448260838164421E-2</v>
      </c>
      <c r="I33" s="18">
        <v>7.4431652118369884E-2</v>
      </c>
      <c r="J33" s="18">
        <v>9.1837935278443306E-2</v>
      </c>
      <c r="K33" s="18">
        <v>2.773978109204189E-2</v>
      </c>
      <c r="L33" s="18">
        <v>9.6960922131530181E-2</v>
      </c>
      <c r="M33" s="18">
        <v>-3.8291492551386641E-3</v>
      </c>
      <c r="N33" s="18">
        <v>0.14286246197758379</v>
      </c>
      <c r="O33" s="18">
        <v>4.3719869998795513E-2</v>
      </c>
      <c r="P33" s="18">
        <v>2.7862140210610949E-2</v>
      </c>
      <c r="Q33" s="18">
        <v>4.5442022378703983E-2</v>
      </c>
      <c r="R33" s="18">
        <v>3.9475892926292833E-2</v>
      </c>
      <c r="S33" s="18">
        <v>6.5515426719608527E-2</v>
      </c>
      <c r="T33" s="18">
        <v>7.8625972044549686E-2</v>
      </c>
      <c r="U33" s="18">
        <v>6.7312143165187077E-2</v>
      </c>
      <c r="V33" s="18">
        <v>4.6961551896453457E-2</v>
      </c>
      <c r="W33" s="18">
        <v>5.1864892067492452E-2</v>
      </c>
    </row>
    <row r="34" spans="2:23" ht="12" customHeight="1">
      <c r="B34" s="22">
        <f t="shared" si="0"/>
        <v>38990</v>
      </c>
      <c r="C34" s="20">
        <v>4.0874845851790693E-2</v>
      </c>
      <c r="D34" s="20">
        <v>4.0766613403607772E-2</v>
      </c>
      <c r="E34" s="20">
        <v>4.572846395431851E-2</v>
      </c>
      <c r="F34" s="20">
        <v>1.6907946770550849E-2</v>
      </c>
      <c r="G34" s="20">
        <v>-6.2535306799820223E-3</v>
      </c>
      <c r="H34" s="20">
        <v>2.0660084701801029E-2</v>
      </c>
      <c r="I34" s="20">
        <v>9.1960534816279527E-2</v>
      </c>
      <c r="J34" s="20">
        <v>0.1001739091492431</v>
      </c>
      <c r="K34" s="20">
        <v>2.815146929102785E-2</v>
      </c>
      <c r="L34" s="20">
        <v>4.124070323611928E-2</v>
      </c>
      <c r="M34" s="20">
        <v>6.4627366706307088E-2</v>
      </c>
      <c r="N34" s="20">
        <v>3.074329446937352E-2</v>
      </c>
      <c r="O34" s="20">
        <v>2.998463812340901E-2</v>
      </c>
      <c r="P34" s="20">
        <v>2.8191597009615821E-2</v>
      </c>
      <c r="Q34" s="20">
        <v>1.7682479551978991E-2</v>
      </c>
      <c r="R34" s="20">
        <v>4.6496362129856639E-2</v>
      </c>
      <c r="S34" s="20">
        <v>4.6442700727670212E-2</v>
      </c>
      <c r="T34" s="20">
        <v>2.9927038398722239E-2</v>
      </c>
      <c r="U34" s="20">
        <v>4.8536443537648077E-2</v>
      </c>
      <c r="V34" s="20">
        <v>3.7145578489337971E-2</v>
      </c>
      <c r="W34" s="20">
        <v>4.1690438133390018E-2</v>
      </c>
    </row>
    <row r="35" spans="2:23" ht="12" customHeight="1">
      <c r="B35" s="22">
        <f t="shared" si="0"/>
        <v>39082</v>
      </c>
      <c r="C35" s="18">
        <v>0.15235889457641069</v>
      </c>
      <c r="D35" s="18">
        <v>0.15127492432725459</v>
      </c>
      <c r="E35" s="18">
        <v>0.16693243297014199</v>
      </c>
      <c r="F35" s="18">
        <v>7.1567663598994358E-2</v>
      </c>
      <c r="G35" s="18">
        <v>5.6161727126009309E-2</v>
      </c>
      <c r="H35" s="18">
        <v>7.4060909951164877E-2</v>
      </c>
      <c r="I35" s="18">
        <v>0.18054056190993739</v>
      </c>
      <c r="J35" s="18">
        <v>0.10534924802567371</v>
      </c>
      <c r="K35" s="18">
        <v>0.40835522971991761</v>
      </c>
      <c r="L35" s="18">
        <v>7.4027546292181334E-2</v>
      </c>
      <c r="M35" s="18">
        <v>2.534617665332339E-2</v>
      </c>
      <c r="N35" s="18">
        <v>9.8721939594761832E-2</v>
      </c>
      <c r="O35" s="18">
        <v>8.3149973860182635E-2</v>
      </c>
      <c r="P35" s="18" t="s">
        <v>13</v>
      </c>
      <c r="Q35" s="18">
        <v>0.10898469578085961</v>
      </c>
      <c r="R35" s="18">
        <v>3.3964720875979237E-2</v>
      </c>
      <c r="S35" s="18">
        <v>8.4538561212680996E-2</v>
      </c>
      <c r="T35" s="18">
        <v>5.720089213397328E-2</v>
      </c>
      <c r="U35" s="18">
        <v>8.9407529310022271E-2</v>
      </c>
      <c r="V35" s="18">
        <v>6.4889598210907229E-2</v>
      </c>
      <c r="W35" s="18">
        <v>0.13465151505489861</v>
      </c>
    </row>
    <row r="36" spans="2:23" ht="12" customHeight="1">
      <c r="B36" s="22">
        <f t="shared" si="0"/>
        <v>39172</v>
      </c>
      <c r="C36" s="20">
        <v>3.9969511028050242E-2</v>
      </c>
      <c r="D36" s="20">
        <v>3.8099592266200633E-2</v>
      </c>
      <c r="E36" s="20">
        <v>5.5551837056740487E-2</v>
      </c>
      <c r="F36" s="20">
        <v>2.2856927103040551E-2</v>
      </c>
      <c r="G36" s="20">
        <v>1.4704672797089421E-2</v>
      </c>
      <c r="H36" s="20">
        <v>2.4081348842963871E-2</v>
      </c>
      <c r="I36" s="20">
        <v>-1.421229050984418E-2</v>
      </c>
      <c r="J36" s="20">
        <v>0.166563543282094</v>
      </c>
      <c r="K36" s="20">
        <v>-0.25355765404721919</v>
      </c>
      <c r="L36" s="20">
        <v>3.9738745332840157E-2</v>
      </c>
      <c r="M36" s="20">
        <v>-1.4055601041747081E-2</v>
      </c>
      <c r="N36" s="20">
        <v>6.9638823339954969E-2</v>
      </c>
      <c r="O36" s="20">
        <v>1.7555435923358509E-2</v>
      </c>
      <c r="P36" s="20" t="s">
        <v>13</v>
      </c>
      <c r="Q36" s="20">
        <v>2.0450927272961831E-2</v>
      </c>
      <c r="R36" s="20">
        <v>8.1947575302545594E-3</v>
      </c>
      <c r="S36" s="20">
        <v>1.7852139416463689E-2</v>
      </c>
      <c r="T36" s="20">
        <v>-0.22458736513722741</v>
      </c>
      <c r="U36" s="20">
        <v>5.1360855152237761E-2</v>
      </c>
      <c r="V36" s="20">
        <v>3.6989734973344353E-2</v>
      </c>
      <c r="W36" s="20">
        <v>3.077587163926054E-2</v>
      </c>
    </row>
    <row r="37" spans="2:23" ht="12" customHeight="1">
      <c r="B37" s="22">
        <f t="shared" si="0"/>
        <v>39263</v>
      </c>
      <c r="C37" s="18">
        <v>0.1099025146158072</v>
      </c>
      <c r="D37" s="18">
        <v>0.111714510136111</v>
      </c>
      <c r="E37" s="18">
        <v>9.4824681221544749E-2</v>
      </c>
      <c r="F37" s="18">
        <v>5.2603275495171957E-2</v>
      </c>
      <c r="G37" s="18">
        <v>7.0748568283597102E-2</v>
      </c>
      <c r="H37" s="18">
        <v>4.9989866299129382E-2</v>
      </c>
      <c r="I37" s="18">
        <v>8.9662557580741264E-2</v>
      </c>
      <c r="J37" s="18">
        <v>9.5782433653860632E-2</v>
      </c>
      <c r="K37" s="18">
        <v>2.3580784699844148E-2</v>
      </c>
      <c r="L37" s="18">
        <v>5.9825671700436178E-2</v>
      </c>
      <c r="M37" s="18">
        <v>9.7933408854097959E-2</v>
      </c>
      <c r="N37" s="18">
        <v>3.7360540810771781E-2</v>
      </c>
      <c r="O37" s="18">
        <v>8.2850053967579829E-2</v>
      </c>
      <c r="P37" s="18">
        <v>5.401876329277111E-2</v>
      </c>
      <c r="Q37" s="18">
        <v>0.1014846748491878</v>
      </c>
      <c r="R37" s="18">
        <v>5.8379470229541257E-2</v>
      </c>
      <c r="S37" s="18">
        <v>0.10829969379527669</v>
      </c>
      <c r="T37" s="18">
        <v>0.32350043421161151</v>
      </c>
      <c r="U37" s="18">
        <v>8.5375698623703533E-2</v>
      </c>
      <c r="V37" s="18">
        <v>0.1115462491055197</v>
      </c>
      <c r="W37" s="18">
        <v>9.996468816800741E-2</v>
      </c>
    </row>
    <row r="38" spans="2:23" ht="12" customHeight="1">
      <c r="B38" s="22">
        <f t="shared" si="0"/>
        <v>39355</v>
      </c>
      <c r="C38" s="20">
        <v>3.2857318552244719E-2</v>
      </c>
      <c r="D38" s="20">
        <v>3.2059328117843837E-2</v>
      </c>
      <c r="E38" s="20">
        <v>3.7491792699989812E-2</v>
      </c>
      <c r="F38" s="20">
        <v>2.1395600853648441E-2</v>
      </c>
      <c r="G38" s="20">
        <v>1.2615715115090961E-2</v>
      </c>
      <c r="H38" s="20">
        <v>2.2761822889797449E-2</v>
      </c>
      <c r="I38" s="20">
        <v>2.1728883340877529E-2</v>
      </c>
      <c r="J38" s="20">
        <v>1.6054145955489041E-2</v>
      </c>
      <c r="K38" s="20">
        <v>2.2267100806341759E-2</v>
      </c>
      <c r="L38" s="20">
        <v>6.5232978641269312E-2</v>
      </c>
      <c r="M38" s="20">
        <v>0.14904102931829</v>
      </c>
      <c r="N38" s="20">
        <v>1.7991162185702739E-2</v>
      </c>
      <c r="O38" s="20">
        <v>2.2395559685221441E-2</v>
      </c>
      <c r="P38" s="20">
        <v>5.4700175713795263E-2</v>
      </c>
      <c r="Q38" s="20">
        <v>2.268178420872902E-2</v>
      </c>
      <c r="R38" s="20">
        <v>1.2474263973060619E-2</v>
      </c>
      <c r="S38" s="20">
        <v>4.2145206193176188E-2</v>
      </c>
      <c r="T38" s="20">
        <v>5.3353744823371407E-2</v>
      </c>
      <c r="U38" s="20">
        <v>3.8818434525923477E-2</v>
      </c>
      <c r="V38" s="20">
        <v>7.3018174518272527E-2</v>
      </c>
      <c r="W38" s="20">
        <v>3.2161304116602452E-2</v>
      </c>
    </row>
    <row r="39" spans="2:23" ht="12" customHeight="1">
      <c r="B39" s="22">
        <f t="shared" si="0"/>
        <v>39447</v>
      </c>
      <c r="C39" s="18">
        <v>3.3626854290642827E-2</v>
      </c>
      <c r="D39" s="18">
        <v>3.6538053648323299E-2</v>
      </c>
      <c r="E39" s="18">
        <v>3.2137163642458329E-3</v>
      </c>
      <c r="F39" s="18">
        <v>3.9402612854644532E-2</v>
      </c>
      <c r="G39" s="18">
        <v>7.4805335019352492E-2</v>
      </c>
      <c r="H39" s="18">
        <v>3.3657985218465303E-2</v>
      </c>
      <c r="I39" s="18">
        <v>6.1274361786312292E-2</v>
      </c>
      <c r="J39" s="18">
        <v>5.1581571768840373E-2</v>
      </c>
      <c r="K39" s="18">
        <v>8.5308674553778108E-2</v>
      </c>
      <c r="L39" s="18">
        <v>9.1440810130129169E-2</v>
      </c>
      <c r="M39" s="18">
        <v>9.6398989616545583E-2</v>
      </c>
      <c r="N39" s="18">
        <v>8.7202848940550526E-2</v>
      </c>
      <c r="O39" s="18">
        <v>1.194839279725746E-2</v>
      </c>
      <c r="P39" s="18" t="s">
        <v>13</v>
      </c>
      <c r="Q39" s="18">
        <v>-9.0458619304583099E-3</v>
      </c>
      <c r="R39" s="18">
        <v>8.6057270681637821E-2</v>
      </c>
      <c r="S39" s="18">
        <v>4.0057449648023713E-2</v>
      </c>
      <c r="T39" s="18">
        <v>1.407977847454567E-2</v>
      </c>
      <c r="U39" s="18">
        <v>4.1451171843859047E-2</v>
      </c>
      <c r="V39" s="18">
        <v>3.7060185977715099E-2</v>
      </c>
      <c r="W39" s="18">
        <v>3.665984573689629E-2</v>
      </c>
    </row>
    <row r="40" spans="2:23" ht="12" customHeight="1">
      <c r="B40" s="22">
        <f t="shared" si="0"/>
        <v>39538</v>
      </c>
      <c r="C40" s="20">
        <v>4.0145322741305112E-3</v>
      </c>
      <c r="D40" s="20">
        <v>4.1257289061620286E-3</v>
      </c>
      <c r="E40" s="20">
        <v>3.207852466314387E-3</v>
      </c>
      <c r="F40" s="20">
        <v>2.4502843068808341E-2</v>
      </c>
      <c r="G40" s="20">
        <v>1.8144732391396361E-3</v>
      </c>
      <c r="H40" s="20">
        <v>2.8326427644184578E-2</v>
      </c>
      <c r="I40" s="20">
        <v>-2.5377167738519061E-2</v>
      </c>
      <c r="J40" s="20">
        <v>-1.908280303124232E-2</v>
      </c>
      <c r="K40" s="20">
        <v>-2.9652890294627369E-2</v>
      </c>
      <c r="L40" s="20">
        <v>1.8893862883549328E-2</v>
      </c>
      <c r="M40" s="20">
        <v>-2.9171228169846741E-2</v>
      </c>
      <c r="N40" s="20">
        <v>4.9524169164720362E-2</v>
      </c>
      <c r="O40" s="20">
        <v>-2.405340943668521E-2</v>
      </c>
      <c r="P40" s="20" t="s">
        <v>13</v>
      </c>
      <c r="Q40" s="20">
        <v>-2.5478791000445141E-2</v>
      </c>
      <c r="R40" s="20">
        <v>-1.260271184684536E-2</v>
      </c>
      <c r="S40" s="20">
        <v>8.6607937091010445E-2</v>
      </c>
      <c r="T40" s="20">
        <v>-3.230619511618793E-2</v>
      </c>
      <c r="U40" s="20">
        <v>0.1120129178051721</v>
      </c>
      <c r="V40" s="20">
        <v>1.1505548024480561E-2</v>
      </c>
      <c r="W40" s="20">
        <v>5.4449357225974104E-3</v>
      </c>
    </row>
    <row r="41" spans="2:23" ht="12" customHeight="1">
      <c r="B41" s="22">
        <f t="shared" si="0"/>
        <v>39629</v>
      </c>
      <c r="C41" s="18">
        <v>-2.016050871761987E-2</v>
      </c>
      <c r="D41" s="18">
        <v>-2.1049959533925851E-2</v>
      </c>
      <c r="E41" s="18">
        <v>-1.3546610141571319E-2</v>
      </c>
      <c r="F41" s="18">
        <v>-2.2433639850208631E-2</v>
      </c>
      <c r="G41" s="18">
        <v>-2.397005654473094E-3</v>
      </c>
      <c r="H41" s="18">
        <v>-2.5573349186834179E-2</v>
      </c>
      <c r="I41" s="18">
        <v>-4.2722547188136173E-2</v>
      </c>
      <c r="J41" s="18">
        <v>-4.7480598106080303E-2</v>
      </c>
      <c r="K41" s="18">
        <v>-4.155833129567621E-2</v>
      </c>
      <c r="L41" s="18">
        <v>3.4811013634725503E-2</v>
      </c>
      <c r="M41" s="18">
        <v>9.0130073727213933E-2</v>
      </c>
      <c r="N41" s="18">
        <v>3.806132809929474E-3</v>
      </c>
      <c r="O41" s="18">
        <v>-5.1272158295290193E-4</v>
      </c>
      <c r="P41" s="18">
        <v>6.1852122802917409E-2</v>
      </c>
      <c r="Q41" s="18">
        <v>-2.6289561170240732E-3</v>
      </c>
      <c r="R41" s="18">
        <v>1.655945566626316E-2</v>
      </c>
      <c r="S41" s="18">
        <v>-2.1736717557888859E-2</v>
      </c>
      <c r="T41" s="18">
        <v>6.1402849306307017E-2</v>
      </c>
      <c r="U41" s="18">
        <v>-3.1127771235919921E-2</v>
      </c>
      <c r="V41" s="18">
        <v>-2.5203616354682601E-2</v>
      </c>
      <c r="W41" s="18">
        <v>-1.9274519436839329E-2</v>
      </c>
    </row>
    <row r="42" spans="2:23" ht="12" customHeight="1">
      <c r="B42" s="22">
        <f t="shared" si="0"/>
        <v>39721</v>
      </c>
      <c r="C42" s="20">
        <v>-8.3326433551240142E-2</v>
      </c>
      <c r="D42" s="20">
        <v>-8.6566286752105315E-2</v>
      </c>
      <c r="E42" s="20">
        <v>-5.0876793302614957E-2</v>
      </c>
      <c r="F42" s="20">
        <v>-2.8484798144018612E-2</v>
      </c>
      <c r="G42" s="20">
        <v>-6.1147403961884783E-2</v>
      </c>
      <c r="H42" s="20">
        <v>-2.319577610423695E-2</v>
      </c>
      <c r="I42" s="20">
        <v>-8.6381376640322527E-2</v>
      </c>
      <c r="J42" s="20">
        <v>-9.3489917095313291E-2</v>
      </c>
      <c r="K42" s="20">
        <v>-7.2621518232323878E-2</v>
      </c>
      <c r="L42" s="20">
        <v>2.500985870421224E-2</v>
      </c>
      <c r="M42" s="20">
        <v>-5.6939234002874151E-2</v>
      </c>
      <c r="N42" s="20">
        <v>7.2545425457874568E-2</v>
      </c>
      <c r="O42" s="20">
        <v>-9.0588256795836042E-2</v>
      </c>
      <c r="P42" s="20">
        <v>6.7318447325904085E-2</v>
      </c>
      <c r="Q42" s="20">
        <v>-0.105941983105669</v>
      </c>
      <c r="R42" s="20">
        <v>-2.0838188751187699E-3</v>
      </c>
      <c r="S42" s="20">
        <v>-6.3819780750332789E-2</v>
      </c>
      <c r="T42" s="20">
        <v>-4.7798913492145267E-2</v>
      </c>
      <c r="U42" s="20">
        <v>-6.8002584357269469E-2</v>
      </c>
      <c r="V42" s="20">
        <v>2.0296868503998811E-2</v>
      </c>
      <c r="W42" s="20">
        <v>-7.3019665974052628E-2</v>
      </c>
    </row>
    <row r="43" spans="2:23" ht="12" customHeight="1">
      <c r="B43" s="22">
        <f t="shared" si="0"/>
        <v>39813</v>
      </c>
      <c r="C43" s="18">
        <v>-0.12948607220355229</v>
      </c>
      <c r="D43" s="18">
        <v>-0.13207994553867161</v>
      </c>
      <c r="E43" s="18">
        <v>-0.1131731412413762</v>
      </c>
      <c r="F43" s="18">
        <v>-9.1721364056077115E-2</v>
      </c>
      <c r="G43" s="18">
        <v>-7.6311254683240071E-2</v>
      </c>
      <c r="H43" s="18">
        <v>-9.4023131604916266E-2</v>
      </c>
      <c r="I43" s="18">
        <v>-0.14922215185089099</v>
      </c>
      <c r="J43" s="18">
        <v>-0.2275840766590449</v>
      </c>
      <c r="K43" s="18">
        <v>-0.14764452618313759</v>
      </c>
      <c r="L43" s="18">
        <v>-6.26510148506223E-2</v>
      </c>
      <c r="M43" s="18">
        <v>1.016533012727683E-2</v>
      </c>
      <c r="N43" s="18">
        <v>-0.10033062883072839</v>
      </c>
      <c r="O43" s="18">
        <v>-0.14348535921815761</v>
      </c>
      <c r="P43" s="18">
        <v>-0.36431929548954423</v>
      </c>
      <c r="Q43" s="18">
        <v>-0.19126622337742219</v>
      </c>
      <c r="R43" s="18">
        <v>1.6605300341179019E-2</v>
      </c>
      <c r="S43" s="18">
        <v>-0.1068607986447957</v>
      </c>
      <c r="T43" s="18">
        <v>-8.8857433753442794E-2</v>
      </c>
      <c r="U43" s="18">
        <v>-0.11225900857540561</v>
      </c>
      <c r="V43" s="18">
        <v>-6.0750170756518118E-2</v>
      </c>
      <c r="W43" s="18">
        <v>-0.12416251071097111</v>
      </c>
    </row>
    <row r="44" spans="2:23" ht="12" customHeight="1">
      <c r="B44" s="22">
        <f t="shared" si="0"/>
        <v>39903</v>
      </c>
      <c r="C44" s="20">
        <v>-7.5128003198133175E-2</v>
      </c>
      <c r="D44" s="20">
        <v>-7.5618495581866063E-2</v>
      </c>
      <c r="E44" s="20">
        <v>-7.1641954338940939E-2</v>
      </c>
      <c r="F44" s="20">
        <v>-3.8766771442705572E-2</v>
      </c>
      <c r="G44" s="20">
        <v>-6.8348725273333577E-2</v>
      </c>
      <c r="H44" s="20">
        <v>-3.4128388678705712E-2</v>
      </c>
      <c r="I44" s="20">
        <v>-0.200112236077578</v>
      </c>
      <c r="J44" s="20">
        <v>-0.29249931117023947</v>
      </c>
      <c r="K44" s="20">
        <v>-0.20429429537079211</v>
      </c>
      <c r="L44" s="20">
        <v>-3.9164415792300122E-2</v>
      </c>
      <c r="M44" s="20">
        <v>-4.3660165021597197E-2</v>
      </c>
      <c r="N44" s="20">
        <v>-3.6303179835937782E-2</v>
      </c>
      <c r="O44" s="20">
        <v>-4.1723069226056619E-2</v>
      </c>
      <c r="P44" s="20">
        <v>-0.12292069063936389</v>
      </c>
      <c r="Q44" s="20">
        <v>-3.7577271516064048E-2</v>
      </c>
      <c r="R44" s="20">
        <v>-5.4809518142253648E-2</v>
      </c>
      <c r="S44" s="20">
        <v>-2.8351362798308521E-2</v>
      </c>
      <c r="T44" s="20">
        <v>6.8858685060666502E-3</v>
      </c>
      <c r="U44" s="20">
        <v>-3.382227403542859E-2</v>
      </c>
      <c r="V44" s="20">
        <v>-7.9176545234086015E-2</v>
      </c>
      <c r="W44" s="20">
        <v>-7.6848612756859946E-2</v>
      </c>
    </row>
    <row r="45" spans="2:23" ht="12" customHeight="1">
      <c r="B45" s="22">
        <f t="shared" si="0"/>
        <v>39994</v>
      </c>
      <c r="C45" s="18">
        <v>4.6327854033916697E-2</v>
      </c>
      <c r="D45" s="18">
        <v>4.6623696045908769E-2</v>
      </c>
      <c r="E45" s="18">
        <v>4.4884448430770003E-2</v>
      </c>
      <c r="F45" s="18">
        <v>5.2793861608457782E-4</v>
      </c>
      <c r="G45" s="18">
        <v>3.8651008489762662E-2</v>
      </c>
      <c r="H45" s="18">
        <v>-5.1050274904281823E-3</v>
      </c>
      <c r="I45" s="18">
        <v>-0.1183070924522364</v>
      </c>
      <c r="J45" s="18">
        <v>-0.18329697375782689</v>
      </c>
      <c r="K45" s="18">
        <v>-0.13069740606988001</v>
      </c>
      <c r="L45" s="18">
        <v>-1.293825407104876E-3</v>
      </c>
      <c r="M45" s="18">
        <v>-8.0892790375619583E-3</v>
      </c>
      <c r="N45" s="18">
        <v>3.1767584875606052E-3</v>
      </c>
      <c r="O45" s="18">
        <v>0.10767720230291181</v>
      </c>
      <c r="P45" s="18">
        <v>0.29654470963900498</v>
      </c>
      <c r="Q45" s="18">
        <v>0.137883165313855</v>
      </c>
      <c r="R45" s="18">
        <v>2.1038175360855949E-2</v>
      </c>
      <c r="S45" s="18">
        <v>-4.8534012299317308E-2</v>
      </c>
      <c r="T45" s="18">
        <v>4.2320758542517822E-3</v>
      </c>
      <c r="U45" s="18">
        <v>-7.5039796794963975E-2</v>
      </c>
      <c r="V45" s="18">
        <v>-3.0671047503649022E-2</v>
      </c>
      <c r="W45" s="18">
        <v>2.430237254928436E-2</v>
      </c>
    </row>
    <row r="46" spans="2:23" ht="12" customHeight="1">
      <c r="B46" s="22">
        <f t="shared" si="0"/>
        <v>40086</v>
      </c>
      <c r="C46" s="20">
        <v>5.4507066791800403E-2</v>
      </c>
      <c r="D46" s="20">
        <v>5.2878855799276307E-2</v>
      </c>
      <c r="E46" s="20">
        <v>6.2019111893676593E-2</v>
      </c>
      <c r="F46" s="20">
        <v>1.105846896781615E-2</v>
      </c>
      <c r="G46" s="20">
        <v>-4.706879817084697E-2</v>
      </c>
      <c r="H46" s="20">
        <v>1.822757906723993E-2</v>
      </c>
      <c r="I46" s="20">
        <v>-5.7973536911536061E-2</v>
      </c>
      <c r="J46" s="20">
        <v>-9.6645590944094195E-2</v>
      </c>
      <c r="K46" s="20">
        <v>-8.0511815782082441E-2</v>
      </c>
      <c r="L46" s="20">
        <v>4.2044381466212137E-2</v>
      </c>
      <c r="M46" s="20">
        <v>1.918321718801352E-2</v>
      </c>
      <c r="N46" s="20">
        <v>5.6209946294626827E-2</v>
      </c>
      <c r="O46" s="20">
        <v>0.11358776757742151</v>
      </c>
      <c r="P46" s="20">
        <v>0.2075045939211726</v>
      </c>
      <c r="Q46" s="20">
        <v>0.1437785702785703</v>
      </c>
      <c r="R46" s="20">
        <v>4.5086430504995827E-2</v>
      </c>
      <c r="S46" s="20">
        <v>5.4257274266132027E-2</v>
      </c>
      <c r="T46" s="20">
        <v>2.766334739742304E-2</v>
      </c>
      <c r="U46" s="20">
        <v>5.5773181330605048E-2</v>
      </c>
      <c r="V46" s="20">
        <v>4.1576363842468211E-3</v>
      </c>
      <c r="W46" s="20">
        <v>4.7191760250441687E-2</v>
      </c>
    </row>
    <row r="47" spans="2:23" ht="12" customHeight="1">
      <c r="B47" s="22">
        <f t="shared" si="0"/>
        <v>40178</v>
      </c>
      <c r="C47" s="18">
        <v>7.5760364367881028E-2</v>
      </c>
      <c r="D47" s="18">
        <v>7.8427393547601643E-2</v>
      </c>
      <c r="E47" s="18">
        <v>4.2285373556387951E-2</v>
      </c>
      <c r="F47" s="18">
        <v>2.9759214078415971E-2</v>
      </c>
      <c r="G47" s="18">
        <v>3.7164802411582931E-2</v>
      </c>
      <c r="H47" s="18">
        <v>2.8908840996948241E-2</v>
      </c>
      <c r="I47" s="18">
        <v>-4.0975954896656057E-2</v>
      </c>
      <c r="J47" s="18">
        <v>-4.0114521433196604E-3</v>
      </c>
      <c r="K47" s="18">
        <v>-0.14147312581378371</v>
      </c>
      <c r="L47" s="18">
        <v>3.4855747457465558E-2</v>
      </c>
      <c r="M47" s="18">
        <v>3.7244097684783428E-2</v>
      </c>
      <c r="N47" s="18">
        <v>3.3227606410869859E-2</v>
      </c>
      <c r="O47" s="18">
        <v>5.2853032199759557E-2</v>
      </c>
      <c r="P47" s="18">
        <v>1.5425820391828051E-2</v>
      </c>
      <c r="Q47" s="18">
        <v>5.2261539567703741E-2</v>
      </c>
      <c r="R47" s="18">
        <v>6.9952127237138173E-2</v>
      </c>
      <c r="S47" s="18">
        <v>3.199922022888213E-2</v>
      </c>
      <c r="T47" s="18">
        <v>9.8432979662377296E-3</v>
      </c>
      <c r="U47" s="18">
        <v>3.4469794587416391E-2</v>
      </c>
      <c r="V47" s="18">
        <v>1.8101160196520191E-2</v>
      </c>
      <c r="W47" s="18">
        <v>5.3918741838815842E-2</v>
      </c>
    </row>
    <row r="48" spans="2:23" ht="12" customHeight="1">
      <c r="B48" s="22">
        <f t="shared" si="0"/>
        <v>40268</v>
      </c>
      <c r="C48" s="20">
        <v>2.380393375839196E-2</v>
      </c>
      <c r="D48" s="20">
        <v>2.2539786966141891E-2</v>
      </c>
      <c r="E48" s="20">
        <v>4.8294682852623623E-2</v>
      </c>
      <c r="F48" s="20">
        <v>1.267654931120288E-2</v>
      </c>
      <c r="G48" s="20">
        <v>1.3370994895473441E-2</v>
      </c>
      <c r="H48" s="20">
        <v>1.25916067239884E-2</v>
      </c>
      <c r="I48" s="20">
        <v>-5.7560286832729068E-2</v>
      </c>
      <c r="J48" s="20">
        <v>-1.2859993947271779E-3</v>
      </c>
      <c r="K48" s="20">
        <v>-9.8547019470986097E-2</v>
      </c>
      <c r="L48" s="20">
        <v>-3.905763727364731E-3</v>
      </c>
      <c r="M48" s="20">
        <v>-4.2422706328912763E-2</v>
      </c>
      <c r="N48" s="20">
        <v>2.729399687501877E-2</v>
      </c>
      <c r="O48" s="20">
        <v>6.2334704736593638E-2</v>
      </c>
      <c r="P48" s="20">
        <v>2.8085338399388649E-2</v>
      </c>
      <c r="Q48" s="20">
        <v>5.9302976854773697E-2</v>
      </c>
      <c r="R48" s="20">
        <v>8.757185006237389E-2</v>
      </c>
      <c r="S48" s="20">
        <v>4.9034169913865222E-2</v>
      </c>
      <c r="T48" s="20">
        <v>6.1401205939166648E-2</v>
      </c>
      <c r="U48" s="20">
        <v>5.2212981948638097E-2</v>
      </c>
      <c r="V48" s="20">
        <v>1.4240043768726901E-2</v>
      </c>
      <c r="W48" s="20">
        <v>2.1346718859633022E-2</v>
      </c>
    </row>
    <row r="49" spans="2:23" ht="12" customHeight="1">
      <c r="B49" s="22">
        <f t="shared" si="0"/>
        <v>40359</v>
      </c>
      <c r="C49" s="18">
        <v>1.7125983057501681E-2</v>
      </c>
      <c r="D49" s="18">
        <v>1.779969274904802E-2</v>
      </c>
      <c r="E49" s="18">
        <v>1.230016618637109E-2</v>
      </c>
      <c r="F49" s="18">
        <v>-2.23515751742609E-3</v>
      </c>
      <c r="G49" s="18">
        <v>3.3411474858661139E-2</v>
      </c>
      <c r="H49" s="18">
        <v>-6.6330314250685474E-3</v>
      </c>
      <c r="I49" s="18">
        <v>5.2927276804739083E-2</v>
      </c>
      <c r="J49" s="18">
        <v>4.273831734585487E-2</v>
      </c>
      <c r="K49" s="18">
        <v>-5.7925440826492869E-3</v>
      </c>
      <c r="L49" s="18">
        <v>2.1371068084243832E-3</v>
      </c>
      <c r="M49" s="18">
        <v>8.1853402605627235E-3</v>
      </c>
      <c r="N49" s="18">
        <v>-3.1168448471126098E-3</v>
      </c>
      <c r="O49" s="18">
        <v>2.1712471736804021E-2</v>
      </c>
      <c r="P49" s="18">
        <v>-4.054639680235339E-2</v>
      </c>
      <c r="Q49" s="18">
        <v>6.1658182275976534E-3</v>
      </c>
      <c r="R49" s="18">
        <v>7.9435352983526553E-2</v>
      </c>
      <c r="S49" s="18">
        <v>-6.5931778938036478E-3</v>
      </c>
      <c r="T49" s="18">
        <v>5.1124544654586046E-3</v>
      </c>
      <c r="U49" s="18">
        <v>-1.304308542710431E-2</v>
      </c>
      <c r="V49" s="18">
        <v>6.4286751430402189E-2</v>
      </c>
      <c r="W49" s="18">
        <v>1.8251716122514861E-2</v>
      </c>
    </row>
    <row r="50" spans="2:23" ht="12" customHeight="1">
      <c r="B50" s="22">
        <f t="shared" si="0"/>
        <v>40451</v>
      </c>
      <c r="C50" s="20">
        <v>4.6204397426421018E-2</v>
      </c>
      <c r="D50" s="20">
        <v>4.8621531680505647E-2</v>
      </c>
      <c r="E50" s="20">
        <v>2.257048979978982E-2</v>
      </c>
      <c r="F50" s="20">
        <v>4.2503994932277189E-2</v>
      </c>
      <c r="G50" s="20">
        <v>4.6473695850850039E-2</v>
      </c>
      <c r="H50" s="20">
        <v>4.1798811897727717E-2</v>
      </c>
      <c r="I50" s="20">
        <v>3.5722711464890138E-2</v>
      </c>
      <c r="J50" s="20">
        <v>5.4106302574102212E-2</v>
      </c>
      <c r="K50" s="20">
        <v>6.9409506862626369E-2</v>
      </c>
      <c r="L50" s="20">
        <v>3.9911522282716223E-2</v>
      </c>
      <c r="M50" s="20">
        <v>2.396188227729534E-2</v>
      </c>
      <c r="N50" s="20">
        <v>5.4420249182114633E-2</v>
      </c>
      <c r="O50" s="20">
        <v>4.5053705152118713E-2</v>
      </c>
      <c r="P50" s="20">
        <v>6.2302456658112959E-2</v>
      </c>
      <c r="Q50" s="20">
        <v>3.4296827579114897E-2</v>
      </c>
      <c r="R50" s="20">
        <v>6.9682443555084683E-2</v>
      </c>
      <c r="S50" s="20">
        <v>4.6324685538491339E-2</v>
      </c>
      <c r="T50" s="20">
        <v>1.0294753577687169E-2</v>
      </c>
      <c r="U50" s="20">
        <v>5.590770390426858E-2</v>
      </c>
      <c r="V50" s="20">
        <v>6.6296675756448709E-2</v>
      </c>
      <c r="W50" s="20">
        <v>4.5118841597551418E-2</v>
      </c>
    </row>
    <row r="51" spans="2:23" ht="12" customHeight="1">
      <c r="B51" s="22">
        <f t="shared" si="0"/>
        <v>40543</v>
      </c>
      <c r="C51" s="18">
        <v>7.9406270836405612E-2</v>
      </c>
      <c r="D51" s="18">
        <v>7.5734719639451997E-2</v>
      </c>
      <c r="E51" s="18">
        <v>0.1189024191567167</v>
      </c>
      <c r="F51" s="18">
        <v>6.9238001704995833E-2</v>
      </c>
      <c r="G51" s="18">
        <v>6.8337342981264149E-2</v>
      </c>
      <c r="H51" s="18">
        <v>6.9401592750115704E-2</v>
      </c>
      <c r="I51" s="18">
        <v>8.1072170143084321E-2</v>
      </c>
      <c r="J51" s="18">
        <v>7.6505698027713898E-2</v>
      </c>
      <c r="K51" s="18">
        <v>5.1894965945700637E-2</v>
      </c>
      <c r="L51" s="18">
        <v>8.7544232017022106E-2</v>
      </c>
      <c r="M51" s="18">
        <v>7.4275914216861194E-2</v>
      </c>
      <c r="N51" s="18">
        <v>9.9376676595334335E-2</v>
      </c>
      <c r="O51" s="18">
        <v>8.0090132220499877E-2</v>
      </c>
      <c r="P51" s="18">
        <v>3.7440138326481742E-2</v>
      </c>
      <c r="Q51" s="18">
        <v>6.2541197184310837E-2</v>
      </c>
      <c r="R51" s="18">
        <v>5.9404681936199299E-2</v>
      </c>
      <c r="S51" s="18">
        <v>2.200123013631328E-2</v>
      </c>
      <c r="T51" s="18">
        <v>3.8689892100896239E-2</v>
      </c>
      <c r="U51" s="18">
        <v>1.3588864374394881E-2</v>
      </c>
      <c r="V51" s="18">
        <v>5.2233620340795817E-2</v>
      </c>
      <c r="W51" s="18">
        <v>7.5700719675913408E-2</v>
      </c>
    </row>
    <row r="52" spans="2:23" ht="12" customHeight="1">
      <c r="B52" s="22">
        <f t="shared" si="0"/>
        <v>40633</v>
      </c>
      <c r="C52" s="20">
        <v>5.0889880027405132E-2</v>
      </c>
      <c r="D52" s="20">
        <v>5.0491417274490143E-2</v>
      </c>
      <c r="E52" s="20">
        <v>5.5999913298900188E-2</v>
      </c>
      <c r="F52" s="20">
        <v>4.70848239541235E-2</v>
      </c>
      <c r="G52" s="20">
        <v>8.3803145279100599E-2</v>
      </c>
      <c r="H52" s="20">
        <v>4.0375832116120058E-2</v>
      </c>
      <c r="I52" s="20">
        <v>4.6304085373290997E-2</v>
      </c>
      <c r="J52" s="20">
        <v>7.0975920037748219E-2</v>
      </c>
      <c r="K52" s="20">
        <v>4.5145494778856543E-2</v>
      </c>
      <c r="L52" s="20">
        <v>4.86222202885771E-2</v>
      </c>
      <c r="M52" s="20">
        <v>1.5739646121780911E-2</v>
      </c>
      <c r="N52" s="20">
        <v>7.6468074517560991E-2</v>
      </c>
      <c r="O52" s="20">
        <v>4.4418572469826938E-2</v>
      </c>
      <c r="P52" s="20">
        <v>0.1271762879847245</v>
      </c>
      <c r="Q52" s="20">
        <v>4.70463057318522E-2</v>
      </c>
      <c r="R52" s="20">
        <v>6.3744988205594044E-2</v>
      </c>
      <c r="S52" s="20">
        <v>4.0399802838649627E-2</v>
      </c>
      <c r="T52" s="20">
        <v>5.1465571433483508E-2</v>
      </c>
      <c r="U52" s="20">
        <v>3.9635819882499979E-2</v>
      </c>
      <c r="V52" s="20">
        <v>7.2540837996770469E-2</v>
      </c>
      <c r="W52" s="20">
        <v>4.9387350648478767E-2</v>
      </c>
    </row>
    <row r="53" spans="2:23" ht="12" customHeight="1">
      <c r="B53" s="22">
        <f t="shared" si="0"/>
        <v>40724</v>
      </c>
      <c r="C53" s="18">
        <v>4.6725324207721457E-2</v>
      </c>
      <c r="D53" s="18">
        <v>4.7350054493863418E-2</v>
      </c>
      <c r="E53" s="18">
        <v>4.6455156902355688E-2</v>
      </c>
      <c r="F53" s="18">
        <v>4.4408875489397197E-2</v>
      </c>
      <c r="G53" s="18">
        <v>1.9623563099528511E-2</v>
      </c>
      <c r="H53" s="18">
        <v>4.903018993752295E-2</v>
      </c>
      <c r="I53" s="18">
        <v>3.4041274021659129E-2</v>
      </c>
      <c r="J53" s="18">
        <v>4.466743004334317E-2</v>
      </c>
      <c r="K53" s="18">
        <v>2.494741846768056E-2</v>
      </c>
      <c r="L53" s="18">
        <v>4.208248549150162E-2</v>
      </c>
      <c r="M53" s="18">
        <v>3.276094315089062E-2</v>
      </c>
      <c r="N53" s="18">
        <v>4.9918896434639308E-2</v>
      </c>
      <c r="O53" s="18">
        <v>3.0694350108372959E-2</v>
      </c>
      <c r="P53" s="18">
        <v>-2.1180248288760532E-2</v>
      </c>
      <c r="Q53" s="18">
        <v>7.5397951597229174E-3</v>
      </c>
      <c r="R53" s="18">
        <v>6.5247373895317207E-2</v>
      </c>
      <c r="S53" s="18">
        <v>5.6468246833934137E-2</v>
      </c>
      <c r="T53" s="18">
        <v>6.6424388549558566E-2</v>
      </c>
      <c r="U53" s="18">
        <v>6.2000177925194633E-2</v>
      </c>
      <c r="V53" s="18">
        <v>5.7760217983849893E-2</v>
      </c>
      <c r="W53" s="18">
        <v>4.4018758298730809E-2</v>
      </c>
    </row>
    <row r="54" spans="2:23" ht="12" customHeight="1">
      <c r="B54" s="22">
        <f t="shared" si="0"/>
        <v>40816</v>
      </c>
      <c r="C54" s="20">
        <v>-3.2992762648851308E-2</v>
      </c>
      <c r="D54" s="20">
        <v>-3.29111788757529E-2</v>
      </c>
      <c r="E54" s="20">
        <v>-3.57276742053666E-2</v>
      </c>
      <c r="F54" s="20">
        <v>-4.8620857417602798E-4</v>
      </c>
      <c r="G54" s="20">
        <v>1.8484605893835271E-2</v>
      </c>
      <c r="H54" s="20">
        <v>-4.0784897297163614E-3</v>
      </c>
      <c r="I54" s="20">
        <v>6.1584644221657214E-4</v>
      </c>
      <c r="J54" s="20">
        <v>-1.4266998799767779E-2</v>
      </c>
      <c r="K54" s="20">
        <v>4.3159552710768878E-2</v>
      </c>
      <c r="L54" s="20">
        <v>-1.6353968239784519E-2</v>
      </c>
      <c r="M54" s="20">
        <v>1.553580476246319E-3</v>
      </c>
      <c r="N54" s="20">
        <v>-3.08082267768931E-2</v>
      </c>
      <c r="O54" s="20">
        <v>-5.0917812978024668E-2</v>
      </c>
      <c r="P54" s="20">
        <v>-5.8850382564672572E-2</v>
      </c>
      <c r="Q54" s="20">
        <v>-8.0671293037815839E-2</v>
      </c>
      <c r="R54" s="20">
        <v>3.5989211061988602E-3</v>
      </c>
      <c r="S54" s="20">
        <v>-1.8203069245718909E-2</v>
      </c>
      <c r="T54" s="20">
        <v>1.8617866175710599E-2</v>
      </c>
      <c r="U54" s="20">
        <v>-2.637582712171771E-2</v>
      </c>
      <c r="V54" s="20">
        <v>4.2806257460255459E-2</v>
      </c>
      <c r="W54" s="20">
        <v>-2.4925591638682021E-2</v>
      </c>
    </row>
    <row r="55" spans="2:23" ht="12" customHeight="1">
      <c r="B55" s="22">
        <f t="shared" si="0"/>
        <v>40908</v>
      </c>
      <c r="C55" s="18">
        <v>1.6546194407390798E-2</v>
      </c>
      <c r="D55" s="18">
        <v>1.448924418344388E-2</v>
      </c>
      <c r="E55" s="18">
        <v>4.0276946719387752E-2</v>
      </c>
      <c r="F55" s="18">
        <v>1.693800733599948E-2</v>
      </c>
      <c r="G55" s="18">
        <v>4.3660704417987084E-3</v>
      </c>
      <c r="H55" s="18">
        <v>1.9376745799674969E-2</v>
      </c>
      <c r="I55" s="18">
        <v>1.4447993160409121E-3</v>
      </c>
      <c r="J55" s="18">
        <v>1.499006097213851E-2</v>
      </c>
      <c r="K55" s="18">
        <v>-2.2240833866221221E-2</v>
      </c>
      <c r="L55" s="18">
        <v>4.4452232556315918E-2</v>
      </c>
      <c r="M55" s="18">
        <v>2.4694871479944421E-2</v>
      </c>
      <c r="N55" s="18">
        <v>6.1097941654013388E-2</v>
      </c>
      <c r="O55" s="18">
        <v>5.9195887604470698E-3</v>
      </c>
      <c r="P55" s="18">
        <v>-3.9244942870011901E-2</v>
      </c>
      <c r="Q55" s="18">
        <v>3.1907818941308667E-2</v>
      </c>
      <c r="R55" s="18">
        <v>-6.7546056417940092E-2</v>
      </c>
      <c r="S55" s="18">
        <v>4.3604490170565668E-3</v>
      </c>
      <c r="T55" s="18">
        <v>8.48194977936223E-3</v>
      </c>
      <c r="U55" s="18">
        <v>6.9223452390665408E-4</v>
      </c>
      <c r="V55" s="18">
        <v>-3.5435787294686112E-2</v>
      </c>
      <c r="W55" s="18">
        <v>1.309151532809061E-2</v>
      </c>
    </row>
    <row r="56" spans="2:23" ht="12" customHeight="1">
      <c r="B56" s="22">
        <f t="shared" si="0"/>
        <v>40999</v>
      </c>
      <c r="C56" s="20">
        <v>6.0342493985795942E-2</v>
      </c>
      <c r="D56" s="20">
        <v>5.9614449157671778E-2</v>
      </c>
      <c r="E56" s="20">
        <v>6.3926489810098852E-2</v>
      </c>
      <c r="F56" s="20">
        <v>4.1714351574022368E-2</v>
      </c>
      <c r="G56" s="20">
        <v>4.3033675786211312E-2</v>
      </c>
      <c r="H56" s="20">
        <v>4.1460567417166187E-2</v>
      </c>
      <c r="I56" s="20">
        <v>3.9462989560359762E-2</v>
      </c>
      <c r="J56" s="20">
        <v>4.4954803646723107E-2</v>
      </c>
      <c r="K56" s="20">
        <v>3.4251362863461983E-2</v>
      </c>
      <c r="L56" s="20">
        <v>2.1178752714415609E-2</v>
      </c>
      <c r="M56" s="20">
        <v>-1.9242051152911329E-2</v>
      </c>
      <c r="N56" s="20">
        <v>5.5310664705931163E-2</v>
      </c>
      <c r="O56" s="20">
        <v>5.8630832098931503E-2</v>
      </c>
      <c r="P56" s="20">
        <v>8.6897019889251137E-2</v>
      </c>
      <c r="Q56" s="20">
        <v>6.2509468481063202E-2</v>
      </c>
      <c r="R56" s="20">
        <v>5.6230089533050982E-2</v>
      </c>
      <c r="S56" s="20">
        <v>5.0637155125726752E-2</v>
      </c>
      <c r="T56" s="20">
        <v>3.8990188677643811E-2</v>
      </c>
      <c r="U56" s="20">
        <v>3.5179204451420087E-2</v>
      </c>
      <c r="V56" s="20">
        <v>3.9460519746083778E-2</v>
      </c>
      <c r="W56" s="20">
        <v>5.2293027750944583E-2</v>
      </c>
    </row>
    <row r="57" spans="2:23" ht="12" customHeight="1">
      <c r="B57" s="22">
        <f t="shared" si="0"/>
        <v>41090</v>
      </c>
      <c r="C57" s="18">
        <v>7.2934331130702912E-3</v>
      </c>
      <c r="D57" s="18">
        <v>8.2340082462311059E-3</v>
      </c>
      <c r="E57" s="18">
        <v>2.77190427385321E-3</v>
      </c>
      <c r="F57" s="18">
        <v>1.473796078920908E-2</v>
      </c>
      <c r="G57" s="18">
        <v>2.1895669085110651E-2</v>
      </c>
      <c r="H57" s="18">
        <v>1.335083123122849E-2</v>
      </c>
      <c r="I57" s="18">
        <v>2.830167587658083E-3</v>
      </c>
      <c r="J57" s="18">
        <v>2.4986686597442409E-2</v>
      </c>
      <c r="K57" s="18">
        <v>2.0261930682963891E-2</v>
      </c>
      <c r="L57" s="18">
        <v>-1.8698439028521089E-2</v>
      </c>
      <c r="M57" s="18">
        <v>-1.2164696874892191E-2</v>
      </c>
      <c r="N57" s="18">
        <v>-2.3500457327870431E-2</v>
      </c>
      <c r="O57" s="18">
        <v>-5.0381492959177274E-3</v>
      </c>
      <c r="P57" s="18">
        <v>9.7840275655063369E-3</v>
      </c>
      <c r="Q57" s="18">
        <v>-8.7148215287207176E-3</v>
      </c>
      <c r="R57" s="18">
        <v>2.218531885972563E-2</v>
      </c>
      <c r="S57" s="18">
        <v>1.078939702958426E-2</v>
      </c>
      <c r="T57" s="18">
        <v>1.0772666185656419E-2</v>
      </c>
      <c r="U57" s="18">
        <v>1.299511460061531E-2</v>
      </c>
      <c r="V57" s="18">
        <v>2.9268151271258262E-2</v>
      </c>
      <c r="W57" s="18">
        <v>4.940532377013529E-3</v>
      </c>
    </row>
    <row r="58" spans="2:23" ht="12" customHeight="1">
      <c r="B58" s="22">
        <f t="shared" si="0"/>
        <v>41182</v>
      </c>
      <c r="C58" s="20">
        <v>3.7843786851053052E-2</v>
      </c>
      <c r="D58" s="20">
        <v>3.8084621467438629E-2</v>
      </c>
      <c r="E58" s="20">
        <v>3.9590903413024847E-2</v>
      </c>
      <c r="F58" s="20">
        <v>-2.1028220891294862E-3</v>
      </c>
      <c r="G58" s="20">
        <v>6.8840365510338666E-3</v>
      </c>
      <c r="H58" s="20">
        <v>-3.9195990762846966E-3</v>
      </c>
      <c r="I58" s="20">
        <v>4.8751822132979239E-2</v>
      </c>
      <c r="J58" s="20">
        <v>3.0055082373878109E-2</v>
      </c>
      <c r="K58" s="20">
        <v>2.7772437783169849E-2</v>
      </c>
      <c r="L58" s="20">
        <v>5.3284297391611446E-3</v>
      </c>
      <c r="M58" s="20">
        <v>2.390125317182545E-2</v>
      </c>
      <c r="N58" s="20">
        <v>-8.8199013585449348E-3</v>
      </c>
      <c r="O58" s="20">
        <v>7.5955744558353633E-2</v>
      </c>
      <c r="P58" s="20">
        <v>3.7615753674643981E-2</v>
      </c>
      <c r="Q58" s="20">
        <v>9.9001200609370121E-2</v>
      </c>
      <c r="R58" s="20">
        <v>6.0036882766110411E-2</v>
      </c>
      <c r="S58" s="20">
        <v>-5.1389978602796038E-3</v>
      </c>
      <c r="T58" s="20">
        <v>-1.564260500941483E-2</v>
      </c>
      <c r="U58" s="20">
        <v>-2.1383737674030008E-3</v>
      </c>
      <c r="V58" s="20">
        <v>4.1355527548936573E-2</v>
      </c>
      <c r="W58" s="20">
        <v>3.5932280798383058E-2</v>
      </c>
    </row>
    <row r="59" spans="2:23" ht="12" customHeight="1">
      <c r="B59" s="22">
        <f t="shared" si="0"/>
        <v>41274</v>
      </c>
      <c r="C59" s="18">
        <v>3.0986054033066649E-2</v>
      </c>
      <c r="D59" s="18">
        <v>3.1648666148186733E-2</v>
      </c>
      <c r="E59" s="18">
        <v>2.3104057145203031E-2</v>
      </c>
      <c r="F59" s="18">
        <v>2.0637637749048251E-2</v>
      </c>
      <c r="G59" s="18">
        <v>4.8902254223548436E-3</v>
      </c>
      <c r="H59" s="18">
        <v>2.3866050959111321E-2</v>
      </c>
      <c r="I59" s="18">
        <v>2.561920010486185E-2</v>
      </c>
      <c r="J59" s="18">
        <v>1.5809965379539159E-2</v>
      </c>
      <c r="K59" s="18">
        <v>3.1142980922482581E-2</v>
      </c>
      <c r="L59" s="18">
        <v>3.7440228472538362E-2</v>
      </c>
      <c r="M59" s="18">
        <v>3.8908262860688943E-2</v>
      </c>
      <c r="N59" s="18">
        <v>3.629010409987421E-2</v>
      </c>
      <c r="O59" s="18">
        <v>4.8347994377189174E-3</v>
      </c>
      <c r="P59" s="18">
        <v>6.7243142468136563E-2</v>
      </c>
      <c r="Q59" s="18">
        <v>-3.6744198937170851E-3</v>
      </c>
      <c r="R59" s="18">
        <v>1.777085205776063E-2</v>
      </c>
      <c r="S59" s="18">
        <v>3.2600750789222532E-2</v>
      </c>
      <c r="T59" s="18">
        <v>1.4498348272211191E-2</v>
      </c>
      <c r="U59" s="18">
        <v>3.1061573711978371E-2</v>
      </c>
      <c r="V59" s="18">
        <v>2.850843518008683E-2</v>
      </c>
      <c r="W59" s="18">
        <v>2.7270056245055851E-2</v>
      </c>
    </row>
    <row r="60" spans="2:23" ht="12" customHeight="1">
      <c r="B60" s="22">
        <f t="shared" si="0"/>
        <v>41364</v>
      </c>
      <c r="C60" s="20">
        <v>3.1992349719386137E-2</v>
      </c>
      <c r="D60" s="20">
        <v>3.2993147094607211E-2</v>
      </c>
      <c r="E60" s="20">
        <v>1.2935617871600689E-2</v>
      </c>
      <c r="F60" s="20">
        <v>2.1874513312601259E-2</v>
      </c>
      <c r="G60" s="20">
        <v>9.2255175332078831E-3</v>
      </c>
      <c r="H60" s="20">
        <v>2.44388488451599E-2</v>
      </c>
      <c r="I60" s="20">
        <v>3.2741313093012092E-2</v>
      </c>
      <c r="J60" s="20">
        <v>2.4391295256476649E-2</v>
      </c>
      <c r="K60" s="20">
        <v>3.6494189651268487E-2</v>
      </c>
      <c r="L60" s="20">
        <v>3.4668330563330407E-2</v>
      </c>
      <c r="M60" s="20">
        <v>5.4596632927156552E-2</v>
      </c>
      <c r="N60" s="20">
        <v>1.8293985884404899E-2</v>
      </c>
      <c r="O60" s="20">
        <v>4.884390835660346E-2</v>
      </c>
      <c r="P60" s="20">
        <v>0.12054075998850421</v>
      </c>
      <c r="Q60" s="20">
        <v>6.7133835107773265E-2</v>
      </c>
      <c r="R60" s="20">
        <v>3.0504546701279219E-2</v>
      </c>
      <c r="S60" s="20">
        <v>2.453043963205492E-2</v>
      </c>
      <c r="T60" s="20">
        <v>1.2074531627698891E-2</v>
      </c>
      <c r="U60" s="20">
        <v>2.6633735010034739E-2</v>
      </c>
      <c r="V60" s="20">
        <v>3.031065047660797E-2</v>
      </c>
      <c r="W60" s="20">
        <v>3.3070289165923139E-2</v>
      </c>
    </row>
    <row r="61" spans="2:23" ht="12" customHeight="1">
      <c r="B61" s="22">
        <f t="shared" si="0"/>
        <v>41455</v>
      </c>
      <c r="C61" s="18">
        <v>3.012301411131468E-2</v>
      </c>
      <c r="D61" s="18">
        <v>3.071423396772377E-2</v>
      </c>
      <c r="E61" s="18">
        <v>2.3843074738974401E-2</v>
      </c>
      <c r="F61" s="18">
        <v>4.7569644169284109E-2</v>
      </c>
      <c r="G61" s="18">
        <v>3.0622485329376611E-2</v>
      </c>
      <c r="H61" s="18">
        <v>5.1050797560438843E-2</v>
      </c>
      <c r="I61" s="18">
        <v>4.7849948072007147E-2</v>
      </c>
      <c r="J61" s="18">
        <v>4.030425935749582E-2</v>
      </c>
      <c r="K61" s="18">
        <v>6.4466551487895263E-2</v>
      </c>
      <c r="L61" s="18">
        <v>-4.4504038320808403E-3</v>
      </c>
      <c r="M61" s="18">
        <v>-1.9387853539513781E-2</v>
      </c>
      <c r="N61" s="18">
        <v>8.5619262904657045E-3</v>
      </c>
      <c r="O61" s="18">
        <v>1.2691248154559579E-2</v>
      </c>
      <c r="P61" s="18">
        <v>-0.2141020048855293</v>
      </c>
      <c r="Q61" s="18">
        <v>1.575164661140405E-2</v>
      </c>
      <c r="R61" s="18">
        <v>1.9318480841273859E-2</v>
      </c>
      <c r="S61" s="18">
        <v>3.0094610378987641E-2</v>
      </c>
      <c r="T61" s="18">
        <v>4.693112040235814E-2</v>
      </c>
      <c r="U61" s="18">
        <v>2.3881583452548979E-2</v>
      </c>
      <c r="V61" s="18">
        <v>3.7739492297064858E-2</v>
      </c>
      <c r="W61" s="18">
        <v>2.853718999420507E-2</v>
      </c>
    </row>
    <row r="62" spans="2:23" ht="12" customHeight="1">
      <c r="B62" s="22">
        <f t="shared" si="0"/>
        <v>41547</v>
      </c>
      <c r="C62" s="20">
        <v>5.0969718914298801E-2</v>
      </c>
      <c r="D62" s="20">
        <v>4.961124511378312E-2</v>
      </c>
      <c r="E62" s="20">
        <v>6.7402870237572854E-2</v>
      </c>
      <c r="F62" s="20">
        <v>5.6671963142332027E-2</v>
      </c>
      <c r="G62" s="20">
        <v>5.8905059895629552E-2</v>
      </c>
      <c r="H62" s="20">
        <v>5.6238863904999097E-2</v>
      </c>
      <c r="I62" s="20">
        <v>1.3079984704284181E-2</v>
      </c>
      <c r="J62" s="20">
        <v>1.307832095045303E-2</v>
      </c>
      <c r="K62" s="20">
        <v>-5.2780903104207022E-3</v>
      </c>
      <c r="L62" s="20">
        <v>2.456447539252404E-2</v>
      </c>
      <c r="M62" s="20">
        <v>2.2733485093258791E-2</v>
      </c>
      <c r="N62" s="20">
        <v>2.6126663487839649E-2</v>
      </c>
      <c r="O62" s="20">
        <v>3.2623290606609512E-2</v>
      </c>
      <c r="P62" s="20">
        <v>1.6382445443241741E-2</v>
      </c>
      <c r="Q62" s="20">
        <v>3.3015903630985832E-2</v>
      </c>
      <c r="R62" s="20">
        <v>4.118643494926455E-2</v>
      </c>
      <c r="S62" s="20">
        <v>2.5619365401089889E-2</v>
      </c>
      <c r="T62" s="20">
        <v>4.5856804630237447E-2</v>
      </c>
      <c r="U62" s="20">
        <v>1.8034980645035951E-2</v>
      </c>
      <c r="V62" s="20">
        <v>2.1909776624889469E-2</v>
      </c>
      <c r="W62" s="20">
        <v>4.0135548325663128E-2</v>
      </c>
    </row>
    <row r="63" spans="2:23" ht="12" customHeight="1">
      <c r="B63" s="22">
        <f t="shared" si="0"/>
        <v>41639</v>
      </c>
      <c r="C63" s="18">
        <v>6.0316206759619677E-2</v>
      </c>
      <c r="D63" s="18">
        <v>5.9571172910980241E-2</v>
      </c>
      <c r="E63" s="18">
        <v>6.4807677284093312E-2</v>
      </c>
      <c r="F63" s="18">
        <v>8.8301903945290139E-2</v>
      </c>
      <c r="G63" s="18">
        <v>0.12593870634378271</v>
      </c>
      <c r="H63" s="18">
        <v>8.0527693445413329E-2</v>
      </c>
      <c r="I63" s="18">
        <v>8.3566642824051796E-2</v>
      </c>
      <c r="J63" s="18">
        <v>9.792454863664668E-2</v>
      </c>
      <c r="K63" s="18">
        <v>6.7871117406602233E-2</v>
      </c>
      <c r="L63" s="18">
        <v>1.9952462662272019E-2</v>
      </c>
      <c r="M63" s="18">
        <v>1.3411217523528359E-2</v>
      </c>
      <c r="N63" s="18">
        <v>2.5504259189085939E-2</v>
      </c>
      <c r="O63" s="18">
        <v>1.318987889589707E-2</v>
      </c>
      <c r="P63" s="18">
        <v>5.6847759690160198E-2</v>
      </c>
      <c r="Q63" s="18">
        <v>4.153790735065277E-3</v>
      </c>
      <c r="R63" s="18">
        <v>-2.9879470153064691E-3</v>
      </c>
      <c r="S63" s="18">
        <v>4.0901727736970539E-2</v>
      </c>
      <c r="T63" s="18">
        <v>6.5939980093441708E-2</v>
      </c>
      <c r="U63" s="18">
        <v>4.7955660558716577E-2</v>
      </c>
      <c r="V63" s="18">
        <v>4.6625923981319373E-2</v>
      </c>
      <c r="W63" s="18">
        <v>5.4639993839239898E-2</v>
      </c>
    </row>
    <row r="64" spans="2:23" ht="12" customHeight="1">
      <c r="B64" s="22">
        <f t="shared" si="0"/>
        <v>41729</v>
      </c>
      <c r="C64" s="20">
        <v>4.4784845078131408E-2</v>
      </c>
      <c r="D64" s="20">
        <v>4.3390372858954862E-2</v>
      </c>
      <c r="E64" s="20">
        <v>5.8526421316920318E-2</v>
      </c>
      <c r="F64" s="20">
        <v>5.3193659601267651E-2</v>
      </c>
      <c r="G64" s="20">
        <v>2.6483787339325549E-2</v>
      </c>
      <c r="H64" s="20">
        <v>5.9161161955330499E-2</v>
      </c>
      <c r="I64" s="20">
        <v>3.0993489017542512E-2</v>
      </c>
      <c r="J64" s="20">
        <v>3.2203466687015243E-2</v>
      </c>
      <c r="K64" s="20">
        <v>4.2031530706263753E-2</v>
      </c>
      <c r="L64" s="20">
        <v>3.1270994158087762E-2</v>
      </c>
      <c r="M64" s="20">
        <v>5.815527540215748E-2</v>
      </c>
      <c r="N64" s="20">
        <v>7.7009837218922073E-3</v>
      </c>
      <c r="O64" s="20">
        <v>5.1086972196616953E-2</v>
      </c>
      <c r="P64" s="20">
        <v>3.117328330072322E-2</v>
      </c>
      <c r="Q64" s="20">
        <v>4.4323766048621538E-2</v>
      </c>
      <c r="R64" s="20">
        <v>0.1080575825288406</v>
      </c>
      <c r="S64" s="20">
        <v>2.3279888186785721E-2</v>
      </c>
      <c r="T64" s="20">
        <v>4.3844989019850678E-2</v>
      </c>
      <c r="U64" s="20">
        <v>2.0662651684177469E-2</v>
      </c>
      <c r="V64" s="20">
        <v>3.6105588291608148E-2</v>
      </c>
      <c r="W64" s="20">
        <v>4.1513777618626069E-2</v>
      </c>
    </row>
    <row r="65" spans="2:23" ht="12" customHeight="1">
      <c r="B65" s="22">
        <f t="shared" si="0"/>
        <v>41820</v>
      </c>
      <c r="C65" s="18">
        <v>5.0636800721084008E-2</v>
      </c>
      <c r="D65" s="18">
        <v>5.0586761227945358E-2</v>
      </c>
      <c r="E65" s="18">
        <v>4.9808413347672609E-2</v>
      </c>
      <c r="F65" s="18">
        <v>4.1430184910857371E-2</v>
      </c>
      <c r="G65" s="18">
        <v>2.9188422410044271E-2</v>
      </c>
      <c r="H65" s="18">
        <v>4.4037072365785017E-2</v>
      </c>
      <c r="I65" s="18">
        <v>3.3836746878173278E-2</v>
      </c>
      <c r="J65" s="18">
        <v>1.8493127413910852E-2</v>
      </c>
      <c r="K65" s="18">
        <v>5.2527295868705297E-2</v>
      </c>
      <c r="L65" s="18">
        <v>6.827722869091235E-2</v>
      </c>
      <c r="M65" s="18">
        <v>3.5671499349837932E-2</v>
      </c>
      <c r="N65" s="18">
        <v>9.869067216588423E-2</v>
      </c>
      <c r="O65" s="18">
        <v>2.3087691671643599E-2</v>
      </c>
      <c r="P65" s="18">
        <v>-1.9845020288512091E-2</v>
      </c>
      <c r="Q65" s="18">
        <v>2.263988622373159E-2</v>
      </c>
      <c r="R65" s="18">
        <v>3.2560977794936267E-2</v>
      </c>
      <c r="S65" s="18">
        <v>6.4353893818611674E-2</v>
      </c>
      <c r="T65" s="18">
        <v>7.6386801343281574E-2</v>
      </c>
      <c r="U65" s="18">
        <v>7.8453308315318715E-2</v>
      </c>
      <c r="V65" s="18">
        <v>2.7726181012066139E-2</v>
      </c>
      <c r="W65" s="18">
        <v>4.6742122283379713E-2</v>
      </c>
    </row>
    <row r="66" spans="2:23" ht="12" customHeight="1">
      <c r="B66" s="22">
        <f t="shared" si="0"/>
        <v>41912</v>
      </c>
      <c r="C66" s="20">
        <v>-3.2371868957760119E-3</v>
      </c>
      <c r="D66" s="20">
        <v>-3.842346180918943E-3</v>
      </c>
      <c r="E66" s="20">
        <v>9.7705574289697061E-4</v>
      </c>
      <c r="F66" s="20">
        <v>2.5622869824127651E-2</v>
      </c>
      <c r="G66" s="20">
        <v>1.0197141029807399E-2</v>
      </c>
      <c r="H66" s="20">
        <v>2.8784867458198301E-2</v>
      </c>
      <c r="I66" s="20">
        <v>3.4361789152959073E-2</v>
      </c>
      <c r="J66" s="20">
        <v>4.93167557419254E-2</v>
      </c>
      <c r="K66" s="20">
        <v>8.4908337324085537E-3</v>
      </c>
      <c r="L66" s="20">
        <v>2.8422745752338271E-2</v>
      </c>
      <c r="M66" s="20">
        <v>3.038417002696514E-2</v>
      </c>
      <c r="N66" s="20">
        <v>2.6602820595652551E-2</v>
      </c>
      <c r="O66" s="20">
        <v>1.7301375271726371E-2</v>
      </c>
      <c r="P66" s="20">
        <v>8.8906441037167605E-2</v>
      </c>
      <c r="Q66" s="20">
        <v>8.979062580716457E-3</v>
      </c>
      <c r="R66" s="20">
        <v>2.806786654759796E-2</v>
      </c>
      <c r="S66" s="20">
        <v>1.888789180149697E-2</v>
      </c>
      <c r="T66" s="20">
        <v>3.1501773957308687E-2</v>
      </c>
      <c r="U66" s="20">
        <v>1.8150215990542229E-2</v>
      </c>
      <c r="V66" s="20">
        <v>3.2261100742338338E-2</v>
      </c>
      <c r="W66" s="20">
        <v>1.0806531672278741E-2</v>
      </c>
    </row>
    <row r="67" spans="2:23" ht="12" customHeight="1">
      <c r="B67" s="22">
        <f t="shared" si="0"/>
        <v>42004</v>
      </c>
      <c r="C67" s="18">
        <v>3.1479383718613578E-2</v>
      </c>
      <c r="D67" s="18">
        <v>3.3114103872697642E-2</v>
      </c>
      <c r="E67" s="18">
        <v>2.1118872649092069E-2</v>
      </c>
      <c r="F67" s="18">
        <v>7.3049222836071293E-2</v>
      </c>
      <c r="G67" s="18">
        <v>7.1766019164468675E-2</v>
      </c>
      <c r="H67" s="18">
        <v>7.3311586027861697E-2</v>
      </c>
      <c r="I67" s="18">
        <v>4.0772529980620982E-2</v>
      </c>
      <c r="J67" s="18">
        <v>2.7205330728775401E-2</v>
      </c>
      <c r="K67" s="18">
        <v>4.3301593815099348E-2</v>
      </c>
      <c r="L67" s="18">
        <v>-4.684149091891332E-2</v>
      </c>
      <c r="M67" s="18">
        <v>2.7831181983933199E-2</v>
      </c>
      <c r="N67" s="18">
        <v>-0.1174096278736572</v>
      </c>
      <c r="O67" s="18">
        <v>1.813576768662517E-2</v>
      </c>
      <c r="P67" s="18">
        <v>6.6512331090259558E-2</v>
      </c>
      <c r="Q67" s="18">
        <v>-5.236398323932856E-3</v>
      </c>
      <c r="R67" s="18">
        <v>8.1182410802085991E-2</v>
      </c>
      <c r="S67" s="18">
        <v>1.646544234288894E-2</v>
      </c>
      <c r="T67" s="18">
        <v>0.1018751515256258</v>
      </c>
      <c r="U67" s="18">
        <v>4.5192052190765608E-3</v>
      </c>
      <c r="V67" s="18">
        <v>2.4319631743946909E-2</v>
      </c>
      <c r="W67" s="18">
        <v>2.4581913841729589E-2</v>
      </c>
    </row>
    <row r="68" spans="2:23" ht="12" customHeight="1">
      <c r="B68" s="22">
        <f t="shared" si="0"/>
        <v>42094</v>
      </c>
      <c r="C68" s="20">
        <v>3.9253184431045307E-2</v>
      </c>
      <c r="D68" s="20">
        <v>3.849506993206897E-2</v>
      </c>
      <c r="E68" s="20">
        <v>5.0715762401451592E-2</v>
      </c>
      <c r="F68" s="20">
        <v>4.4102834954395258E-2</v>
      </c>
      <c r="G68" s="20">
        <v>3.4007913699970693E-2</v>
      </c>
      <c r="H68" s="20">
        <v>4.6089441804327391E-2</v>
      </c>
      <c r="I68" s="20">
        <v>1.521512769619893E-2</v>
      </c>
      <c r="J68" s="20">
        <v>2.032035977925362E-2</v>
      </c>
      <c r="K68" s="20">
        <v>-2.500651516826546E-3</v>
      </c>
      <c r="L68" s="20">
        <v>-4.6752813426541584E-3</v>
      </c>
      <c r="M68" s="20">
        <v>4.0426052273445201E-2</v>
      </c>
      <c r="N68" s="20">
        <v>-5.1817390927539668E-2</v>
      </c>
      <c r="O68" s="20">
        <v>5.3351129021075527E-2</v>
      </c>
      <c r="P68" s="20">
        <v>6.1561519612511217E-2</v>
      </c>
      <c r="Q68" s="20">
        <v>7.7723527679731896E-2</v>
      </c>
      <c r="R68" s="20">
        <v>1.312604580210763E-2</v>
      </c>
      <c r="S68" s="20">
        <v>4.1268276236140267E-2</v>
      </c>
      <c r="T68" s="20">
        <v>4.2059458057335242E-3</v>
      </c>
      <c r="U68" s="20">
        <v>3.8248511970652148E-2</v>
      </c>
      <c r="V68" s="20">
        <v>1.291218826907348E-2</v>
      </c>
      <c r="W68" s="20">
        <v>3.2704873719278771E-2</v>
      </c>
    </row>
    <row r="69" spans="2:23" ht="12" customHeight="1">
      <c r="B69" s="22">
        <f t="shared" si="0"/>
        <v>42185</v>
      </c>
      <c r="C69" s="18">
        <v>5.7975267036823208E-2</v>
      </c>
      <c r="D69" s="18">
        <v>5.8166861502299883E-2</v>
      </c>
      <c r="E69" s="18">
        <v>6.298893602844724E-2</v>
      </c>
      <c r="F69" s="18">
        <v>6.9775733558086417E-2</v>
      </c>
      <c r="G69" s="18">
        <v>0.13963363963053441</v>
      </c>
      <c r="H69" s="18">
        <v>5.617006827190929E-2</v>
      </c>
      <c r="I69" s="18">
        <v>4.7870844205188279E-2</v>
      </c>
      <c r="J69" s="18">
        <v>3.6457647285534238E-2</v>
      </c>
      <c r="K69" s="18">
        <v>6.2935584172111314E-2</v>
      </c>
      <c r="L69" s="18">
        <v>1.8528907816236732E-2</v>
      </c>
      <c r="M69" s="18">
        <v>4.0252342118032081E-2</v>
      </c>
      <c r="N69" s="18">
        <v>-5.226764111841975E-3</v>
      </c>
      <c r="O69" s="18">
        <v>-3.385356348657997E-3</v>
      </c>
      <c r="P69" s="18">
        <v>4.3731093180134914E-3</v>
      </c>
      <c r="Q69" s="18">
        <v>-3.99317011796817E-2</v>
      </c>
      <c r="R69" s="18">
        <v>5.8895130875352919E-2</v>
      </c>
      <c r="S69" s="18">
        <v>5.2719746807703423E-2</v>
      </c>
      <c r="T69" s="18">
        <v>4.7759149123331117E-2</v>
      </c>
      <c r="U69" s="18">
        <v>6.7492625114663918E-2</v>
      </c>
      <c r="V69" s="18">
        <v>7.1454356332233404E-2</v>
      </c>
      <c r="W69" s="18">
        <v>4.759358810108405E-2</v>
      </c>
    </row>
    <row r="70" spans="2:23" ht="12" customHeight="1">
      <c r="B70" s="22">
        <f t="shared" si="0"/>
        <v>42277</v>
      </c>
      <c r="C70" s="20">
        <v>6.596512850064018E-3</v>
      </c>
      <c r="D70" s="20">
        <v>6.8514041679106352E-3</v>
      </c>
      <c r="E70" s="20">
        <v>2.2664292625207419E-4</v>
      </c>
      <c r="F70" s="20">
        <v>-7.793965603395403E-3</v>
      </c>
      <c r="G70" s="20">
        <v>-1.3910951526602271E-3</v>
      </c>
      <c r="H70" s="20">
        <v>-9.1906328892599198E-3</v>
      </c>
      <c r="I70" s="20">
        <v>2.5580694665567231E-2</v>
      </c>
      <c r="J70" s="20">
        <v>2.5573984354001041E-2</v>
      </c>
      <c r="K70" s="20">
        <v>1.565466055174913E-2</v>
      </c>
      <c r="L70" s="20">
        <v>-2.6064528064987269E-2</v>
      </c>
      <c r="M70" s="20">
        <v>6.0013637586104904E-3</v>
      </c>
      <c r="N70" s="20">
        <v>-6.2742369454846458E-2</v>
      </c>
      <c r="O70" s="20">
        <v>-9.536419918405592E-4</v>
      </c>
      <c r="P70" s="20">
        <v>1.69050591002331E-2</v>
      </c>
      <c r="Q70" s="20">
        <v>-1.3132406384304461E-2</v>
      </c>
      <c r="R70" s="20">
        <v>3.8990124567744422E-2</v>
      </c>
      <c r="S70" s="20">
        <v>2.3950761720493041E-2</v>
      </c>
      <c r="T70" s="20">
        <v>1.918820825115608E-2</v>
      </c>
      <c r="U70" s="20">
        <v>2.0861594672714649E-2</v>
      </c>
      <c r="V70" s="20">
        <v>1.559210099389619E-2</v>
      </c>
      <c r="W70" s="20">
        <v>5.3844565594591831E-3</v>
      </c>
    </row>
    <row r="71" spans="2:23" ht="12" customHeight="1">
      <c r="B71" s="22">
        <f t="shared" si="0"/>
        <v>42369</v>
      </c>
      <c r="C71" s="18">
        <v>2.0487117125890238E-2</v>
      </c>
      <c r="D71" s="18">
        <v>2.273051250949876E-2</v>
      </c>
      <c r="E71" s="18">
        <v>1.21797916183608E-3</v>
      </c>
      <c r="F71" s="18">
        <v>2.1984101916034952E-2</v>
      </c>
      <c r="G71" s="18">
        <v>-1.034333969726786E-2</v>
      </c>
      <c r="H71" s="18">
        <v>2.9205526648133699E-2</v>
      </c>
      <c r="I71" s="18">
        <v>2.0104034460139971E-2</v>
      </c>
      <c r="J71" s="18">
        <v>1.1749541130183561E-2</v>
      </c>
      <c r="K71" s="18">
        <v>2.640164883313623E-2</v>
      </c>
      <c r="L71" s="18">
        <v>-2.17380216651476E-2</v>
      </c>
      <c r="M71" s="18">
        <v>2.04348674995114E-2</v>
      </c>
      <c r="N71" s="18">
        <v>-7.0577474783216521E-2</v>
      </c>
      <c r="O71" s="18">
        <v>-1.3861727722779269E-3</v>
      </c>
      <c r="P71" s="18">
        <v>-6.0706676871586929E-3</v>
      </c>
      <c r="Q71" s="18">
        <v>-9.6914875164372249E-3</v>
      </c>
      <c r="R71" s="18">
        <v>8.4733177271254512E-3</v>
      </c>
      <c r="S71" s="18">
        <v>-4.5955203773462289E-4</v>
      </c>
      <c r="T71" s="18">
        <v>2.6142619152710541E-2</v>
      </c>
      <c r="U71" s="18">
        <v>-1.2657002860550709E-2</v>
      </c>
      <c r="V71" s="18">
        <v>6.2114996997819638E-4</v>
      </c>
      <c r="W71" s="18">
        <v>1.2048921824053821E-2</v>
      </c>
    </row>
    <row r="72" spans="2:23" ht="12" customHeight="1">
      <c r="B72" s="22">
        <f t="shared" si="0"/>
        <v>42460</v>
      </c>
      <c r="C72" s="20">
        <v>1.444244480515078E-2</v>
      </c>
      <c r="D72" s="20">
        <v>1.7006771543915281E-2</v>
      </c>
      <c r="E72" s="20">
        <v>-1.0397262049694709E-2</v>
      </c>
      <c r="F72" s="20">
        <v>-3.4079462944727523E-2</v>
      </c>
      <c r="G72" s="20">
        <v>-6.9032396075778713E-2</v>
      </c>
      <c r="H72" s="20">
        <v>-2.6439225211956189E-2</v>
      </c>
      <c r="I72" s="20">
        <v>1.9141884357829712E-2</v>
      </c>
      <c r="J72" s="20">
        <v>2.6705402432122941E-2</v>
      </c>
      <c r="K72" s="20">
        <v>1.5056666111671561E-2</v>
      </c>
      <c r="L72" s="20">
        <v>-7.8106520718655981E-3</v>
      </c>
      <c r="M72" s="20">
        <v>2.2981966046282439E-2</v>
      </c>
      <c r="N72" s="20">
        <v>-4.5491560112118079E-2</v>
      </c>
      <c r="O72" s="20">
        <v>2.087408086723741E-2</v>
      </c>
      <c r="P72" s="20">
        <v>4.1083908665632718E-2</v>
      </c>
      <c r="Q72" s="20">
        <v>1.9409996947192809E-2</v>
      </c>
      <c r="R72" s="20">
        <v>3.1515834070093167E-2</v>
      </c>
      <c r="S72" s="20">
        <v>1.440704859042574E-2</v>
      </c>
      <c r="T72" s="20">
        <v>-3.740808799123529E-3</v>
      </c>
      <c r="U72" s="20">
        <v>2.3326103617585581E-2</v>
      </c>
      <c r="V72" s="20">
        <v>-1.467003189371652E-3</v>
      </c>
      <c r="W72" s="20">
        <v>9.6117992563240495E-3</v>
      </c>
    </row>
    <row r="73" spans="2:23" ht="12" customHeight="1">
      <c r="B73" s="22">
        <f t="shared" ref="B73:B101" si="1">EOMONTH(B72,3)</f>
        <v>42551</v>
      </c>
      <c r="C73" s="18">
        <v>4.4513664599856728E-2</v>
      </c>
      <c r="D73" s="18">
        <v>4.3773503657981827E-2</v>
      </c>
      <c r="E73" s="18">
        <v>5.0632935006837299E-2</v>
      </c>
      <c r="F73" s="18">
        <v>5.6818926591353236E-3</v>
      </c>
      <c r="G73" s="18">
        <v>2.6120600768887229E-2</v>
      </c>
      <c r="H73" s="18">
        <v>1.428142229793927E-3</v>
      </c>
      <c r="I73" s="18">
        <v>2.0153497035095839E-2</v>
      </c>
      <c r="J73" s="18">
        <v>1.5298325856949461E-2</v>
      </c>
      <c r="K73" s="18">
        <v>1.797197830343689E-2</v>
      </c>
      <c r="L73" s="18">
        <v>5.8274724565614999E-2</v>
      </c>
      <c r="M73" s="18">
        <v>5.1068913851118447E-2</v>
      </c>
      <c r="N73" s="18">
        <v>6.7274312487184407E-2</v>
      </c>
      <c r="O73" s="18">
        <v>7.5502718376851963E-3</v>
      </c>
      <c r="P73" s="18">
        <v>-2.2655227655185022E-3</v>
      </c>
      <c r="Q73" s="18">
        <v>9.5566365879700133E-3</v>
      </c>
      <c r="R73" s="18">
        <v>-1.057309216905367E-2</v>
      </c>
      <c r="S73" s="18">
        <v>1.509610707785014E-2</v>
      </c>
      <c r="T73" s="18">
        <v>-4.3028644291899232E-3</v>
      </c>
      <c r="U73" s="18">
        <v>1.4976697335240759E-2</v>
      </c>
      <c r="V73" s="18">
        <v>3.2522473384987149E-2</v>
      </c>
      <c r="W73" s="18">
        <v>3.3910271518889923E-2</v>
      </c>
    </row>
    <row r="74" spans="2:23" ht="12" customHeight="1">
      <c r="B74" s="22">
        <f t="shared" si="1"/>
        <v>42643</v>
      </c>
      <c r="C74" s="20">
        <v>4.3113306415011099E-2</v>
      </c>
      <c r="D74" s="20">
        <v>4.3919026368502763E-2</v>
      </c>
      <c r="E74" s="20">
        <v>3.3228337484312531E-2</v>
      </c>
      <c r="F74" s="20">
        <v>-5.863826887286816E-5</v>
      </c>
      <c r="G74" s="20">
        <v>2.390920726688717E-2</v>
      </c>
      <c r="H74" s="20">
        <v>-5.1591245557325296E-3</v>
      </c>
      <c r="I74" s="20">
        <v>3.2194072516285477E-2</v>
      </c>
      <c r="J74" s="20">
        <v>3.7149088356126507E-2</v>
      </c>
      <c r="K74" s="20">
        <v>1.324864951545868E-2</v>
      </c>
      <c r="L74" s="20">
        <v>2.2492432396170828E-2</v>
      </c>
      <c r="M74" s="20">
        <v>-2.1483618914905911E-3</v>
      </c>
      <c r="N74" s="20">
        <v>5.2086598248917808E-2</v>
      </c>
      <c r="O74" s="20">
        <v>3.8258987119652137E-2</v>
      </c>
      <c r="P74" s="20">
        <v>3.6444822357968747E-2</v>
      </c>
      <c r="Q74" s="20">
        <v>4.2379830581774192E-2</v>
      </c>
      <c r="R74" s="20">
        <v>3.5927752413689167E-2</v>
      </c>
      <c r="S74" s="20">
        <v>4.1602267329440501E-2</v>
      </c>
      <c r="T74" s="20">
        <v>2.3049653201560719E-2</v>
      </c>
      <c r="U74" s="20">
        <v>5.1305844692651092E-2</v>
      </c>
      <c r="V74" s="20">
        <v>1.116989952011282E-2</v>
      </c>
      <c r="W74" s="20">
        <v>3.4846454989961417E-2</v>
      </c>
    </row>
    <row r="75" spans="2:23" ht="12" customHeight="1">
      <c r="B75" s="22">
        <f t="shared" si="1"/>
        <v>42735</v>
      </c>
      <c r="C75" s="18">
        <v>1.1766362435078561E-2</v>
      </c>
      <c r="D75" s="18">
        <v>1.18861230623708E-2</v>
      </c>
      <c r="E75" s="18">
        <v>9.0677514877988141E-3</v>
      </c>
      <c r="F75" s="18">
        <v>3.4794873731113903E-2</v>
      </c>
      <c r="G75" s="18">
        <v>5.8525275631180476E-3</v>
      </c>
      <c r="H75" s="18">
        <v>4.113392599642185E-2</v>
      </c>
      <c r="I75" s="18">
        <v>1.2856655718270989E-2</v>
      </c>
      <c r="J75" s="18">
        <v>8.5282374989363863E-3</v>
      </c>
      <c r="K75" s="18">
        <v>2.652541735275649E-2</v>
      </c>
      <c r="L75" s="18">
        <v>5.1346797986703503E-2</v>
      </c>
      <c r="M75" s="18">
        <v>2.8036772222119529E-2</v>
      </c>
      <c r="N75" s="18">
        <v>7.8908627462265457E-2</v>
      </c>
      <c r="O75" s="18">
        <v>2.1035700140077159E-2</v>
      </c>
      <c r="P75" s="18">
        <v>-1.6278845209171892E-2</v>
      </c>
      <c r="Q75" s="18">
        <v>4.6493111854773561E-2</v>
      </c>
      <c r="R75" s="18">
        <v>1.3704717395904399E-2</v>
      </c>
      <c r="S75" s="18">
        <v>3.9852898981407314E-3</v>
      </c>
      <c r="T75" s="18">
        <v>4.5457948392906289E-3</v>
      </c>
      <c r="U75" s="18">
        <v>-3.5338942324864009E-3</v>
      </c>
      <c r="V75" s="18">
        <v>2.7635425408918168E-2</v>
      </c>
      <c r="W75" s="18">
        <v>1.9085120629869889E-2</v>
      </c>
    </row>
    <row r="76" spans="2:23" ht="12" customHeight="1">
      <c r="B76" s="22">
        <f t="shared" si="1"/>
        <v>42825</v>
      </c>
      <c r="C76" s="20">
        <v>4.6890613974057693E-2</v>
      </c>
      <c r="D76" s="20">
        <v>4.7340378528541997E-2</v>
      </c>
      <c r="E76" s="20">
        <v>4.5033032746839119E-2</v>
      </c>
      <c r="F76" s="20">
        <v>1.8900106257181189E-2</v>
      </c>
      <c r="G76" s="20">
        <v>1.1765033916435459E-3</v>
      </c>
      <c r="H76" s="20">
        <v>2.2558758202475101E-2</v>
      </c>
      <c r="I76" s="20">
        <v>3.8786000424480882E-2</v>
      </c>
      <c r="J76" s="20">
        <v>4.5245265577190663E-2</v>
      </c>
      <c r="K76" s="20">
        <v>2.9779642254392561E-2</v>
      </c>
      <c r="L76" s="20">
        <v>3.1559724666146982E-2</v>
      </c>
      <c r="M76" s="20">
        <v>2.1091909415306361E-2</v>
      </c>
      <c r="N76" s="20">
        <v>4.3474255867679501E-2</v>
      </c>
      <c r="O76" s="20">
        <v>1.9745214789706141E-2</v>
      </c>
      <c r="P76" s="20">
        <v>-2.072891673126398E-2</v>
      </c>
      <c r="Q76" s="20">
        <v>2.8678521323005631E-2</v>
      </c>
      <c r="R76" s="20">
        <v>1.8231522535696602E-2</v>
      </c>
      <c r="S76" s="20">
        <v>3.3867988376382392E-2</v>
      </c>
      <c r="T76" s="20">
        <v>1.493256728296144E-2</v>
      </c>
      <c r="U76" s="20">
        <v>2.747123617589042E-2</v>
      </c>
      <c r="V76" s="20">
        <v>3.3798056304518598E-2</v>
      </c>
      <c r="W76" s="20">
        <v>3.8051254215633927E-2</v>
      </c>
    </row>
    <row r="77" spans="2:23" ht="12" customHeight="1">
      <c r="B77" s="22">
        <f t="shared" si="1"/>
        <v>42916</v>
      </c>
      <c r="C77" s="18">
        <v>5.1556147880086778E-2</v>
      </c>
      <c r="D77" s="18">
        <v>5.1779607334088817E-2</v>
      </c>
      <c r="E77" s="18">
        <v>5.0663357842700263E-2</v>
      </c>
      <c r="F77" s="18">
        <v>2.4035715742463552E-2</v>
      </c>
      <c r="G77" s="18">
        <v>1.9362174364106591E-2</v>
      </c>
      <c r="H77" s="18">
        <v>2.498660680523335E-2</v>
      </c>
      <c r="I77" s="18">
        <v>2.728866295169952E-2</v>
      </c>
      <c r="J77" s="18">
        <v>2.9505868266979981E-2</v>
      </c>
      <c r="K77" s="18">
        <v>3.209433297293951E-2</v>
      </c>
      <c r="L77" s="18">
        <v>2.3174613696688828E-2</v>
      </c>
      <c r="M77" s="18">
        <v>4.8513981894557252E-2</v>
      </c>
      <c r="N77" s="18">
        <v>-7.5576632675370403E-3</v>
      </c>
      <c r="O77" s="18">
        <v>3.067603075926684E-2</v>
      </c>
      <c r="P77" s="18">
        <v>9.4390239140900833E-2</v>
      </c>
      <c r="Q77" s="18">
        <v>1.5885174252159299E-2</v>
      </c>
      <c r="R77" s="18">
        <v>2.549830949126464E-2</v>
      </c>
      <c r="S77" s="18">
        <v>3.7698406407767449E-2</v>
      </c>
      <c r="T77" s="18">
        <v>3.0875090767334301E-2</v>
      </c>
      <c r="U77" s="18">
        <v>5.1504142275239362E-2</v>
      </c>
      <c r="V77" s="18">
        <v>4.2056254143662208E-2</v>
      </c>
      <c r="W77" s="18">
        <v>3.9783119992774729E-2</v>
      </c>
    </row>
    <row r="78" spans="2:23" ht="12" customHeight="1">
      <c r="B78" s="22">
        <f t="shared" si="1"/>
        <v>43008</v>
      </c>
      <c r="C78" s="20">
        <v>4.6440233669382103E-2</v>
      </c>
      <c r="D78" s="20">
        <v>4.7975875625113851E-2</v>
      </c>
      <c r="E78" s="20">
        <v>2.8347009964287961E-2</v>
      </c>
      <c r="F78" s="20">
        <v>3.8561474474273487E-2</v>
      </c>
      <c r="G78" s="20">
        <v>5.6583279585240787E-2</v>
      </c>
      <c r="H78" s="20">
        <v>3.488254585648054E-2</v>
      </c>
      <c r="I78" s="20">
        <v>4.2557060692839821E-2</v>
      </c>
      <c r="J78" s="20">
        <v>5.9210101625389422E-2</v>
      </c>
      <c r="K78" s="20">
        <v>2.6810708032084522E-2</v>
      </c>
      <c r="L78" s="20">
        <v>1.5294191227029909E-2</v>
      </c>
      <c r="M78" s="20">
        <v>1.388369709799964E-2</v>
      </c>
      <c r="N78" s="20">
        <v>1.7035118312977549E-2</v>
      </c>
      <c r="O78" s="20">
        <v>1.935441938812632E-2</v>
      </c>
      <c r="P78" s="20">
        <v>3.5458004437410429E-2</v>
      </c>
      <c r="Q78" s="20">
        <v>2.1498406990934971E-2</v>
      </c>
      <c r="R78" s="20">
        <v>9.6344686643734523E-3</v>
      </c>
      <c r="S78" s="20">
        <v>3.6310311025293363E-2</v>
      </c>
      <c r="T78" s="20">
        <v>1.664358730250726E-2</v>
      </c>
      <c r="U78" s="20">
        <v>4.6536588869548152E-2</v>
      </c>
      <c r="V78" s="20">
        <v>3.8078142024663857E-2</v>
      </c>
      <c r="W78" s="20">
        <v>3.7635195860559627E-2</v>
      </c>
    </row>
    <row r="79" spans="2:23" ht="12" customHeight="1">
      <c r="B79" s="22">
        <f t="shared" si="1"/>
        <v>43100</v>
      </c>
      <c r="C79" s="18">
        <v>3.8091553913625058E-2</v>
      </c>
      <c r="D79" s="18">
        <v>3.9490610411020872E-2</v>
      </c>
      <c r="E79" s="18">
        <v>2.9380014222328828E-2</v>
      </c>
      <c r="F79" s="18">
        <v>1.8724523219735941E-2</v>
      </c>
      <c r="G79" s="18">
        <v>1.805257064389099E-2</v>
      </c>
      <c r="H79" s="18">
        <v>1.8867493013282829E-2</v>
      </c>
      <c r="I79" s="18">
        <v>1.1867662983953361E-2</v>
      </c>
      <c r="J79" s="18">
        <v>1.535354052606785E-2</v>
      </c>
      <c r="K79" s="18">
        <v>9.5724647687775999E-3</v>
      </c>
      <c r="L79" s="18">
        <v>3.9884251544859417E-3</v>
      </c>
      <c r="M79" s="18">
        <v>-1.2148603389201431E-2</v>
      </c>
      <c r="N79" s="18">
        <v>2.4137601450537671E-2</v>
      </c>
      <c r="O79" s="18">
        <v>3.0752640283058019E-2</v>
      </c>
      <c r="P79" s="18">
        <v>3.6822844691646983E-2</v>
      </c>
      <c r="Q79" s="18">
        <v>3.7988602062462677E-2</v>
      </c>
      <c r="R79" s="18">
        <v>1.6169175095473109E-2</v>
      </c>
      <c r="S79" s="18">
        <v>1.1836649939119811E-2</v>
      </c>
      <c r="T79" s="18">
        <v>2.656993640659544E-2</v>
      </c>
      <c r="U79" s="18">
        <v>-8.8307002903253995E-4</v>
      </c>
      <c r="V79" s="18">
        <v>3.5003295182839178E-2</v>
      </c>
      <c r="W79" s="18">
        <v>2.6879203730438839E-2</v>
      </c>
    </row>
    <row r="80" spans="2:23" ht="12" customHeight="1">
      <c r="B80" s="22">
        <f t="shared" si="1"/>
        <v>43190</v>
      </c>
      <c r="C80" s="20">
        <v>3.9320859454036412E-2</v>
      </c>
      <c r="D80" s="20">
        <v>3.5144313153325557E-2</v>
      </c>
      <c r="E80" s="20">
        <v>7.6954596596336078E-2</v>
      </c>
      <c r="F80" s="20">
        <v>6.5712601919170499E-2</v>
      </c>
      <c r="G80" s="20">
        <v>5.3893870069305017E-2</v>
      </c>
      <c r="H80" s="20">
        <v>6.8194762700513722E-2</v>
      </c>
      <c r="I80" s="20">
        <v>2.8879128008955091E-2</v>
      </c>
      <c r="J80" s="20">
        <v>3.9038960253737758E-2</v>
      </c>
      <c r="K80" s="20">
        <v>3.2082761925675607E-2</v>
      </c>
      <c r="L80" s="20">
        <v>2.9900082541572729E-2</v>
      </c>
      <c r="M80" s="20">
        <v>4.2415266235640507E-2</v>
      </c>
      <c r="N80" s="20">
        <v>1.5100369953753081E-2</v>
      </c>
      <c r="O80" s="20">
        <v>3.7448351225868308E-2</v>
      </c>
      <c r="P80" s="20">
        <v>3.6263165819085293E-2</v>
      </c>
      <c r="Q80" s="20">
        <v>2.3771977843711989E-2</v>
      </c>
      <c r="R80" s="20">
        <v>6.056599954208175E-2</v>
      </c>
      <c r="S80" s="20">
        <v>5.330744684697386E-2</v>
      </c>
      <c r="T80" s="20">
        <v>3.5413189368691533E-2</v>
      </c>
      <c r="U80" s="20">
        <v>6.7951279603920334E-2</v>
      </c>
      <c r="V80" s="20">
        <v>2.405492639234641E-2</v>
      </c>
      <c r="W80" s="20">
        <v>3.8309275335413513E-2</v>
      </c>
    </row>
    <row r="81" spans="2:23" ht="12" customHeight="1">
      <c r="B81" s="22">
        <f t="shared" si="1"/>
        <v>43281</v>
      </c>
      <c r="C81" s="18">
        <v>3.9384647981465237E-2</v>
      </c>
      <c r="D81" s="18">
        <v>3.5088732844257058E-2</v>
      </c>
      <c r="E81" s="18">
        <v>7.6971736580921046E-2</v>
      </c>
      <c r="F81" s="18">
        <v>5.73027858491304E-2</v>
      </c>
      <c r="G81" s="18">
        <v>6.4729513395923588E-2</v>
      </c>
      <c r="H81" s="18">
        <v>5.5767222959731022E-2</v>
      </c>
      <c r="I81" s="18">
        <v>2.3534443388955491E-2</v>
      </c>
      <c r="J81" s="18">
        <v>1.6779849730389481E-2</v>
      </c>
      <c r="K81" s="18">
        <v>2.1229301202192689E-2</v>
      </c>
      <c r="L81" s="18">
        <v>2.6098016571590051E-2</v>
      </c>
      <c r="M81" s="18">
        <v>2.1848867842562791E-2</v>
      </c>
      <c r="N81" s="18">
        <v>3.1452988521934122E-2</v>
      </c>
      <c r="O81" s="18">
        <v>4.6545198753120687E-3</v>
      </c>
      <c r="P81" s="18">
        <v>1.120833135170818E-2</v>
      </c>
      <c r="Q81" s="18">
        <v>4.2554168534833181E-2</v>
      </c>
      <c r="R81" s="18">
        <v>-0.12823921600112659</v>
      </c>
      <c r="S81" s="18">
        <v>5.5773244345423738E-2</v>
      </c>
      <c r="T81" s="18">
        <v>8.3012256518569583E-2</v>
      </c>
      <c r="U81" s="18">
        <v>5.1717120809736228E-2</v>
      </c>
      <c r="V81" s="18">
        <v>8.2351923204137645E-2</v>
      </c>
      <c r="W81" s="18">
        <v>3.5412659871182577E-2</v>
      </c>
    </row>
    <row r="82" spans="2:23" ht="12" customHeight="1">
      <c r="B82" s="22">
        <f t="shared" si="1"/>
        <v>43373</v>
      </c>
      <c r="C82" s="20">
        <v>4.2981322701016289E-2</v>
      </c>
      <c r="D82" s="20">
        <v>4.3472658854953439E-2</v>
      </c>
      <c r="E82" s="20">
        <v>3.9457378614536021E-2</v>
      </c>
      <c r="F82" s="20">
        <v>4.335472377823546E-2</v>
      </c>
      <c r="G82" s="20">
        <v>4.8068625086767902E-2</v>
      </c>
      <c r="H82" s="20">
        <v>4.2364904716929663E-2</v>
      </c>
      <c r="I82" s="20">
        <v>1.682184017050092E-2</v>
      </c>
      <c r="J82" s="20">
        <v>1.320651937170347E-2</v>
      </c>
      <c r="K82" s="20">
        <v>2.8609464370738639E-2</v>
      </c>
      <c r="L82" s="20">
        <v>4.9260751820940918E-2</v>
      </c>
      <c r="M82" s="20">
        <v>5.5562544440583617E-2</v>
      </c>
      <c r="N82" s="20">
        <v>4.0917344498774488E-2</v>
      </c>
      <c r="O82" s="20">
        <v>-2.781445711007025E-3</v>
      </c>
      <c r="P82" s="20">
        <v>-1.2779499779047691E-2</v>
      </c>
      <c r="Q82" s="20">
        <v>9.0009326364131059E-3</v>
      </c>
      <c r="R82" s="20">
        <v>-8.1708553210219081E-3</v>
      </c>
      <c r="S82" s="20">
        <v>3.0988843707939751E-2</v>
      </c>
      <c r="T82" s="20">
        <v>3.9758088162505922E-2</v>
      </c>
      <c r="U82" s="20">
        <v>2.4569622254463571E-2</v>
      </c>
      <c r="V82" s="20">
        <v>2.1868794394863219E-2</v>
      </c>
      <c r="W82" s="20">
        <v>3.433159332353064E-2</v>
      </c>
    </row>
    <row r="83" spans="2:23" ht="12" customHeight="1">
      <c r="B83" s="22">
        <f t="shared" si="1"/>
        <v>43465</v>
      </c>
      <c r="C83" s="18">
        <v>-8.7122108434953827E-3</v>
      </c>
      <c r="D83" s="18">
        <v>-8.7747679945121559E-3</v>
      </c>
      <c r="E83" s="18">
        <v>-5.493551732268509E-3</v>
      </c>
      <c r="F83" s="18">
        <v>1.049382396249166E-2</v>
      </c>
      <c r="G83" s="18">
        <v>-5.6430415892491093E-3</v>
      </c>
      <c r="H83" s="18">
        <v>1.3780252170494171E-2</v>
      </c>
      <c r="I83" s="18">
        <v>-6.4587610163507891E-3</v>
      </c>
      <c r="J83" s="18">
        <v>6.0010494720010854E-3</v>
      </c>
      <c r="K83" s="18">
        <v>2.2937063423033699E-2</v>
      </c>
      <c r="L83" s="18">
        <v>-1.6902393379348291E-2</v>
      </c>
      <c r="M83" s="18">
        <v>-2.6961400149445591E-3</v>
      </c>
      <c r="N83" s="18">
        <v>-3.5452895871196273E-2</v>
      </c>
      <c r="O83" s="18">
        <v>5.2727568569590488E-3</v>
      </c>
      <c r="P83" s="18">
        <v>-7.323967731529879E-3</v>
      </c>
      <c r="Q83" s="18">
        <v>-7.2030437990587837E-3</v>
      </c>
      <c r="R83" s="18">
        <v>4.6601606919520746E-3</v>
      </c>
      <c r="S83" s="18">
        <v>2.094035304883568E-2</v>
      </c>
      <c r="T83" s="18">
        <v>3.3087176664440048E-2</v>
      </c>
      <c r="U83" s="18">
        <v>1.368842377385282E-2</v>
      </c>
      <c r="V83" s="18">
        <v>6.8941248853802151E-3</v>
      </c>
      <c r="W83" s="18">
        <v>-4.8154555214442452E-3</v>
      </c>
    </row>
    <row r="84" spans="2:23" ht="12" customHeight="1">
      <c r="B84" s="22">
        <f t="shared" si="1"/>
        <v>43555</v>
      </c>
      <c r="C84" s="20">
        <v>4.4261858179408309E-2</v>
      </c>
      <c r="D84" s="20">
        <v>4.3828801514639533E-2</v>
      </c>
      <c r="E84" s="20">
        <v>4.7451145087042512E-2</v>
      </c>
      <c r="F84" s="20">
        <v>6.7414027020577416E-2</v>
      </c>
      <c r="G84" s="20">
        <v>2.3910159541445038E-2</v>
      </c>
      <c r="H84" s="20">
        <v>7.6292992685584871E-2</v>
      </c>
      <c r="I84" s="20">
        <v>1.9554767482476532E-2</v>
      </c>
      <c r="J84" s="20">
        <v>2.5113982962933878E-2</v>
      </c>
      <c r="K84" s="20">
        <v>3.3789795935754929E-2</v>
      </c>
      <c r="L84" s="20">
        <v>1.2738736035234901E-2</v>
      </c>
      <c r="M84" s="20">
        <v>3.0593534134503612E-2</v>
      </c>
      <c r="N84" s="20">
        <v>-1.1541425883351501E-2</v>
      </c>
      <c r="O84" s="20">
        <v>1.7564701323143469E-2</v>
      </c>
      <c r="P84" s="20">
        <v>2.0215798661878951E-2</v>
      </c>
      <c r="Q84" s="20">
        <v>1.9832365840606329E-2</v>
      </c>
      <c r="R84" s="20">
        <v>2.154196507014516E-2</v>
      </c>
      <c r="S84" s="20">
        <v>2.359510169762968E-2</v>
      </c>
      <c r="T84" s="20">
        <v>4.8834202352829197E-2</v>
      </c>
      <c r="U84" s="20">
        <v>1.6145301802387161E-2</v>
      </c>
      <c r="V84" s="20">
        <v>2.3578073962002181E-2</v>
      </c>
      <c r="W84" s="20">
        <v>3.3201656564539217E-2</v>
      </c>
    </row>
    <row r="85" spans="2:23" ht="12" customHeight="1">
      <c r="B85" s="22">
        <f t="shared" si="1"/>
        <v>43646</v>
      </c>
      <c r="C85" s="18">
        <v>2.9484660445940451E-2</v>
      </c>
      <c r="D85" s="18">
        <v>2.5435579087216938E-2</v>
      </c>
      <c r="E85" s="18">
        <v>6.3940797241021752E-2</v>
      </c>
      <c r="F85" s="18">
        <v>2.468514144688139E-2</v>
      </c>
      <c r="G85" s="18">
        <v>3.6718457342252757E-2</v>
      </c>
      <c r="H85" s="18">
        <v>2.2310222079566341E-2</v>
      </c>
      <c r="I85" s="18">
        <v>1.6312535182587681E-2</v>
      </c>
      <c r="J85" s="18">
        <v>1.64978399595983E-2</v>
      </c>
      <c r="K85" s="18">
        <v>1.5236731152232339E-2</v>
      </c>
      <c r="L85" s="18">
        <v>-1.186230586570991E-2</v>
      </c>
      <c r="M85" s="18">
        <v>3.3108571831483862E-3</v>
      </c>
      <c r="N85" s="18">
        <v>-3.2983776139587577E-2</v>
      </c>
      <c r="O85" s="18">
        <v>1.651269034648406E-2</v>
      </c>
      <c r="P85" s="18">
        <v>1.562113278787414E-2</v>
      </c>
      <c r="Q85" s="18">
        <v>1.534987975892488E-2</v>
      </c>
      <c r="R85" s="18">
        <v>1.379406831092278E-2</v>
      </c>
      <c r="S85" s="18">
        <v>3.8700586120209428E-2</v>
      </c>
      <c r="T85" s="18">
        <v>6.0584995881894248E-2</v>
      </c>
      <c r="U85" s="18">
        <v>3.7614380254761708E-2</v>
      </c>
      <c r="V85" s="18">
        <v>4.921946722040782E-2</v>
      </c>
      <c r="W85" s="18">
        <v>2.1640093622688369E-2</v>
      </c>
    </row>
    <row r="86" spans="2:23" ht="12" customHeight="1">
      <c r="B86" s="22">
        <f t="shared" si="1"/>
        <v>43738</v>
      </c>
      <c r="C86" s="20">
        <v>2.7845706650068799E-2</v>
      </c>
      <c r="D86" s="20">
        <v>2.8197500572997521E-2</v>
      </c>
      <c r="E86" s="20">
        <v>2.7514943625322589E-2</v>
      </c>
      <c r="F86" s="20">
        <v>1.5514074366831609E-2</v>
      </c>
      <c r="G86" s="20">
        <v>3.034337676531473E-2</v>
      </c>
      <c r="H86" s="20">
        <v>1.2805941258126509E-2</v>
      </c>
      <c r="I86" s="20">
        <v>3.1863470261882958E-2</v>
      </c>
      <c r="J86" s="20">
        <v>2.754584584760722E-2</v>
      </c>
      <c r="K86" s="20">
        <v>2.4467550957014032E-2</v>
      </c>
      <c r="L86" s="20">
        <v>1.5924235314352939E-3</v>
      </c>
      <c r="M86" s="20">
        <v>2.3717649195891921E-2</v>
      </c>
      <c r="N86" s="20">
        <v>-3.0734875594398251E-2</v>
      </c>
      <c r="O86" s="20">
        <v>2.085048099564801E-2</v>
      </c>
      <c r="P86" s="20">
        <v>3.7686560783828149E-2</v>
      </c>
      <c r="Q86" s="20">
        <v>2.193414892910495E-2</v>
      </c>
      <c r="R86" s="20">
        <v>1.262102687766942E-2</v>
      </c>
      <c r="S86" s="20">
        <v>2.0739184810562691E-2</v>
      </c>
      <c r="T86" s="20">
        <v>3.0098451792473609E-2</v>
      </c>
      <c r="U86" s="20">
        <v>3.5459556915315989E-3</v>
      </c>
      <c r="V86" s="20">
        <v>9.0744167294465328E-4</v>
      </c>
      <c r="W86" s="20">
        <v>2.1758958646818542E-2</v>
      </c>
    </row>
    <row r="87" spans="2:23" ht="12" customHeight="1">
      <c r="B87" s="22">
        <f t="shared" si="1"/>
        <v>43830</v>
      </c>
      <c r="C87" s="18">
        <v>5.2294905165655832E-2</v>
      </c>
      <c r="D87" s="18">
        <v>5.3837403603750777E-2</v>
      </c>
      <c r="E87" s="18">
        <v>4.1226944121193647E-2</v>
      </c>
      <c r="F87" s="18">
        <v>5.6150452055144129E-2</v>
      </c>
      <c r="G87" s="18">
        <v>2.8604419497677339E-2</v>
      </c>
      <c r="H87" s="18">
        <v>6.0309996979303282E-2</v>
      </c>
      <c r="I87" s="18">
        <v>2.1400355557823939E-2</v>
      </c>
      <c r="J87" s="18">
        <v>2.490148604580256E-2</v>
      </c>
      <c r="K87" s="18">
        <v>8.0907349667775907E-3</v>
      </c>
      <c r="L87" s="18">
        <v>-8.3790691338014867E-4</v>
      </c>
      <c r="M87" s="18">
        <v>1.0885400437673051E-2</v>
      </c>
      <c r="N87" s="18">
        <v>-1.997807396147544E-2</v>
      </c>
      <c r="O87" s="18">
        <v>2.2359601640855379E-2</v>
      </c>
      <c r="P87" s="18">
        <v>1.2588193004401839E-2</v>
      </c>
      <c r="Q87" s="18">
        <v>2.7432716559416589E-2</v>
      </c>
      <c r="R87" s="18">
        <v>7.6696816478361018E-3</v>
      </c>
      <c r="S87" s="18">
        <v>2.548655861074289E-2</v>
      </c>
      <c r="T87" s="18">
        <v>-1.6066268255696792E-2</v>
      </c>
      <c r="U87" s="18">
        <v>5.4330067129016779E-2</v>
      </c>
      <c r="V87" s="18">
        <v>2.3625042079189029E-2</v>
      </c>
      <c r="W87" s="18">
        <v>3.6124334851832092E-2</v>
      </c>
    </row>
    <row r="88" spans="2:23" ht="12" customHeight="1">
      <c r="B88" s="22">
        <f t="shared" si="1"/>
        <v>43921</v>
      </c>
      <c r="C88" s="20">
        <v>-8.5989650170837595E-2</v>
      </c>
      <c r="D88" s="20">
        <v>-8.8792811467276578E-2</v>
      </c>
      <c r="E88" s="20">
        <v>-6.12647736119597E-2</v>
      </c>
      <c r="F88" s="20">
        <v>-1.8718853669913101E-2</v>
      </c>
      <c r="G88" s="20">
        <v>-1.3178780834403049E-2</v>
      </c>
      <c r="H88" s="20">
        <v>-1.942890872614567E-2</v>
      </c>
      <c r="I88" s="20">
        <v>-3.3570992326976253E-2</v>
      </c>
      <c r="J88" s="20">
        <v>-2.359445444778752E-2</v>
      </c>
      <c r="K88" s="20">
        <v>6.3535678992618916E-3</v>
      </c>
      <c r="L88" s="20">
        <v>-0.1021027697436221</v>
      </c>
      <c r="M88" s="20">
        <v>-2.9268689675495781E-2</v>
      </c>
      <c r="N88" s="20">
        <v>-0.22192937847775679</v>
      </c>
      <c r="O88" s="20">
        <v>-6.9392673947334393E-2</v>
      </c>
      <c r="P88" s="20">
        <v>-2.2291739067157978E-2</v>
      </c>
      <c r="Q88" s="20">
        <v>-0.13062704837042241</v>
      </c>
      <c r="R88" s="20">
        <v>-4.4165530496327772E-2</v>
      </c>
      <c r="S88" s="20">
        <v>-5.6358221243296702E-3</v>
      </c>
      <c r="T88" s="20">
        <v>4.2273784089543957E-2</v>
      </c>
      <c r="U88" s="20">
        <v>-1.2392196862896171E-2</v>
      </c>
      <c r="V88" s="20">
        <v>-4.0203100978842499E-2</v>
      </c>
      <c r="W88" s="20">
        <v>-7.156790030299065E-2</v>
      </c>
    </row>
    <row r="89" spans="2:23" ht="12" customHeight="1">
      <c r="B89" s="22">
        <f t="shared" si="1"/>
        <v>44012</v>
      </c>
      <c r="C89" s="18">
        <v>9.8578314534156108E-2</v>
      </c>
      <c r="D89" s="18">
        <v>9.6644103493190414E-2</v>
      </c>
      <c r="E89" s="18">
        <v>0.1136527126370039</v>
      </c>
      <c r="F89" s="18">
        <v>8.8219901761423358E-2</v>
      </c>
      <c r="G89" s="18">
        <v>3.2540940440202837E-2</v>
      </c>
      <c r="H89" s="18">
        <v>9.5482694381366695E-2</v>
      </c>
      <c r="I89" s="18">
        <v>-3.2301967397867499E-3</v>
      </c>
      <c r="J89" s="18">
        <v>-1.6540838189264221E-2</v>
      </c>
      <c r="K89" s="18">
        <v>9.182680428465595E-5</v>
      </c>
      <c r="L89" s="18">
        <v>1.9565966511864149E-2</v>
      </c>
      <c r="M89" s="18">
        <v>2.200297851620503E-2</v>
      </c>
      <c r="N89" s="18">
        <v>1.445476041646887E-2</v>
      </c>
      <c r="O89" s="18">
        <v>2.8531455708430849E-2</v>
      </c>
      <c r="P89" s="18">
        <v>2.8296684370497038E-2</v>
      </c>
      <c r="Q89" s="18">
        <v>3.4050457749486902E-2</v>
      </c>
      <c r="R89" s="18">
        <v>3.161759651600482E-2</v>
      </c>
      <c r="S89" s="18">
        <v>3.6487131004566457E-2</v>
      </c>
      <c r="T89" s="18">
        <v>7.9624578810902236E-2</v>
      </c>
      <c r="U89" s="18">
        <v>2.2755743564545568E-2</v>
      </c>
      <c r="V89" s="18">
        <v>-3.5609338378439488E-3</v>
      </c>
      <c r="W89" s="18">
        <v>6.0947607383287528E-2</v>
      </c>
    </row>
    <row r="90" spans="2:23" ht="12" customHeight="1">
      <c r="B90" s="22">
        <f t="shared" si="1"/>
        <v>44104</v>
      </c>
      <c r="C90" s="20">
        <v>0.1213546520065911</v>
      </c>
      <c r="D90" s="20">
        <v>0.1224146532800159</v>
      </c>
      <c r="E90" s="20">
        <v>0.116688962835287</v>
      </c>
      <c r="F90" s="20">
        <v>0.1173009041476849</v>
      </c>
      <c r="G90" s="20">
        <v>6.3593448628167071E-2</v>
      </c>
      <c r="H90" s="20">
        <v>0.1246280648961708</v>
      </c>
      <c r="I90" s="20">
        <v>4.7208606611017563E-2</v>
      </c>
      <c r="J90" s="20">
        <v>6.0635706350823597E-2</v>
      </c>
      <c r="K90" s="20">
        <v>1.7738458934496881E-2</v>
      </c>
      <c r="L90" s="20">
        <v>2.4156872624354619E-2</v>
      </c>
      <c r="M90" s="20">
        <v>2.9203228078473979E-2</v>
      </c>
      <c r="N90" s="20">
        <v>1.352473424902567E-2</v>
      </c>
      <c r="O90" s="20">
        <v>3.1840910192118647E-2</v>
      </c>
      <c r="P90" s="20">
        <v>2.5369446872893771E-3</v>
      </c>
      <c r="Q90" s="20">
        <v>6.2598439222292468E-2</v>
      </c>
      <c r="R90" s="20">
        <v>2.487930477397016E-2</v>
      </c>
      <c r="S90" s="20">
        <v>7.0265968916584542E-2</v>
      </c>
      <c r="T90" s="20">
        <v>0.12736977954933229</v>
      </c>
      <c r="U90" s="20">
        <v>4.9722652678211521E-2</v>
      </c>
      <c r="V90" s="20">
        <v>3.4159753925473213E-2</v>
      </c>
      <c r="W90" s="20">
        <v>8.4123838269456686E-2</v>
      </c>
    </row>
    <row r="91" spans="2:23" ht="12" customHeight="1">
      <c r="B91" s="22">
        <f t="shared" si="1"/>
        <v>44196</v>
      </c>
      <c r="C91" s="18">
        <v>8.2067000302374682E-2</v>
      </c>
      <c r="D91" s="18">
        <v>7.5096101867633935E-2</v>
      </c>
      <c r="E91" s="18">
        <v>0.13299129671803239</v>
      </c>
      <c r="F91" s="18">
        <v>0.14643986795703051</v>
      </c>
      <c r="G91" s="18">
        <v>8.4118843174024294E-2</v>
      </c>
      <c r="H91" s="18">
        <v>0.1535634349707353</v>
      </c>
      <c r="I91" s="18">
        <v>1.1852835443387329E-2</v>
      </c>
      <c r="J91" s="18">
        <v>-1.9638897507859849E-3</v>
      </c>
      <c r="K91" s="18">
        <v>2.2793603071318721E-2</v>
      </c>
      <c r="L91" s="18">
        <v>4.4655893894584693E-2</v>
      </c>
      <c r="M91" s="18">
        <v>5.091114076422798E-2</v>
      </c>
      <c r="N91" s="18">
        <v>3.1129155901003399E-2</v>
      </c>
      <c r="O91" s="18">
        <v>3.3148504627802611E-2</v>
      </c>
      <c r="P91" s="18">
        <v>4.0774332433349159E-2</v>
      </c>
      <c r="Q91" s="18">
        <v>1.7895672901662388E-2</v>
      </c>
      <c r="R91" s="18">
        <v>4.6818216457154227E-2</v>
      </c>
      <c r="S91" s="18">
        <v>0.1288151627783434</v>
      </c>
      <c r="T91" s="18">
        <v>0.17490462605123969</v>
      </c>
      <c r="U91" s="18">
        <v>0.11176227553680861</v>
      </c>
      <c r="V91" s="18">
        <v>0.1226768075456572</v>
      </c>
      <c r="W91" s="18">
        <v>7.2062561059432095E-2</v>
      </c>
    </row>
    <row r="92" spans="2:23" ht="12" customHeight="1">
      <c r="B92" s="22">
        <f t="shared" si="1"/>
        <v>44286</v>
      </c>
      <c r="C92" s="20">
        <v>0.14406517931570059</v>
      </c>
      <c r="D92" s="20">
        <v>0.14423895077025331</v>
      </c>
      <c r="E92" s="20">
        <v>0.14494526198755911</v>
      </c>
      <c r="F92" s="20">
        <v>0.21877266900981879</v>
      </c>
      <c r="G92" s="20">
        <v>0.46669017670731422</v>
      </c>
      <c r="H92" s="20">
        <v>0.18748246827782269</v>
      </c>
      <c r="I92" s="20">
        <v>5.6136439893782697E-2</v>
      </c>
      <c r="J92" s="20">
        <v>5.9550440771700693E-2</v>
      </c>
      <c r="K92" s="20">
        <v>4.3784443313086063E-2</v>
      </c>
      <c r="L92" s="20">
        <v>4.1397458546327037E-2</v>
      </c>
      <c r="M92" s="20">
        <v>2.11747406363747E-2</v>
      </c>
      <c r="N92" s="20">
        <v>8.4654243993347533E-2</v>
      </c>
      <c r="O92" s="20">
        <v>5.310919483424037E-2</v>
      </c>
      <c r="P92" s="20">
        <v>1.6067357971863979E-2</v>
      </c>
      <c r="Q92" s="20">
        <v>0.1025122333703732</v>
      </c>
      <c r="R92" s="20">
        <v>4.3228316387927457E-2</v>
      </c>
      <c r="S92" s="20">
        <v>0.11737447410229</v>
      </c>
      <c r="T92" s="20">
        <v>0.16599842819638819</v>
      </c>
      <c r="U92" s="20">
        <v>0.1005366689637668</v>
      </c>
      <c r="V92" s="20">
        <v>8.6865064929251501E-2</v>
      </c>
      <c r="W92" s="20">
        <v>0.11347769580926249</v>
      </c>
    </row>
    <row r="93" spans="2:23" ht="12" customHeight="1">
      <c r="B93" s="22">
        <f t="shared" si="1"/>
        <v>44377</v>
      </c>
      <c r="C93" s="18">
        <v>0.1355212879107672</v>
      </c>
      <c r="D93" s="18">
        <v>0.13365748970006999</v>
      </c>
      <c r="E93" s="18">
        <v>0.15132032061683481</v>
      </c>
      <c r="F93" s="18">
        <v>0.13538716223257841</v>
      </c>
      <c r="G93" s="18">
        <v>0.1414016251565029</v>
      </c>
      <c r="H93" s="18">
        <v>0.13470320397646021</v>
      </c>
      <c r="I93" s="18">
        <v>5.098232532691549E-2</v>
      </c>
      <c r="J93" s="18">
        <v>5.7962937848261793E-2</v>
      </c>
      <c r="K93" s="18">
        <v>5.0947484881676441E-2</v>
      </c>
      <c r="L93" s="18">
        <v>7.0872189904734206E-2</v>
      </c>
      <c r="M93" s="18">
        <v>5.0404664080760941E-2</v>
      </c>
      <c r="N93" s="18">
        <v>0.1135978095711425</v>
      </c>
      <c r="O93" s="18">
        <v>7.9986960327617318E-2</v>
      </c>
      <c r="P93" s="18">
        <v>5.683311024064408E-2</v>
      </c>
      <c r="Q93" s="18">
        <v>8.1489481598408187E-2</v>
      </c>
      <c r="R93" s="18">
        <v>0.1038220284699269</v>
      </c>
      <c r="S93" s="18">
        <v>0.1645047615764974</v>
      </c>
      <c r="T93" s="18">
        <v>0.22063420356748659</v>
      </c>
      <c r="U93" s="18">
        <v>0.14889437492342369</v>
      </c>
      <c r="V93" s="18">
        <v>0.14197625748419271</v>
      </c>
      <c r="W93" s="18">
        <v>0.11574622892688451</v>
      </c>
    </row>
    <row r="94" spans="2:23" ht="12" customHeight="1">
      <c r="B94" s="22">
        <f t="shared" si="1"/>
        <v>44469</v>
      </c>
      <c r="C94" s="20">
        <v>6.1270944967324992E-2</v>
      </c>
      <c r="D94" s="20">
        <v>5.7788949235503713E-2</v>
      </c>
      <c r="E94" s="20">
        <v>8.4995652764245033E-2</v>
      </c>
      <c r="F94" s="20">
        <v>6.4215971876890654E-2</v>
      </c>
      <c r="G94" s="20">
        <v>0.1495176949236188</v>
      </c>
      <c r="H94" s="20">
        <v>5.5218184259840493E-2</v>
      </c>
      <c r="I94" s="20">
        <v>8.9559367934927359E-2</v>
      </c>
      <c r="J94" s="20">
        <v>9.2426595004368339E-2</v>
      </c>
      <c r="K94" s="20">
        <v>6.5862873642299702E-2</v>
      </c>
      <c r="L94" s="20">
        <v>2.2859746240543991E-2</v>
      </c>
      <c r="M94" s="20">
        <v>9.7190686324379882E-3</v>
      </c>
      <c r="N94" s="20">
        <v>4.9108653667094833E-2</v>
      </c>
      <c r="O94" s="20">
        <v>5.8194936416726684E-3</v>
      </c>
      <c r="P94" s="20">
        <v>-1.8830050749511051E-2</v>
      </c>
      <c r="Q94" s="20">
        <v>5.1198027009998981E-2</v>
      </c>
      <c r="R94" s="20">
        <v>1.108814189678675E-2</v>
      </c>
      <c r="S94" s="20">
        <v>7.0074582149189268E-2</v>
      </c>
      <c r="T94" s="20">
        <v>0.10604167384520261</v>
      </c>
      <c r="U94" s="20">
        <v>5.7056552533359513E-2</v>
      </c>
      <c r="V94" s="20">
        <v>8.4812621866572568E-2</v>
      </c>
      <c r="W94" s="20">
        <v>5.4829100047685708E-2</v>
      </c>
    </row>
    <row r="95" spans="2:23" ht="12" customHeight="1">
      <c r="B95" s="22">
        <f t="shared" si="1"/>
        <v>44561</v>
      </c>
      <c r="C95" s="18">
        <v>5.9171193522956411E-2</v>
      </c>
      <c r="D95" s="18">
        <v>5.9077889498190712E-2</v>
      </c>
      <c r="E95" s="18">
        <v>5.7497603978941658E-2</v>
      </c>
      <c r="F95" s="18">
        <v>6.5164793261338172E-2</v>
      </c>
      <c r="G95" s="18">
        <v>0.10556371488434529</v>
      </c>
      <c r="H95" s="18">
        <v>6.0757152405443333E-2</v>
      </c>
      <c r="I95" s="18">
        <v>7.0865696984232285E-2</v>
      </c>
      <c r="J95" s="18">
        <v>7.9455610607831462E-2</v>
      </c>
      <c r="K95" s="18">
        <v>6.8161416414289189E-2</v>
      </c>
      <c r="L95" s="18">
        <v>6.7583543931435619E-2</v>
      </c>
      <c r="M95" s="18">
        <v>7.1482134994415025E-2</v>
      </c>
      <c r="N95" s="18">
        <v>5.9852563758235437E-2</v>
      </c>
      <c r="O95" s="18">
        <v>2.0562134706493481E-2</v>
      </c>
      <c r="P95" s="18">
        <v>7.9944862214178514E-3</v>
      </c>
      <c r="Q95" s="18">
        <v>2.8179132147859502E-2</v>
      </c>
      <c r="R95" s="18">
        <v>1.3479099075563109E-2</v>
      </c>
      <c r="S95" s="18">
        <v>3.9852296170609369E-2</v>
      </c>
      <c r="T95" s="18">
        <v>6.4177810366719434E-2</v>
      </c>
      <c r="U95" s="18">
        <v>3.3691645940687742E-2</v>
      </c>
      <c r="V95" s="18">
        <v>8.389659451795195E-2</v>
      </c>
      <c r="W95" s="18">
        <v>5.710864667184401E-2</v>
      </c>
    </row>
    <row r="96" spans="2:23" ht="12" customHeight="1">
      <c r="B96" s="22">
        <f t="shared" si="1"/>
        <v>44651</v>
      </c>
      <c r="C96" s="20">
        <v>1.003823088809019E-2</v>
      </c>
      <c r="D96" s="20">
        <v>9.3368949398953127E-3</v>
      </c>
      <c r="E96" s="20">
        <v>1.2998476129358449E-2</v>
      </c>
      <c r="F96" s="20">
        <v>-4.0885381398505838E-2</v>
      </c>
      <c r="G96" s="20">
        <v>-9.9455539251469549E-3</v>
      </c>
      <c r="H96" s="20">
        <v>-4.525195108864255E-2</v>
      </c>
      <c r="I96" s="20">
        <v>6.8845841905197158E-2</v>
      </c>
      <c r="J96" s="20">
        <v>6.9146065623350461E-2</v>
      </c>
      <c r="K96" s="20">
        <v>8.5035714723808775E-2</v>
      </c>
      <c r="L96" s="20">
        <v>6.4536049067114964E-2</v>
      </c>
      <c r="M96" s="20">
        <v>4.5727676982252108E-2</v>
      </c>
      <c r="N96" s="20">
        <v>0.105173528307436</v>
      </c>
      <c r="O96" s="20">
        <v>2.2833819983035571E-2</v>
      </c>
      <c r="P96" s="20">
        <v>1.933693796247971E-3</v>
      </c>
      <c r="Q96" s="20">
        <v>3.5426438619049483E-2</v>
      </c>
      <c r="R96" s="20">
        <v>4.2066474857461733E-2</v>
      </c>
      <c r="S96" s="20">
        <v>3.979379049062759E-3</v>
      </c>
      <c r="T96" s="20">
        <v>-3.0300658149554631E-3</v>
      </c>
      <c r="U96" s="20">
        <v>2.4471273262387521E-3</v>
      </c>
      <c r="V96" s="20">
        <v>1.3161702514355779E-2</v>
      </c>
      <c r="W96" s="20">
        <v>1.8988572113786351E-2</v>
      </c>
    </row>
    <row r="97" spans="2:23" ht="12" customHeight="1">
      <c r="B97" s="22">
        <f t="shared" si="1"/>
        <v>44742</v>
      </c>
      <c r="C97" s="18">
        <v>-2.8202742681622262E-2</v>
      </c>
      <c r="D97" s="18">
        <v>-2.13183307947632E-2</v>
      </c>
      <c r="E97" s="18">
        <v>-6.9866986237142714E-2</v>
      </c>
      <c r="F97" s="18">
        <v>-8.6531468235598208E-2</v>
      </c>
      <c r="G97" s="18">
        <v>-6.8250177065979911E-2</v>
      </c>
      <c r="H97" s="18">
        <v>-8.9112331718282145E-2</v>
      </c>
      <c r="I97" s="18">
        <v>1.4243616854553E-2</v>
      </c>
      <c r="J97" s="18">
        <v>1.461934515713104E-2</v>
      </c>
      <c r="K97" s="18">
        <v>9.370341025471296E-3</v>
      </c>
      <c r="L97" s="18">
        <v>2.9927544983190831E-2</v>
      </c>
      <c r="M97" s="18">
        <v>1.569145390518711E-2</v>
      </c>
      <c r="N97" s="18">
        <v>6.059305736380538E-2</v>
      </c>
      <c r="O97" s="18">
        <v>-3.6327807066545148E-3</v>
      </c>
      <c r="P97" s="18">
        <v>-7.3389165610782126E-4</v>
      </c>
      <c r="Q97" s="18">
        <v>-9.2995601643298675E-3</v>
      </c>
      <c r="R97" s="18">
        <v>-1.459245228685901E-3</v>
      </c>
      <c r="S97" s="18">
        <v>-1.7736544995719639E-2</v>
      </c>
      <c r="T97" s="18">
        <v>-3.5482116207502523E-2</v>
      </c>
      <c r="U97" s="18">
        <v>-1.218872075956323E-2</v>
      </c>
      <c r="V97" s="18">
        <v>4.217979286446516E-2</v>
      </c>
      <c r="W97" s="18">
        <v>-1.525416502468291E-2</v>
      </c>
    </row>
    <row r="98" spans="2:23" ht="12" customHeight="1">
      <c r="B98" s="22">
        <f t="shared" si="1"/>
        <v>44834</v>
      </c>
      <c r="C98" s="20">
        <v>-1.4983361585134251E-2</v>
      </c>
      <c r="D98" s="20">
        <v>-1.5750878768794659E-2</v>
      </c>
      <c r="E98" s="20">
        <v>-1.199082352769165E-2</v>
      </c>
      <c r="F98" s="20">
        <v>-2.7569974563197871E-2</v>
      </c>
      <c r="G98" s="20">
        <v>-3.5665960759586827E-2</v>
      </c>
      <c r="H98" s="20">
        <v>-2.6497373238870799E-2</v>
      </c>
      <c r="I98" s="20">
        <v>-9.4649514522999745E-3</v>
      </c>
      <c r="J98" s="20">
        <v>-2.310693967476685E-2</v>
      </c>
      <c r="K98" s="20">
        <v>7.9650308404939363E-3</v>
      </c>
      <c r="L98" s="20">
        <v>2.5770680339100242E-2</v>
      </c>
      <c r="M98" s="20">
        <v>2.1060307173934589E-2</v>
      </c>
      <c r="N98" s="20">
        <v>3.5928810472534378E-2</v>
      </c>
      <c r="O98" s="20">
        <v>-2.890460561028263E-3</v>
      </c>
      <c r="P98" s="20">
        <v>1.7208429940529069E-2</v>
      </c>
      <c r="Q98" s="20">
        <v>6.9394036929582015E-4</v>
      </c>
      <c r="R98" s="20">
        <v>-7.2169693634901999E-2</v>
      </c>
      <c r="S98" s="20">
        <v>-1.0175979736597561E-2</v>
      </c>
      <c r="T98" s="20">
        <v>-4.2591845431436348E-2</v>
      </c>
      <c r="U98" s="20">
        <v>-2.121022069927259E-3</v>
      </c>
      <c r="V98" s="20">
        <v>-2.419150700444983E-2</v>
      </c>
      <c r="W98" s="20">
        <v>-9.2641929605021822E-3</v>
      </c>
    </row>
    <row r="99" spans="2:23" ht="12" customHeight="1">
      <c r="B99" s="22">
        <f t="shared" si="1"/>
        <v>44926</v>
      </c>
      <c r="C99" s="18">
        <v>1.6387433676855471E-2</v>
      </c>
      <c r="D99" s="18">
        <v>1.9140030088390599E-2</v>
      </c>
      <c r="E99" s="18">
        <v>-1.853372984013224E-3</v>
      </c>
      <c r="F99" s="18">
        <v>-5.2860850539131699E-2</v>
      </c>
      <c r="G99" s="18">
        <v>-7.194404783124897E-2</v>
      </c>
      <c r="H99" s="18">
        <v>-5.0407407413406657E-2</v>
      </c>
      <c r="I99" s="18">
        <v>-5.6197547052772023E-3</v>
      </c>
      <c r="J99" s="18">
        <v>1.415381217086509E-3</v>
      </c>
      <c r="K99" s="18">
        <v>-1.5105112082132501E-2</v>
      </c>
      <c r="L99" s="18">
        <v>1.185500706931308E-2</v>
      </c>
      <c r="M99" s="18">
        <v>6.282217446385463E-3</v>
      </c>
      <c r="N99" s="18">
        <v>2.4275208790434991E-2</v>
      </c>
      <c r="O99" s="18">
        <v>2.7150551478520191E-2</v>
      </c>
      <c r="P99" s="18">
        <v>1.1615669617133889E-2</v>
      </c>
      <c r="Q99" s="18">
        <v>2.289834398485913E-2</v>
      </c>
      <c r="R99" s="18">
        <v>8.5438699829727627E-2</v>
      </c>
      <c r="S99" s="18">
        <v>-4.1816804913467058E-2</v>
      </c>
      <c r="T99" s="18">
        <v>-6.2411160577222957E-2</v>
      </c>
      <c r="U99" s="18">
        <v>-3.5831712080380829E-2</v>
      </c>
      <c r="V99" s="18">
        <v>4.8768610200957676E-3</v>
      </c>
      <c r="W99" s="18">
        <v>7.6306507302621451E-3</v>
      </c>
    </row>
    <row r="100" spans="2:23" ht="12" customHeight="1">
      <c r="B100" s="22">
        <f t="shared" si="1"/>
        <v>45016</v>
      </c>
      <c r="C100" s="20">
        <v>3.6251569838292141E-2</v>
      </c>
      <c r="D100" s="20">
        <v>4.2086585929194793E-2</v>
      </c>
      <c r="E100" s="20">
        <v>-2.2671756686787341E-3</v>
      </c>
      <c r="F100" s="20">
        <v>-6.5542229807804553E-3</v>
      </c>
      <c r="G100" s="20">
        <v>-1.8695587322713592E-2</v>
      </c>
      <c r="H100" s="20">
        <v>-5.043665914065909E-3</v>
      </c>
      <c r="I100" s="20">
        <v>-1.6440318382359149E-3</v>
      </c>
      <c r="J100" s="20">
        <v>8.1846757365866551E-4</v>
      </c>
      <c r="K100" s="20">
        <v>-3.603519940125977E-3</v>
      </c>
      <c r="L100" s="20">
        <v>2.8341161238107041E-2</v>
      </c>
      <c r="M100" s="20">
        <v>5.0804417777581053E-2</v>
      </c>
      <c r="N100" s="20">
        <v>-2.450436073410589E-2</v>
      </c>
      <c r="O100" s="20">
        <v>2.531567660452971E-2</v>
      </c>
      <c r="P100" s="20">
        <v>2.58693947410269E-2</v>
      </c>
      <c r="Q100" s="20">
        <v>1.6451623011684009E-3</v>
      </c>
      <c r="R100" s="20">
        <v>8.7648183568635352E-2</v>
      </c>
      <c r="S100" s="20">
        <v>6.1680984299536954E-3</v>
      </c>
      <c r="T100" s="20">
        <v>-6.951522313763947E-3</v>
      </c>
      <c r="U100" s="20">
        <v>1.3707710865798811E-2</v>
      </c>
      <c r="V100" s="20">
        <v>2.4163455723631429E-3</v>
      </c>
      <c r="W100" s="20">
        <v>2.50462249555925E-2</v>
      </c>
    </row>
    <row r="101" spans="2:23" ht="12" customHeight="1">
      <c r="B101" s="22">
        <f t="shared" si="1"/>
        <v>45107</v>
      </c>
      <c r="C101" s="18">
        <v>2.941947016536783E-2</v>
      </c>
      <c r="D101" s="18">
        <v>2.980698323906528E-2</v>
      </c>
      <c r="E101" s="18">
        <v>2.648266725596304E-2</v>
      </c>
      <c r="F101" s="18">
        <v>-3.896885589985688E-4</v>
      </c>
      <c r="G101" s="18">
        <v>8.5189058920238647E-3</v>
      </c>
      <c r="H101" s="18">
        <v>-1.404849682358877E-3</v>
      </c>
      <c r="I101" s="18">
        <v>2.4972671684411201E-3</v>
      </c>
      <c r="J101" s="18">
        <v>-4.9037153653433974E-3</v>
      </c>
      <c r="K101" s="18">
        <v>-3.543607673621274E-3</v>
      </c>
      <c r="L101" s="18">
        <v>2.3515713393093659E-2</v>
      </c>
      <c r="M101" s="18">
        <v>2.0792374617031539E-2</v>
      </c>
      <c r="N101" s="18">
        <v>3.1154462509454639E-2</v>
      </c>
      <c r="O101" s="18">
        <v>1.5904879294890369E-2</v>
      </c>
      <c r="P101" s="18">
        <v>2.1561681571210078E-2</v>
      </c>
      <c r="Q101" s="18">
        <v>-6.5729225350636966E-3</v>
      </c>
      <c r="R101" s="18">
        <v>6.1025706379101541E-2</v>
      </c>
      <c r="S101" s="18">
        <v>1.170165021145775E-2</v>
      </c>
      <c r="T101" s="18">
        <v>-3.6445788215961013E-2</v>
      </c>
      <c r="U101" s="18">
        <v>3.0562597588435821E-2</v>
      </c>
      <c r="V101" s="18">
        <v>1.581326286733864E-2</v>
      </c>
      <c r="W101" s="18">
        <v>2.154560757084889E-2</v>
      </c>
    </row>
    <row r="102" spans="2:23" ht="12" customHeight="1">
      <c r="B102" s="22">
        <f t="shared" ref="B102" si="2">EOMONTH(B101,3)</f>
        <v>45199</v>
      </c>
      <c r="C102" s="20">
        <v>2.732577530649261E-3</v>
      </c>
      <c r="D102" s="20">
        <v>3.6951013670933901E-3</v>
      </c>
      <c r="E102" s="20">
        <v>-3.8875907668167731E-3</v>
      </c>
      <c r="F102" s="20">
        <v>-6.5947649695285993E-3</v>
      </c>
      <c r="G102" s="20">
        <v>6.2594844986629816E-4</v>
      </c>
      <c r="H102" s="20">
        <v>-7.6887645746525068E-3</v>
      </c>
      <c r="I102" s="20">
        <v>2.3373362662037381E-2</v>
      </c>
      <c r="J102" s="20">
        <v>4.8848945765785023E-2</v>
      </c>
      <c r="K102" s="20">
        <v>-8.8756092783233154E-3</v>
      </c>
      <c r="L102" s="20">
        <v>-2.4548066468175311E-2</v>
      </c>
      <c r="M102" s="20">
        <v>-3.5484852997656142E-2</v>
      </c>
      <c r="N102" s="20">
        <v>1.1947422016163721E-2</v>
      </c>
      <c r="O102" s="20">
        <v>2.4989721199566439E-3</v>
      </c>
      <c r="P102" s="20">
        <v>-4.4735302673671873E-3</v>
      </c>
      <c r="Q102" s="20">
        <v>4.1277837043212751E-2</v>
      </c>
      <c r="R102" s="20">
        <v>-5.4474544684371178E-2</v>
      </c>
      <c r="S102" s="20">
        <v>3.1816153736400787E-2</v>
      </c>
      <c r="T102" s="20">
        <v>-2.80859902357351E-2</v>
      </c>
      <c r="U102" s="20">
        <v>5.8033966323070008E-2</v>
      </c>
      <c r="V102" s="20">
        <v>6.168397816587623E-3</v>
      </c>
      <c r="W102" s="20">
        <v>1.806914246464286E-3</v>
      </c>
    </row>
  </sheetData>
  <pageMargins left="0" right="0" top="0.1" bottom="0" header="0" footer="0"/>
  <pageSetup paperSize="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9C275-1263-4C2E-B44A-A5E2B55479FB}">
  <sheetPr>
    <tabColor theme="4"/>
  </sheetPr>
  <dimension ref="B4:BD27"/>
  <sheetViews>
    <sheetView showGridLines="0" workbookViewId="0"/>
  </sheetViews>
  <sheetFormatPr defaultColWidth="10.5703125" defaultRowHeight="12" customHeight="1"/>
  <cols>
    <col min="1" max="1" width="2.5703125" style="16" customWidth="1"/>
    <col min="2" max="42" width="10.5703125" style="16"/>
    <col min="43" max="43" width="10.5703125" style="16" customWidth="1"/>
    <col min="44" max="16384" width="10.5703125" style="16"/>
  </cols>
  <sheetData>
    <row r="4" spans="2:56" s="11" customFormat="1" ht="12" customHeight="1">
      <c r="B4" s="12"/>
      <c r="C4" s="13"/>
      <c r="I4" s="12"/>
      <c r="J4" s="13"/>
      <c r="P4" s="12"/>
      <c r="Q4" s="13"/>
      <c r="W4" s="12"/>
      <c r="X4" s="13"/>
      <c r="AD4" s="12"/>
      <c r="AE4" s="13"/>
      <c r="AK4" s="12"/>
      <c r="AL4" s="13"/>
      <c r="AR4" s="12"/>
      <c r="AS4" s="13"/>
      <c r="AY4" s="12"/>
      <c r="AZ4" s="13"/>
    </row>
    <row r="5" spans="2:56" ht="12" customHeight="1">
      <c r="C5" s="15" t="s">
        <v>74</v>
      </c>
      <c r="J5" s="15" t="s">
        <v>75</v>
      </c>
      <c r="Q5" s="15" t="s">
        <v>77</v>
      </c>
      <c r="X5" s="15" t="s">
        <v>78</v>
      </c>
      <c r="AE5" s="15" t="s">
        <v>79</v>
      </c>
      <c r="AL5" s="15" t="s">
        <v>80</v>
      </c>
      <c r="AS5" s="15" t="s">
        <v>81</v>
      </c>
      <c r="AZ5" s="15" t="s">
        <v>76</v>
      </c>
    </row>
    <row r="6" spans="2:56" ht="12" customHeight="1">
      <c r="C6" s="24" t="s">
        <v>70</v>
      </c>
      <c r="D6" s="25" t="s">
        <v>71</v>
      </c>
      <c r="E6" s="25" t="s">
        <v>72</v>
      </c>
      <c r="F6" s="25" t="s">
        <v>73</v>
      </c>
      <c r="G6" s="26" t="s">
        <v>17</v>
      </c>
      <c r="J6" s="24" t="s">
        <v>70</v>
      </c>
      <c r="K6" s="25" t="s">
        <v>71</v>
      </c>
      <c r="L6" s="25" t="s">
        <v>72</v>
      </c>
      <c r="M6" s="25" t="s">
        <v>73</v>
      </c>
      <c r="N6" s="26" t="s">
        <v>17</v>
      </c>
      <c r="Q6" s="24" t="s">
        <v>70</v>
      </c>
      <c r="R6" s="25" t="s">
        <v>71</v>
      </c>
      <c r="S6" s="25" t="s">
        <v>72</v>
      </c>
      <c r="T6" s="25" t="s">
        <v>73</v>
      </c>
      <c r="U6" s="26" t="s">
        <v>17</v>
      </c>
      <c r="X6" s="24" t="s">
        <v>70</v>
      </c>
      <c r="Y6" s="25" t="s">
        <v>71</v>
      </c>
      <c r="Z6" s="25" t="s">
        <v>72</v>
      </c>
      <c r="AA6" s="25" t="s">
        <v>73</v>
      </c>
      <c r="AB6" s="26" t="s">
        <v>17</v>
      </c>
      <c r="AE6" s="24" t="s">
        <v>70</v>
      </c>
      <c r="AF6" s="25" t="s">
        <v>71</v>
      </c>
      <c r="AG6" s="25" t="s">
        <v>72</v>
      </c>
      <c r="AH6" s="25" t="s">
        <v>73</v>
      </c>
      <c r="AI6" s="26" t="s">
        <v>17</v>
      </c>
      <c r="AL6" s="24" t="s">
        <v>70</v>
      </c>
      <c r="AM6" s="25" t="s">
        <v>71</v>
      </c>
      <c r="AN6" s="25" t="s">
        <v>72</v>
      </c>
      <c r="AO6" s="25" t="s">
        <v>73</v>
      </c>
      <c r="AP6" s="26" t="s">
        <v>17</v>
      </c>
      <c r="AS6" s="24" t="s">
        <v>70</v>
      </c>
      <c r="AT6" s="25" t="s">
        <v>71</v>
      </c>
      <c r="AU6" s="25" t="s">
        <v>72</v>
      </c>
      <c r="AV6" s="25" t="s">
        <v>73</v>
      </c>
      <c r="AW6" s="26" t="s">
        <v>17</v>
      </c>
      <c r="AX6" s="78"/>
      <c r="AZ6" s="24" t="s">
        <v>70</v>
      </c>
      <c r="BA6" s="25" t="s">
        <v>71</v>
      </c>
      <c r="BB6" s="25" t="s">
        <v>72</v>
      </c>
      <c r="BC6" s="25" t="s">
        <v>73</v>
      </c>
      <c r="BD6" s="26" t="s">
        <v>17</v>
      </c>
    </row>
    <row r="7" spans="2:56" ht="12" customHeight="1">
      <c r="B7" s="75">
        <f>'Private Capital Indexes'!B7</f>
        <v>43373</v>
      </c>
      <c r="C7" s="27">
        <v>6.8315485394526962E-2</v>
      </c>
      <c r="D7" s="28">
        <v>-5.806561238212575E-2</v>
      </c>
      <c r="E7" s="28">
        <v>1.0249873012401212E-2</v>
      </c>
      <c r="F7" s="28">
        <v>2.4081720311129429E-2</v>
      </c>
      <c r="G7" s="29">
        <v>3.433159332353064E-2</v>
      </c>
      <c r="I7" s="75">
        <f>$B$7</f>
        <v>43373</v>
      </c>
      <c r="J7" s="27">
        <v>7.9619600660889425E-2</v>
      </c>
      <c r="K7" s="28">
        <v>-5.9349284020763962E-2</v>
      </c>
      <c r="L7" s="28">
        <v>2.0270316640125463E-2</v>
      </c>
      <c r="M7" s="28">
        <v>2.2711006060890826E-2</v>
      </c>
      <c r="N7" s="29">
        <v>4.2981322701016289E-2</v>
      </c>
      <c r="P7" s="75">
        <f>$B$7</f>
        <v>43373</v>
      </c>
      <c r="Q7" s="27">
        <v>4.1797389848860722E-2</v>
      </c>
      <c r="R7" s="28">
        <v>-3.4069346985935556E-2</v>
      </c>
      <c r="S7" s="28">
        <v>7.7280428629251663E-3</v>
      </c>
      <c r="T7" s="28">
        <v>3.5626680915310294E-2</v>
      </c>
      <c r="U7" s="29">
        <v>4.335472377823546E-2</v>
      </c>
      <c r="W7" s="75">
        <f>$B$7</f>
        <v>43373</v>
      </c>
      <c r="X7" s="27">
        <v>7.0357183782449137E-2</v>
      </c>
      <c r="Y7" s="28">
        <v>-5.7169005026740702E-2</v>
      </c>
      <c r="Z7" s="28">
        <v>1.3188178755708435E-2</v>
      </c>
      <c r="AA7" s="28">
        <v>3.6336614147924884E-3</v>
      </c>
      <c r="AB7" s="29">
        <v>1.682184017050092E-2</v>
      </c>
      <c r="AD7" s="75">
        <f>$B$7</f>
        <v>43373</v>
      </c>
      <c r="AE7" s="27">
        <v>5.0577649583444434E-2</v>
      </c>
      <c r="AF7" s="28">
        <v>-5.7823841612520271E-2</v>
      </c>
      <c r="AG7" s="28">
        <v>-7.2461920290758375E-3</v>
      </c>
      <c r="AH7" s="28">
        <v>5.6506943850016755E-2</v>
      </c>
      <c r="AI7" s="29">
        <v>4.9260751820940918E-2</v>
      </c>
      <c r="AK7" s="75">
        <f>$B$7</f>
        <v>43373</v>
      </c>
      <c r="AL7" s="27">
        <v>6.922493247509813E-2</v>
      </c>
      <c r="AM7" s="28">
        <v>-7.9750162890211126E-2</v>
      </c>
      <c r="AN7" s="28">
        <v>-1.0525230415112996E-2</v>
      </c>
      <c r="AO7" s="28">
        <v>7.7437847041059715E-3</v>
      </c>
      <c r="AP7" s="29">
        <v>-2.781445711007025E-3</v>
      </c>
      <c r="AR7" s="75">
        <f>$B$7</f>
        <v>43373</v>
      </c>
      <c r="AS7" s="27">
        <v>4.2583023554439429E-2</v>
      </c>
      <c r="AT7" s="28">
        <v>-3.418876535203174E-2</v>
      </c>
      <c r="AU7" s="28">
        <v>8.3942582024076895E-3</v>
      </c>
      <c r="AV7" s="28">
        <v>2.2594585505532061E-2</v>
      </c>
      <c r="AW7" s="29">
        <v>3.0988843707939751E-2</v>
      </c>
      <c r="AX7" s="18"/>
      <c r="AY7" s="75">
        <f>$B$7</f>
        <v>43373</v>
      </c>
      <c r="AZ7" s="27">
        <v>5.4632841866095336E-2</v>
      </c>
      <c r="BA7" s="28">
        <v>-4.9318336365558088E-2</v>
      </c>
      <c r="BB7" s="28">
        <v>5.3145055005372477E-3</v>
      </c>
      <c r="BC7" s="28">
        <v>1.6554288894325975E-2</v>
      </c>
      <c r="BD7" s="29">
        <v>2.1868794394863219E-2</v>
      </c>
    </row>
    <row r="8" spans="2:56" ht="12" customHeight="1">
      <c r="B8" s="76">
        <f>EOMONTH(B7,3)</f>
        <v>43465</v>
      </c>
      <c r="C8" s="30">
        <v>6.5748881319862618E-2</v>
      </c>
      <c r="D8" s="20">
        <v>-6.4698802521038712E-2</v>
      </c>
      <c r="E8" s="20">
        <v>1.0500787988239058E-3</v>
      </c>
      <c r="F8" s="20">
        <v>-5.8655343202681509E-3</v>
      </c>
      <c r="G8" s="31">
        <v>-4.8154555214442452E-3</v>
      </c>
      <c r="I8" s="76">
        <f>EOMONTH(I7,3)</f>
        <v>43465</v>
      </c>
      <c r="J8" s="30">
        <v>7.5266948727618799E-2</v>
      </c>
      <c r="K8" s="20">
        <v>-5.9757487221443528E-2</v>
      </c>
      <c r="L8" s="20">
        <v>1.5509461506175271E-2</v>
      </c>
      <c r="M8" s="20">
        <v>-2.4221672349670653E-2</v>
      </c>
      <c r="N8" s="31">
        <v>-8.7122108434953827E-3</v>
      </c>
      <c r="P8" s="76">
        <f>EOMONTH(P7,3)</f>
        <v>43465</v>
      </c>
      <c r="Q8" s="30">
        <v>4.7487014337720616E-2</v>
      </c>
      <c r="R8" s="20">
        <v>-4.3385099463853369E-2</v>
      </c>
      <c r="S8" s="20">
        <v>4.1019148738672476E-3</v>
      </c>
      <c r="T8" s="20">
        <v>6.3919090886244145E-3</v>
      </c>
      <c r="U8" s="31">
        <v>1.049382396249166E-2</v>
      </c>
      <c r="W8" s="76">
        <f>EOMONTH(W7,3)</f>
        <v>43465</v>
      </c>
      <c r="X8" s="30">
        <v>6.708076090197089E-2</v>
      </c>
      <c r="Y8" s="20">
        <v>-6.2705072729297803E-2</v>
      </c>
      <c r="Z8" s="20">
        <v>4.3756881726730867E-3</v>
      </c>
      <c r="AA8" s="20">
        <v>-1.0834449189023876E-2</v>
      </c>
      <c r="AB8" s="31">
        <v>-6.4587610163507891E-3</v>
      </c>
      <c r="AD8" s="76">
        <f>EOMONTH(AD7,3)</f>
        <v>43465</v>
      </c>
      <c r="AE8" s="30">
        <v>3.7172824629526889E-2</v>
      </c>
      <c r="AF8" s="20">
        <v>-6.6605601452489088E-2</v>
      </c>
      <c r="AG8" s="20">
        <v>-2.9432776822962199E-2</v>
      </c>
      <c r="AH8" s="20">
        <v>1.2530383443613902E-2</v>
      </c>
      <c r="AI8" s="31">
        <v>-1.6902393379348291E-2</v>
      </c>
      <c r="AK8" s="76">
        <f>EOMONTH(AK7,3)</f>
        <v>43465</v>
      </c>
      <c r="AL8" s="30">
        <v>7.0502790240406454E-2</v>
      </c>
      <c r="AM8" s="20">
        <v>-9.9718626905914209E-2</v>
      </c>
      <c r="AN8" s="20">
        <v>-2.9215836665507755E-2</v>
      </c>
      <c r="AO8" s="20">
        <v>3.4488593522466804E-2</v>
      </c>
      <c r="AP8" s="31">
        <v>5.2727568569590488E-3</v>
      </c>
      <c r="AR8" s="76">
        <f>EOMONTH(AR7,3)</f>
        <v>43465</v>
      </c>
      <c r="AS8" s="30">
        <v>5.8004480630877021E-2</v>
      </c>
      <c r="AT8" s="20">
        <v>-3.828123584044494E-2</v>
      </c>
      <c r="AU8" s="20">
        <v>1.9723244790432082E-2</v>
      </c>
      <c r="AV8" s="20">
        <v>1.2171082584035986E-3</v>
      </c>
      <c r="AW8" s="31">
        <v>2.094035304883568E-2</v>
      </c>
      <c r="AX8" s="18"/>
      <c r="AY8" s="76">
        <f>EOMONTH(AY7,3)</f>
        <v>43465</v>
      </c>
      <c r="AZ8" s="30">
        <v>7.0339943359893811E-2</v>
      </c>
      <c r="BA8" s="20">
        <v>-8.9676503005630251E-2</v>
      </c>
      <c r="BB8" s="20">
        <v>-1.933655964573644E-2</v>
      </c>
      <c r="BC8" s="20">
        <v>2.6230684531116655E-2</v>
      </c>
      <c r="BD8" s="31">
        <v>6.8941248853802151E-3</v>
      </c>
    </row>
    <row r="9" spans="2:56" ht="12" customHeight="1">
      <c r="B9" s="76">
        <f t="shared" ref="B9:B27" si="0">EOMONTH(B8,3)</f>
        <v>43555</v>
      </c>
      <c r="C9" s="32">
        <v>4.784739141283359E-2</v>
      </c>
      <c r="D9" s="18">
        <v>-5.305715375146916E-2</v>
      </c>
      <c r="E9" s="18">
        <v>-5.2097623386355707E-3</v>
      </c>
      <c r="F9" s="18">
        <v>3.8411418903174788E-2</v>
      </c>
      <c r="G9" s="33">
        <v>3.3201656564539217E-2</v>
      </c>
      <c r="I9" s="76">
        <f t="shared" ref="I9:I27" si="1">EOMONTH(I8,3)</f>
        <v>43555</v>
      </c>
      <c r="J9" s="32">
        <v>4.5204968113568063E-2</v>
      </c>
      <c r="K9" s="18">
        <v>-5.3677173294856502E-2</v>
      </c>
      <c r="L9" s="18">
        <v>-8.4722051812884391E-3</v>
      </c>
      <c r="M9" s="18">
        <v>5.2734063360696748E-2</v>
      </c>
      <c r="N9" s="33">
        <v>4.4261858179408309E-2</v>
      </c>
      <c r="P9" s="76">
        <f t="shared" ref="P9:P27" si="2">EOMONTH(P8,3)</f>
        <v>43555</v>
      </c>
      <c r="Q9" s="32">
        <v>3.5355132135719218E-2</v>
      </c>
      <c r="R9" s="18">
        <v>-2.8369787524422589E-2</v>
      </c>
      <c r="S9" s="18">
        <v>6.9853446112966289E-3</v>
      </c>
      <c r="T9" s="18">
        <v>6.0428682409280787E-2</v>
      </c>
      <c r="U9" s="33">
        <v>6.7414027020577416E-2</v>
      </c>
      <c r="W9" s="76">
        <f t="shared" ref="W9:W27" si="3">EOMONTH(W8,3)</f>
        <v>43555</v>
      </c>
      <c r="X9" s="32">
        <v>5.4691393682161818E-2</v>
      </c>
      <c r="Y9" s="18">
        <v>-5.7248964142701655E-2</v>
      </c>
      <c r="Z9" s="18">
        <v>-2.5575704605398375E-3</v>
      </c>
      <c r="AA9" s="18">
        <v>2.2112337943016369E-2</v>
      </c>
      <c r="AB9" s="33">
        <v>1.9554767482476532E-2</v>
      </c>
      <c r="AD9" s="76">
        <f t="shared" ref="AD9:AD27" si="4">EOMONTH(AD8,3)</f>
        <v>43555</v>
      </c>
      <c r="AE9" s="32">
        <v>4.6883414359014844E-2</v>
      </c>
      <c r="AF9" s="18">
        <v>-5.1616704784969561E-2</v>
      </c>
      <c r="AG9" s="18">
        <v>-4.7332904259547171E-3</v>
      </c>
      <c r="AH9" s="18">
        <v>1.7472026461189616E-2</v>
      </c>
      <c r="AI9" s="33">
        <v>1.2738736035234901E-2</v>
      </c>
      <c r="AK9" s="76">
        <f t="shared" ref="AK9:AK27" si="5">EOMONTH(AK8,3)</f>
        <v>43555</v>
      </c>
      <c r="AL9" s="32">
        <v>5.6676155772720137E-2</v>
      </c>
      <c r="AM9" s="18">
        <v>-6.9035671015797023E-2</v>
      </c>
      <c r="AN9" s="18">
        <v>-1.2359515243076886E-2</v>
      </c>
      <c r="AO9" s="18">
        <v>2.9924216566220352E-2</v>
      </c>
      <c r="AP9" s="33">
        <v>1.7564701323143469E-2</v>
      </c>
      <c r="AR9" s="76">
        <f t="shared" ref="AR9:AR27" si="6">EOMONTH(AR8,3)</f>
        <v>43555</v>
      </c>
      <c r="AS9" s="32">
        <v>3.8200053243382152E-2</v>
      </c>
      <c r="AT9" s="18">
        <v>-2.8919697522702178E-2</v>
      </c>
      <c r="AU9" s="18">
        <v>9.2803557206799746E-3</v>
      </c>
      <c r="AV9" s="18">
        <v>1.4314745976949705E-2</v>
      </c>
      <c r="AW9" s="33">
        <v>2.359510169762968E-2</v>
      </c>
      <c r="AX9" s="18"/>
      <c r="AY9" s="76">
        <f t="shared" ref="AY9:AY27" si="7">EOMONTH(AY8,3)</f>
        <v>43555</v>
      </c>
      <c r="AZ9" s="32">
        <v>6.6984915371249357E-2</v>
      </c>
      <c r="BA9" s="18">
        <v>-5.6822030099867596E-2</v>
      </c>
      <c r="BB9" s="18">
        <v>1.0162885271381761E-2</v>
      </c>
      <c r="BC9" s="18">
        <v>1.3415188690620417E-2</v>
      </c>
      <c r="BD9" s="33">
        <v>2.3578073962002181E-2</v>
      </c>
    </row>
    <row r="10" spans="2:56" ht="12" customHeight="1">
      <c r="B10" s="76">
        <f t="shared" si="0"/>
        <v>43646</v>
      </c>
      <c r="C10" s="30">
        <v>4.7807470676477413E-2</v>
      </c>
      <c r="D10" s="20">
        <v>-5.1707458356404695E-2</v>
      </c>
      <c r="E10" s="20">
        <v>-3.8999876799272817E-3</v>
      </c>
      <c r="F10" s="20">
        <v>2.5540081302615647E-2</v>
      </c>
      <c r="G10" s="31">
        <v>2.1640093622688369E-2</v>
      </c>
      <c r="I10" s="76">
        <f t="shared" si="1"/>
        <v>43646</v>
      </c>
      <c r="J10" s="30">
        <v>4.9426870836127242E-2</v>
      </c>
      <c r="K10" s="20">
        <v>-5.1406729982156174E-2</v>
      </c>
      <c r="L10" s="20">
        <v>-1.9798591460289325E-3</v>
      </c>
      <c r="M10" s="20">
        <v>3.1464519591969387E-2</v>
      </c>
      <c r="N10" s="31">
        <v>2.9484660445940451E-2</v>
      </c>
      <c r="P10" s="76">
        <f t="shared" si="2"/>
        <v>43646</v>
      </c>
      <c r="Q10" s="30">
        <v>5.0395760774642626E-2</v>
      </c>
      <c r="R10" s="20">
        <v>-3.2277737437703943E-2</v>
      </c>
      <c r="S10" s="20">
        <v>1.8118023336938682E-2</v>
      </c>
      <c r="T10" s="20">
        <v>6.5671181099427045E-3</v>
      </c>
      <c r="U10" s="31">
        <v>2.468514144688139E-2</v>
      </c>
      <c r="W10" s="76">
        <f t="shared" si="3"/>
        <v>43646</v>
      </c>
      <c r="X10" s="30">
        <v>5.086659360734333E-2</v>
      </c>
      <c r="Y10" s="20">
        <v>-6.8112042634734332E-2</v>
      </c>
      <c r="Z10" s="20">
        <v>-1.7245449027391002E-2</v>
      </c>
      <c r="AA10" s="20">
        <v>3.3557984209978686E-2</v>
      </c>
      <c r="AB10" s="31">
        <v>1.6312535182587681E-2</v>
      </c>
      <c r="AD10" s="76">
        <f t="shared" si="4"/>
        <v>43646</v>
      </c>
      <c r="AE10" s="30">
        <v>3.7468444270131913E-2</v>
      </c>
      <c r="AF10" s="20">
        <v>-4.1017905112779203E-2</v>
      </c>
      <c r="AG10" s="20">
        <v>-3.5494608426472896E-3</v>
      </c>
      <c r="AH10" s="20">
        <v>-8.3128450230626205E-3</v>
      </c>
      <c r="AI10" s="31">
        <v>-1.186230586570991E-2</v>
      </c>
      <c r="AK10" s="76">
        <f t="shared" si="5"/>
        <v>43646</v>
      </c>
      <c r="AL10" s="30">
        <v>5.2085809649025067E-2</v>
      </c>
      <c r="AM10" s="20">
        <v>-7.2841774448622693E-2</v>
      </c>
      <c r="AN10" s="20">
        <v>-2.0755964799597626E-2</v>
      </c>
      <c r="AO10" s="20">
        <v>3.7268655146081686E-2</v>
      </c>
      <c r="AP10" s="31">
        <v>1.651269034648406E-2</v>
      </c>
      <c r="AR10" s="76">
        <f t="shared" si="6"/>
        <v>43646</v>
      </c>
      <c r="AS10" s="30">
        <v>3.6741814918923046E-2</v>
      </c>
      <c r="AT10" s="20">
        <v>-2.3343775337787108E-2</v>
      </c>
      <c r="AU10" s="20">
        <v>1.3398039581135938E-2</v>
      </c>
      <c r="AV10" s="20">
        <v>2.5302546539073489E-2</v>
      </c>
      <c r="AW10" s="31">
        <v>3.8700586120209428E-2</v>
      </c>
      <c r="AX10" s="18"/>
      <c r="AY10" s="76">
        <f t="shared" si="7"/>
        <v>43646</v>
      </c>
      <c r="AZ10" s="30">
        <v>5.4524117157086355E-2</v>
      </c>
      <c r="BA10" s="20">
        <v>-5.0136441404620674E-2</v>
      </c>
      <c r="BB10" s="20">
        <v>4.3876757524656806E-3</v>
      </c>
      <c r="BC10" s="20">
        <v>4.4831791467942139E-2</v>
      </c>
      <c r="BD10" s="31">
        <v>4.921946722040782E-2</v>
      </c>
    </row>
    <row r="11" spans="2:56" ht="12" customHeight="1">
      <c r="B11" s="76">
        <f t="shared" si="0"/>
        <v>43738</v>
      </c>
      <c r="C11" s="32">
        <v>5.220082570957657E-2</v>
      </c>
      <c r="D11" s="18">
        <v>-5.5711810672589179E-2</v>
      </c>
      <c r="E11" s="18">
        <v>-3.5109849630126089E-3</v>
      </c>
      <c r="F11" s="18">
        <v>2.5269943609831147E-2</v>
      </c>
      <c r="G11" s="33">
        <v>2.1758958646818542E-2</v>
      </c>
      <c r="I11" s="76">
        <f t="shared" si="1"/>
        <v>43738</v>
      </c>
      <c r="J11" s="32">
        <v>5.6055286769600712E-2</v>
      </c>
      <c r="K11" s="18">
        <v>-5.2586691667188448E-2</v>
      </c>
      <c r="L11" s="18">
        <v>3.4685951024122641E-3</v>
      </c>
      <c r="M11" s="18">
        <v>2.4377111547656538E-2</v>
      </c>
      <c r="N11" s="33">
        <v>2.7845706650068799E-2</v>
      </c>
      <c r="P11" s="76">
        <f t="shared" si="2"/>
        <v>43738</v>
      </c>
      <c r="Q11" s="32">
        <v>2.4851052770870654E-2</v>
      </c>
      <c r="R11" s="18">
        <v>-3.6688911313774192E-2</v>
      </c>
      <c r="S11" s="18">
        <v>-1.1837858542903538E-2</v>
      </c>
      <c r="T11" s="18">
        <v>2.7351932909735144E-2</v>
      </c>
      <c r="U11" s="33">
        <v>1.5514074366831609E-2</v>
      </c>
      <c r="W11" s="76">
        <f t="shared" si="3"/>
        <v>43738</v>
      </c>
      <c r="X11" s="32">
        <v>5.9980329225410418E-2</v>
      </c>
      <c r="Y11" s="18">
        <v>-5.9851261027653826E-2</v>
      </c>
      <c r="Z11" s="18">
        <v>1.290681977565919E-4</v>
      </c>
      <c r="AA11" s="18">
        <v>3.1734402064126366E-2</v>
      </c>
      <c r="AB11" s="33">
        <v>3.1863470261882958E-2</v>
      </c>
      <c r="AD11" s="76">
        <f t="shared" si="4"/>
        <v>43738</v>
      </c>
      <c r="AE11" s="32">
        <v>3.2685882469686942E-2</v>
      </c>
      <c r="AF11" s="18">
        <v>-4.7217339763531582E-2</v>
      </c>
      <c r="AG11" s="18">
        <v>-1.4531457293844641E-2</v>
      </c>
      <c r="AH11" s="18">
        <v>1.6123880825279935E-2</v>
      </c>
      <c r="AI11" s="33">
        <v>1.5924235314352939E-3</v>
      </c>
      <c r="AK11" s="76">
        <f t="shared" si="5"/>
        <v>43738</v>
      </c>
      <c r="AL11" s="32">
        <v>6.898124697843358E-2</v>
      </c>
      <c r="AM11" s="18">
        <v>-9.5942202579026997E-2</v>
      </c>
      <c r="AN11" s="18">
        <v>-2.6960955600593417E-2</v>
      </c>
      <c r="AO11" s="18">
        <v>4.781143659624143E-2</v>
      </c>
      <c r="AP11" s="33">
        <v>2.085048099564801E-2</v>
      </c>
      <c r="AR11" s="76">
        <f t="shared" si="6"/>
        <v>43738</v>
      </c>
      <c r="AS11" s="32">
        <v>3.9646903649726319E-2</v>
      </c>
      <c r="AT11" s="18">
        <v>-2.7426133001672164E-2</v>
      </c>
      <c r="AU11" s="18">
        <v>1.2220770648054154E-2</v>
      </c>
      <c r="AV11" s="18">
        <v>8.5184141625085363E-3</v>
      </c>
      <c r="AW11" s="33">
        <v>2.0739184810562691E-2</v>
      </c>
      <c r="AX11" s="18"/>
      <c r="AY11" s="76">
        <f t="shared" si="7"/>
        <v>43738</v>
      </c>
      <c r="AZ11" s="32">
        <v>5.5445579509070794E-2</v>
      </c>
      <c r="BA11" s="18">
        <v>-5.7671570813980874E-2</v>
      </c>
      <c r="BB11" s="18">
        <v>-2.2259913049100799E-3</v>
      </c>
      <c r="BC11" s="18">
        <v>3.1334329778547332E-3</v>
      </c>
      <c r="BD11" s="33">
        <v>9.0744167294465328E-4</v>
      </c>
    </row>
    <row r="12" spans="2:56" ht="12" customHeight="1">
      <c r="B12" s="76">
        <f t="shared" si="0"/>
        <v>43830</v>
      </c>
      <c r="C12" s="30">
        <v>6.1998909316827076E-2</v>
      </c>
      <c r="D12" s="20">
        <v>-6.6905336031221854E-2</v>
      </c>
      <c r="E12" s="20">
        <v>-4.9064267143947779E-3</v>
      </c>
      <c r="F12" s="20">
        <v>4.103076156622687E-2</v>
      </c>
      <c r="G12" s="31">
        <v>3.6124334851832092E-2</v>
      </c>
      <c r="I12" s="76">
        <f t="shared" si="1"/>
        <v>43830</v>
      </c>
      <c r="J12" s="30">
        <v>6.2315866713597429E-2</v>
      </c>
      <c r="K12" s="20">
        <v>-6.4819333069224133E-2</v>
      </c>
      <c r="L12" s="20">
        <v>-2.5034663556267045E-3</v>
      </c>
      <c r="M12" s="20">
        <v>5.479837152128253E-2</v>
      </c>
      <c r="N12" s="31">
        <v>5.2294905165655832E-2</v>
      </c>
      <c r="P12" s="76">
        <f t="shared" si="2"/>
        <v>43830</v>
      </c>
      <c r="Q12" s="30">
        <v>3.6177790283080109E-2</v>
      </c>
      <c r="R12" s="20">
        <v>-3.0387714536484263E-2</v>
      </c>
      <c r="S12" s="20">
        <v>5.7900757465958463E-3</v>
      </c>
      <c r="T12" s="20">
        <v>5.0360376308548283E-2</v>
      </c>
      <c r="U12" s="31">
        <v>5.6150452055144129E-2</v>
      </c>
      <c r="W12" s="76">
        <f t="shared" si="3"/>
        <v>43830</v>
      </c>
      <c r="X12" s="30">
        <v>0.10213433445046353</v>
      </c>
      <c r="Y12" s="20">
        <v>-8.879461940552251E-2</v>
      </c>
      <c r="Z12" s="20">
        <v>1.3339715044941025E-2</v>
      </c>
      <c r="AA12" s="20">
        <v>8.0606405128829106E-3</v>
      </c>
      <c r="AB12" s="31">
        <v>2.1400355557823939E-2</v>
      </c>
      <c r="AD12" s="76">
        <f t="shared" si="4"/>
        <v>43830</v>
      </c>
      <c r="AE12" s="30">
        <v>4.1851381567720621E-2</v>
      </c>
      <c r="AF12" s="20">
        <v>-5.5826130556556837E-2</v>
      </c>
      <c r="AG12" s="20">
        <v>-1.3974748988836216E-2</v>
      </c>
      <c r="AH12" s="20">
        <v>1.3136842075456068E-2</v>
      </c>
      <c r="AI12" s="31">
        <v>-8.3790691338014867E-4</v>
      </c>
      <c r="AK12" s="76">
        <f t="shared" si="5"/>
        <v>43830</v>
      </c>
      <c r="AL12" s="30">
        <v>6.9364375165253372E-2</v>
      </c>
      <c r="AM12" s="20">
        <v>-8.7641850113209324E-2</v>
      </c>
      <c r="AN12" s="20">
        <v>-1.8277474947955952E-2</v>
      </c>
      <c r="AO12" s="20">
        <v>4.0637076588811327E-2</v>
      </c>
      <c r="AP12" s="31">
        <v>2.2359601640855379E-2</v>
      </c>
      <c r="AR12" s="76">
        <f t="shared" si="6"/>
        <v>43830</v>
      </c>
      <c r="AS12" s="30">
        <v>4.6683999619462055E-2</v>
      </c>
      <c r="AT12" s="20">
        <v>-3.1993001985867561E-2</v>
      </c>
      <c r="AU12" s="20">
        <v>1.4690997633594494E-2</v>
      </c>
      <c r="AV12" s="20">
        <v>1.07955609771484E-2</v>
      </c>
      <c r="AW12" s="31">
        <v>2.548655861074289E-2</v>
      </c>
      <c r="AX12" s="18"/>
      <c r="AY12" s="76">
        <f t="shared" si="7"/>
        <v>43830</v>
      </c>
      <c r="AZ12" s="30">
        <v>5.6640262633716729E-2</v>
      </c>
      <c r="BA12" s="20">
        <v>-0.10668138409091348</v>
      </c>
      <c r="BB12" s="20">
        <v>-5.0041121457196747E-2</v>
      </c>
      <c r="BC12" s="20">
        <v>7.3666163536385776E-2</v>
      </c>
      <c r="BD12" s="31">
        <v>2.3625042079189029E-2</v>
      </c>
    </row>
    <row r="13" spans="2:56" ht="12" customHeight="1">
      <c r="B13" s="76">
        <f t="shared" si="0"/>
        <v>43921</v>
      </c>
      <c r="C13" s="32">
        <v>4.8342691969185843E-2</v>
      </c>
      <c r="D13" s="18">
        <v>-5.8436570395142613E-2</v>
      </c>
      <c r="E13" s="18">
        <v>-1.009387842595677E-2</v>
      </c>
      <c r="F13" s="18">
        <v>-6.147402187703388E-2</v>
      </c>
      <c r="G13" s="33">
        <v>-7.156790030299065E-2</v>
      </c>
      <c r="I13" s="76">
        <f t="shared" si="1"/>
        <v>43921</v>
      </c>
      <c r="J13" s="32">
        <v>5.1534264917741129E-2</v>
      </c>
      <c r="K13" s="18">
        <v>-5.7590111403871019E-2</v>
      </c>
      <c r="L13" s="18">
        <v>-6.05584648612989E-3</v>
      </c>
      <c r="M13" s="18">
        <v>-7.9933803684707705E-2</v>
      </c>
      <c r="N13" s="33">
        <v>-8.5989650170837595E-2</v>
      </c>
      <c r="P13" s="76">
        <f t="shared" si="2"/>
        <v>43921</v>
      </c>
      <c r="Q13" s="32">
        <v>4.1010078705453992E-2</v>
      </c>
      <c r="R13" s="18">
        <v>-3.3963654102724131E-2</v>
      </c>
      <c r="S13" s="18">
        <v>7.0464246027298616E-3</v>
      </c>
      <c r="T13" s="18">
        <v>-2.5765278272642966E-2</v>
      </c>
      <c r="U13" s="33">
        <v>-1.8718853669913101E-2</v>
      </c>
      <c r="W13" s="76">
        <f t="shared" si="3"/>
        <v>43921</v>
      </c>
      <c r="X13" s="32">
        <v>4.7869810533695566E-2</v>
      </c>
      <c r="Y13" s="18">
        <v>-5.3162253452705449E-2</v>
      </c>
      <c r="Z13" s="18">
        <v>-5.2924429190098835E-3</v>
      </c>
      <c r="AA13" s="18">
        <v>-2.8278549407966369E-2</v>
      </c>
      <c r="AB13" s="33">
        <v>-3.3570992326976253E-2</v>
      </c>
      <c r="AD13" s="76">
        <f t="shared" si="4"/>
        <v>43921</v>
      </c>
      <c r="AE13" s="32">
        <v>3.0862373173615912E-2</v>
      </c>
      <c r="AF13" s="18">
        <v>-6.0397503782584988E-2</v>
      </c>
      <c r="AG13" s="18">
        <v>-2.9535130608969076E-2</v>
      </c>
      <c r="AH13" s="18">
        <v>-7.2567639134653028E-2</v>
      </c>
      <c r="AI13" s="33">
        <v>-0.1021027697436221</v>
      </c>
      <c r="AK13" s="76">
        <f t="shared" si="5"/>
        <v>43921</v>
      </c>
      <c r="AL13" s="32">
        <v>6.027376954219494E-2</v>
      </c>
      <c r="AM13" s="18">
        <v>-8.8967996537286653E-2</v>
      </c>
      <c r="AN13" s="18">
        <v>-2.8694226995091714E-2</v>
      </c>
      <c r="AO13" s="18">
        <v>-4.0698446952242673E-2</v>
      </c>
      <c r="AP13" s="33">
        <v>-6.9392673947334393E-2</v>
      </c>
      <c r="AR13" s="76">
        <f t="shared" si="6"/>
        <v>43921</v>
      </c>
      <c r="AS13" s="32">
        <v>3.667675002068152E-2</v>
      </c>
      <c r="AT13" s="18">
        <v>-2.7953481257199569E-2</v>
      </c>
      <c r="AU13" s="18">
        <v>8.7232687634819506E-3</v>
      </c>
      <c r="AV13" s="18">
        <v>-1.4359090887811621E-2</v>
      </c>
      <c r="AW13" s="33">
        <v>-5.6358221243296702E-3</v>
      </c>
      <c r="AX13" s="18"/>
      <c r="AY13" s="76">
        <f t="shared" si="7"/>
        <v>43921</v>
      </c>
      <c r="AZ13" s="32">
        <v>5.6697778834562049E-2</v>
      </c>
      <c r="BA13" s="18">
        <v>-5.9296698620333918E-2</v>
      </c>
      <c r="BB13" s="18">
        <v>-2.5989197857718693E-3</v>
      </c>
      <c r="BC13" s="18">
        <v>-3.7604181193070629E-2</v>
      </c>
      <c r="BD13" s="33">
        <v>-4.0203100978842499E-2</v>
      </c>
    </row>
    <row r="14" spans="2:56" ht="12" customHeight="1">
      <c r="B14" s="76">
        <f t="shared" si="0"/>
        <v>44012</v>
      </c>
      <c r="C14" s="30">
        <v>3.8155699631312011E-2</v>
      </c>
      <c r="D14" s="20">
        <v>-5.3800279389934889E-2</v>
      </c>
      <c r="E14" s="20">
        <v>-1.5644579758622879E-2</v>
      </c>
      <c r="F14" s="20">
        <v>7.6592187141910406E-2</v>
      </c>
      <c r="G14" s="31">
        <v>6.0947607383287528E-2</v>
      </c>
      <c r="I14" s="76">
        <f t="shared" si="1"/>
        <v>44012</v>
      </c>
      <c r="J14" s="30">
        <v>4.3280429750878563E-2</v>
      </c>
      <c r="K14" s="20">
        <v>-5.0254351177291184E-2</v>
      </c>
      <c r="L14" s="20">
        <v>-6.9739214264126215E-3</v>
      </c>
      <c r="M14" s="20">
        <v>0.10555223596056873</v>
      </c>
      <c r="N14" s="31">
        <v>9.8578314534156108E-2</v>
      </c>
      <c r="P14" s="76">
        <f t="shared" si="2"/>
        <v>44012</v>
      </c>
      <c r="Q14" s="30">
        <v>4.0218870609245082E-2</v>
      </c>
      <c r="R14" s="20">
        <v>-3.284679473744475E-2</v>
      </c>
      <c r="S14" s="20">
        <v>7.3720758718003321E-3</v>
      </c>
      <c r="T14" s="20">
        <v>8.0847825889623026E-2</v>
      </c>
      <c r="U14" s="31">
        <v>8.8219901761423358E-2</v>
      </c>
      <c r="W14" s="76">
        <f t="shared" si="3"/>
        <v>44012</v>
      </c>
      <c r="X14" s="30">
        <v>2.7570540303651185E-2</v>
      </c>
      <c r="Y14" s="20">
        <v>-5.8263081281105959E-2</v>
      </c>
      <c r="Z14" s="20">
        <v>-3.0692540977454774E-2</v>
      </c>
      <c r="AA14" s="20">
        <v>2.7462344237668024E-2</v>
      </c>
      <c r="AB14" s="31">
        <v>-3.2301967397867499E-3</v>
      </c>
      <c r="AD14" s="76">
        <f t="shared" si="4"/>
        <v>44012</v>
      </c>
      <c r="AE14" s="30">
        <v>2.6781790356607393E-2</v>
      </c>
      <c r="AF14" s="20">
        <v>-3.2733146593773424E-2</v>
      </c>
      <c r="AG14" s="20">
        <v>-5.9513562371660313E-3</v>
      </c>
      <c r="AH14" s="20">
        <v>2.551732274903018E-2</v>
      </c>
      <c r="AI14" s="31">
        <v>1.9565966511864149E-2</v>
      </c>
      <c r="AK14" s="76">
        <f t="shared" si="5"/>
        <v>44012</v>
      </c>
      <c r="AL14" s="30">
        <v>4.1011211528762186E-2</v>
      </c>
      <c r="AM14" s="20">
        <v>-0.10622289621028136</v>
      </c>
      <c r="AN14" s="20">
        <v>-6.5211684681519166E-2</v>
      </c>
      <c r="AO14" s="20">
        <v>9.3743140389950019E-2</v>
      </c>
      <c r="AP14" s="31">
        <v>2.8531455708430849E-2</v>
      </c>
      <c r="AR14" s="76">
        <f t="shared" si="6"/>
        <v>44012</v>
      </c>
      <c r="AS14" s="30">
        <v>3.1850728210289662E-2</v>
      </c>
      <c r="AT14" s="20">
        <v>-3.9230768744314193E-2</v>
      </c>
      <c r="AU14" s="20">
        <v>-7.3800405340245304E-3</v>
      </c>
      <c r="AV14" s="20">
        <v>4.3867171538590988E-2</v>
      </c>
      <c r="AW14" s="31">
        <v>3.6487131004566457E-2</v>
      </c>
      <c r="AX14" s="18"/>
      <c r="AY14" s="76">
        <f t="shared" si="7"/>
        <v>44012</v>
      </c>
      <c r="AZ14" s="30">
        <v>3.7520085512467743E-2</v>
      </c>
      <c r="BA14" s="20">
        <v>-4.8894517058136716E-2</v>
      </c>
      <c r="BB14" s="20">
        <v>-1.1374431545668973E-2</v>
      </c>
      <c r="BC14" s="20">
        <v>7.8134977078250234E-3</v>
      </c>
      <c r="BD14" s="31">
        <v>-3.5609338378439488E-3</v>
      </c>
    </row>
    <row r="15" spans="2:56" ht="12" customHeight="1">
      <c r="B15" s="76">
        <f t="shared" si="0"/>
        <v>44104</v>
      </c>
      <c r="C15" s="32">
        <v>4.5285534822757684E-2</v>
      </c>
      <c r="D15" s="18">
        <v>-4.7145411271171139E-2</v>
      </c>
      <c r="E15" s="18">
        <v>-1.8598764484134556E-3</v>
      </c>
      <c r="F15" s="18">
        <v>8.5983714717870141E-2</v>
      </c>
      <c r="G15" s="33">
        <v>8.4123838269456686E-2</v>
      </c>
      <c r="I15" s="76">
        <f t="shared" si="1"/>
        <v>44104</v>
      </c>
      <c r="J15" s="32">
        <v>5.5384060842882513E-2</v>
      </c>
      <c r="K15" s="18">
        <v>-5.4551927061004798E-2</v>
      </c>
      <c r="L15" s="18">
        <v>8.3213378187771414E-4</v>
      </c>
      <c r="M15" s="18">
        <v>0.12052251822471338</v>
      </c>
      <c r="N15" s="33">
        <v>0.1213546520065911</v>
      </c>
      <c r="P15" s="76">
        <f t="shared" si="2"/>
        <v>44104</v>
      </c>
      <c r="Q15" s="32">
        <v>3.9975142096927992E-2</v>
      </c>
      <c r="R15" s="18">
        <v>-4.0869988613675308E-2</v>
      </c>
      <c r="S15" s="18">
        <v>-8.948465167473163E-4</v>
      </c>
      <c r="T15" s="18">
        <v>0.11819575066443222</v>
      </c>
      <c r="U15" s="33">
        <v>0.1173009041476849</v>
      </c>
      <c r="W15" s="76">
        <f t="shared" si="3"/>
        <v>44104</v>
      </c>
      <c r="X15" s="32">
        <v>3.3613519061236774E-2</v>
      </c>
      <c r="Y15" s="18">
        <v>-4.7071777768511229E-2</v>
      </c>
      <c r="Z15" s="18">
        <v>-1.3458258707274455E-2</v>
      </c>
      <c r="AA15" s="18">
        <v>6.0666865318292018E-2</v>
      </c>
      <c r="AB15" s="33">
        <v>4.7208606611017563E-2</v>
      </c>
      <c r="AD15" s="76">
        <f t="shared" si="4"/>
        <v>44104</v>
      </c>
      <c r="AE15" s="32">
        <v>3.2833434747720922E-2</v>
      </c>
      <c r="AF15" s="18">
        <v>-3.9263753515457286E-2</v>
      </c>
      <c r="AG15" s="18">
        <v>-6.4303187677363649E-3</v>
      </c>
      <c r="AH15" s="18">
        <v>3.0587191392090984E-2</v>
      </c>
      <c r="AI15" s="33">
        <v>2.4156872624354619E-2</v>
      </c>
      <c r="AK15" s="76">
        <f t="shared" si="5"/>
        <v>44104</v>
      </c>
      <c r="AL15" s="32">
        <v>3.7878076695648889E-2</v>
      </c>
      <c r="AM15" s="18">
        <v>-4.2249724882610015E-2</v>
      </c>
      <c r="AN15" s="18">
        <v>-4.3716481869611259E-3</v>
      </c>
      <c r="AO15" s="18">
        <v>3.6212558379079773E-2</v>
      </c>
      <c r="AP15" s="33">
        <v>3.1840910192118647E-2</v>
      </c>
      <c r="AR15" s="76">
        <f t="shared" si="6"/>
        <v>44104</v>
      </c>
      <c r="AS15" s="32">
        <v>3.1605188620986414E-2</v>
      </c>
      <c r="AT15" s="18">
        <v>-2.0037374850164914E-2</v>
      </c>
      <c r="AU15" s="18">
        <v>1.15678137708215E-2</v>
      </c>
      <c r="AV15" s="18">
        <v>5.8698155145763042E-2</v>
      </c>
      <c r="AW15" s="33">
        <v>7.0265968916584542E-2</v>
      </c>
      <c r="AX15" s="18"/>
      <c r="AY15" s="76">
        <f t="shared" si="7"/>
        <v>44104</v>
      </c>
      <c r="AZ15" s="32">
        <v>3.5624870553352013E-2</v>
      </c>
      <c r="BA15" s="18">
        <v>-3.6968805078865304E-2</v>
      </c>
      <c r="BB15" s="18">
        <v>-1.3439345255132906E-3</v>
      </c>
      <c r="BC15" s="18">
        <v>3.5503688450986504E-2</v>
      </c>
      <c r="BD15" s="33">
        <v>3.4159753925473213E-2</v>
      </c>
    </row>
    <row r="16" spans="2:56" ht="12" customHeight="1">
      <c r="B16" s="76">
        <f t="shared" si="0"/>
        <v>44196</v>
      </c>
      <c r="C16" s="30">
        <v>6.9481588532849484E-2</v>
      </c>
      <c r="D16" s="20">
        <v>-6.5793363256722706E-2</v>
      </c>
      <c r="E16" s="20">
        <v>3.6882252761267775E-3</v>
      </c>
      <c r="F16" s="20">
        <v>6.8374335783305318E-2</v>
      </c>
      <c r="G16" s="31">
        <v>7.2062561059432095E-2</v>
      </c>
      <c r="I16" s="76">
        <f t="shared" si="1"/>
        <v>44196</v>
      </c>
      <c r="J16" s="30">
        <v>8.2475369912411597E-2</v>
      </c>
      <c r="K16" s="20">
        <v>-7.0494571109262535E-2</v>
      </c>
      <c r="L16" s="20">
        <v>1.1980798803149062E-2</v>
      </c>
      <c r="M16" s="20">
        <v>7.008620149922562E-2</v>
      </c>
      <c r="N16" s="31">
        <v>8.2067000302374682E-2</v>
      </c>
      <c r="P16" s="76">
        <f t="shared" si="2"/>
        <v>44196</v>
      </c>
      <c r="Q16" s="30">
        <v>5.386409754986711E-2</v>
      </c>
      <c r="R16" s="20">
        <v>-4.9747704618377922E-2</v>
      </c>
      <c r="S16" s="20">
        <v>4.1163929314891878E-3</v>
      </c>
      <c r="T16" s="20">
        <v>0.14232347502554132</v>
      </c>
      <c r="U16" s="31">
        <v>0.14643986795703051</v>
      </c>
      <c r="W16" s="76">
        <f t="shared" si="3"/>
        <v>44196</v>
      </c>
      <c r="X16" s="30">
        <v>5.6213566446312382E-2</v>
      </c>
      <c r="Y16" s="20">
        <v>-6.0586156560463303E-2</v>
      </c>
      <c r="Z16" s="20">
        <v>-4.3725901141509205E-3</v>
      </c>
      <c r="AA16" s="20">
        <v>1.6225425557538253E-2</v>
      </c>
      <c r="AB16" s="31">
        <v>1.1852835443387329E-2</v>
      </c>
      <c r="AD16" s="76">
        <f t="shared" si="4"/>
        <v>44196</v>
      </c>
      <c r="AE16" s="30">
        <v>4.0664046774519534E-2</v>
      </c>
      <c r="AF16" s="20">
        <v>-4.4904158095490657E-2</v>
      </c>
      <c r="AG16" s="20">
        <v>-4.2401113209711225E-3</v>
      </c>
      <c r="AH16" s="20">
        <v>4.8896005215555816E-2</v>
      </c>
      <c r="AI16" s="31">
        <v>4.4655893894584693E-2</v>
      </c>
      <c r="AK16" s="76">
        <f t="shared" si="5"/>
        <v>44196</v>
      </c>
      <c r="AL16" s="30">
        <v>6.5116654195811807E-2</v>
      </c>
      <c r="AM16" s="20">
        <v>-8.3579822637382395E-2</v>
      </c>
      <c r="AN16" s="20">
        <v>-1.8463168441570588E-2</v>
      </c>
      <c r="AO16" s="20">
        <v>5.1611673069373198E-2</v>
      </c>
      <c r="AP16" s="31">
        <v>3.3148504627802611E-2</v>
      </c>
      <c r="AR16" s="76">
        <f t="shared" si="6"/>
        <v>44196</v>
      </c>
      <c r="AS16" s="30">
        <v>5.8363291966092211E-2</v>
      </c>
      <c r="AT16" s="20">
        <v>-3.9934041350594023E-2</v>
      </c>
      <c r="AU16" s="20">
        <v>1.8429250615498188E-2</v>
      </c>
      <c r="AV16" s="20">
        <v>0.11038591216284521</v>
      </c>
      <c r="AW16" s="31">
        <v>0.1288151627783434</v>
      </c>
      <c r="AX16" s="18"/>
      <c r="AY16" s="76">
        <f t="shared" si="7"/>
        <v>44196</v>
      </c>
      <c r="AZ16" s="30">
        <v>6.9400703239001271E-2</v>
      </c>
      <c r="BA16" s="20">
        <v>-8.2155396609458295E-2</v>
      </c>
      <c r="BB16" s="20">
        <v>-1.2754693370457024E-2</v>
      </c>
      <c r="BC16" s="20">
        <v>0.13543150091611422</v>
      </c>
      <c r="BD16" s="31">
        <v>0.1226768075456572</v>
      </c>
    </row>
    <row r="17" spans="2:56" ht="12" customHeight="1">
      <c r="B17" s="76">
        <f t="shared" si="0"/>
        <v>44286</v>
      </c>
      <c r="C17" s="32">
        <v>5.4207108314331162E-2</v>
      </c>
      <c r="D17" s="18">
        <v>-5.3280510911710904E-2</v>
      </c>
      <c r="E17" s="18">
        <v>9.265974026202578E-4</v>
      </c>
      <c r="F17" s="18">
        <v>0.11255109840664224</v>
      </c>
      <c r="G17" s="33">
        <v>0.11347769580926249</v>
      </c>
      <c r="I17" s="76">
        <f t="shared" si="1"/>
        <v>44286</v>
      </c>
      <c r="J17" s="32">
        <v>5.9176130194903233E-2</v>
      </c>
      <c r="K17" s="18">
        <v>-5.9418292127760237E-2</v>
      </c>
      <c r="L17" s="18">
        <v>-2.421619328570046E-4</v>
      </c>
      <c r="M17" s="18">
        <v>0.1443073412485576</v>
      </c>
      <c r="N17" s="33">
        <v>0.14406517931570059</v>
      </c>
      <c r="P17" s="76">
        <f t="shared" si="2"/>
        <v>44286</v>
      </c>
      <c r="Q17" s="32">
        <v>4.8832594286637228E-2</v>
      </c>
      <c r="R17" s="18">
        <v>-4.656532558213617E-2</v>
      </c>
      <c r="S17" s="18">
        <v>2.2672687045010576E-3</v>
      </c>
      <c r="T17" s="18">
        <v>0.21650540030531773</v>
      </c>
      <c r="U17" s="33">
        <v>0.21877266900981879</v>
      </c>
      <c r="W17" s="76">
        <f t="shared" si="3"/>
        <v>44286</v>
      </c>
      <c r="X17" s="32">
        <v>4.808259159378829E-2</v>
      </c>
      <c r="Y17" s="18">
        <v>-4.6381434426887067E-2</v>
      </c>
      <c r="Z17" s="18">
        <v>1.7011571669012238E-3</v>
      </c>
      <c r="AA17" s="18">
        <v>5.4435282726881473E-2</v>
      </c>
      <c r="AB17" s="33">
        <v>5.6136439893782697E-2</v>
      </c>
      <c r="AD17" s="76">
        <f t="shared" si="4"/>
        <v>44286</v>
      </c>
      <c r="AE17" s="32">
        <v>2.7649643058190943E-2</v>
      </c>
      <c r="AF17" s="18">
        <v>-3.1846576506455712E-2</v>
      </c>
      <c r="AG17" s="18">
        <v>-4.196933448264769E-3</v>
      </c>
      <c r="AH17" s="18">
        <v>4.559439199459181E-2</v>
      </c>
      <c r="AI17" s="33">
        <v>4.1397458546327037E-2</v>
      </c>
      <c r="AK17" s="76">
        <f t="shared" si="5"/>
        <v>44286</v>
      </c>
      <c r="AL17" s="32">
        <v>6.6448206939500876E-2</v>
      </c>
      <c r="AM17" s="18">
        <v>-7.1813821906162312E-2</v>
      </c>
      <c r="AN17" s="18">
        <v>-5.3656149666614361E-3</v>
      </c>
      <c r="AO17" s="18">
        <v>5.8474809800901806E-2</v>
      </c>
      <c r="AP17" s="33">
        <v>5.310919483424037E-2</v>
      </c>
      <c r="AR17" s="76">
        <f t="shared" si="6"/>
        <v>44286</v>
      </c>
      <c r="AS17" s="32">
        <v>5.2068962072599242E-2</v>
      </c>
      <c r="AT17" s="18">
        <v>-2.3743811167435347E-2</v>
      </c>
      <c r="AU17" s="18">
        <v>2.8325150905163896E-2</v>
      </c>
      <c r="AV17" s="18">
        <v>8.9049323197126107E-2</v>
      </c>
      <c r="AW17" s="33">
        <v>0.11737447410229</v>
      </c>
      <c r="AX17" s="18"/>
      <c r="AY17" s="76">
        <f t="shared" si="7"/>
        <v>44286</v>
      </c>
      <c r="AZ17" s="32">
        <v>5.9409027668964581E-2</v>
      </c>
      <c r="BA17" s="18">
        <v>-4.5243947634464682E-2</v>
      </c>
      <c r="BB17" s="18">
        <v>1.4165080034499899E-2</v>
      </c>
      <c r="BC17" s="18">
        <v>7.2699984894751601E-2</v>
      </c>
      <c r="BD17" s="33">
        <v>8.6865064929251501E-2</v>
      </c>
    </row>
    <row r="18" spans="2:56" ht="12" customHeight="1">
      <c r="B18" s="76">
        <f t="shared" si="0"/>
        <v>44377</v>
      </c>
      <c r="C18" s="30">
        <v>5.9434128083341281E-2</v>
      </c>
      <c r="D18" s="20">
        <v>-5.6569550106090535E-2</v>
      </c>
      <c r="E18" s="20">
        <v>2.8645779772507457E-3</v>
      </c>
      <c r="F18" s="20">
        <v>0.11288165094963376</v>
      </c>
      <c r="G18" s="31">
        <v>0.11574622892688451</v>
      </c>
      <c r="I18" s="76">
        <f t="shared" si="1"/>
        <v>44377</v>
      </c>
      <c r="J18" s="30">
        <v>5.7593783018657314E-2</v>
      </c>
      <c r="K18" s="20">
        <v>-5.5391277271059948E-2</v>
      </c>
      <c r="L18" s="20">
        <v>2.2025057475973664E-3</v>
      </c>
      <c r="M18" s="20">
        <v>0.13331878216316984</v>
      </c>
      <c r="N18" s="31">
        <v>0.1355212879107672</v>
      </c>
      <c r="P18" s="76">
        <f t="shared" si="2"/>
        <v>44377</v>
      </c>
      <c r="Q18" s="30">
        <v>6.2838485664427804E-2</v>
      </c>
      <c r="R18" s="20">
        <v>-4.7901569142356173E-2</v>
      </c>
      <c r="S18" s="20">
        <v>1.493691652207163E-2</v>
      </c>
      <c r="T18" s="20">
        <v>0.12045024571050678</v>
      </c>
      <c r="U18" s="31">
        <v>0.13538716223257841</v>
      </c>
      <c r="W18" s="76">
        <f t="shared" si="3"/>
        <v>44377</v>
      </c>
      <c r="X18" s="30">
        <v>6.1584949438380471E-2</v>
      </c>
      <c r="Y18" s="20">
        <v>-6.1663912928897419E-2</v>
      </c>
      <c r="Z18" s="20">
        <v>-7.8963490516947843E-5</v>
      </c>
      <c r="AA18" s="20">
        <v>5.1061288817432438E-2</v>
      </c>
      <c r="AB18" s="31">
        <v>5.098232532691549E-2</v>
      </c>
      <c r="AD18" s="76">
        <f t="shared" si="4"/>
        <v>44377</v>
      </c>
      <c r="AE18" s="30">
        <v>4.6584077182447392E-2</v>
      </c>
      <c r="AF18" s="20">
        <v>-4.3782050041966225E-2</v>
      </c>
      <c r="AG18" s="20">
        <v>2.802027140481167E-3</v>
      </c>
      <c r="AH18" s="20">
        <v>6.8070162764253039E-2</v>
      </c>
      <c r="AI18" s="31">
        <v>7.0872189904734206E-2</v>
      </c>
      <c r="AK18" s="76">
        <f t="shared" si="5"/>
        <v>44377</v>
      </c>
      <c r="AL18" s="30">
        <v>6.8350645095130391E-2</v>
      </c>
      <c r="AM18" s="20">
        <v>-7.7137883523398065E-2</v>
      </c>
      <c r="AN18" s="20">
        <v>-8.7872384282676741E-3</v>
      </c>
      <c r="AO18" s="20">
        <v>8.8774198755884992E-2</v>
      </c>
      <c r="AP18" s="31">
        <v>7.9986960327617318E-2</v>
      </c>
      <c r="AR18" s="76">
        <f t="shared" si="6"/>
        <v>44377</v>
      </c>
      <c r="AS18" s="30">
        <v>6.1159800853897731E-2</v>
      </c>
      <c r="AT18" s="20">
        <v>-3.1342569910406307E-2</v>
      </c>
      <c r="AU18" s="20">
        <v>2.9817230943491424E-2</v>
      </c>
      <c r="AV18" s="20">
        <v>0.13468753063300598</v>
      </c>
      <c r="AW18" s="31">
        <v>0.1645047615764974</v>
      </c>
      <c r="AX18" s="18"/>
      <c r="AY18" s="76">
        <f t="shared" si="7"/>
        <v>44377</v>
      </c>
      <c r="AZ18" s="30">
        <v>8.1892440096442518E-2</v>
      </c>
      <c r="BA18" s="20">
        <v>-8.0304967362614901E-2</v>
      </c>
      <c r="BB18" s="20">
        <v>1.5874727338276162E-3</v>
      </c>
      <c r="BC18" s="20">
        <v>0.14038878475036509</v>
      </c>
      <c r="BD18" s="31">
        <v>0.14197625748419271</v>
      </c>
    </row>
    <row r="19" spans="2:56" ht="12" customHeight="1">
      <c r="B19" s="76">
        <f t="shared" si="0"/>
        <v>44469</v>
      </c>
      <c r="C19" s="32">
        <v>6.8203402296365914E-2</v>
      </c>
      <c r="D19" s="18">
        <v>-6.3495858921838302E-2</v>
      </c>
      <c r="E19" s="18">
        <v>4.7075433745276118E-3</v>
      </c>
      <c r="F19" s="18">
        <v>5.0121556673158096E-2</v>
      </c>
      <c r="G19" s="33">
        <v>5.4829100047685708E-2</v>
      </c>
      <c r="I19" s="76">
        <f t="shared" si="1"/>
        <v>44469</v>
      </c>
      <c r="J19" s="32">
        <v>7.9125692462528791E-2</v>
      </c>
      <c r="K19" s="18">
        <v>-6.8517953077669419E-2</v>
      </c>
      <c r="L19" s="18">
        <v>1.0607739384859372E-2</v>
      </c>
      <c r="M19" s="18">
        <v>5.066320558246562E-2</v>
      </c>
      <c r="N19" s="33">
        <v>6.1270944967324992E-2</v>
      </c>
      <c r="P19" s="76">
        <f t="shared" si="2"/>
        <v>44469</v>
      </c>
      <c r="Q19" s="32">
        <v>4.2696106681089155E-2</v>
      </c>
      <c r="R19" s="18">
        <v>-4.0096797401071319E-2</v>
      </c>
      <c r="S19" s="18">
        <v>2.5993092800178363E-3</v>
      </c>
      <c r="T19" s="18">
        <v>6.1616662596872818E-2</v>
      </c>
      <c r="U19" s="33">
        <v>6.4215971876890654E-2</v>
      </c>
      <c r="W19" s="76">
        <f t="shared" si="3"/>
        <v>44469</v>
      </c>
      <c r="X19" s="32">
        <v>6.6558659571057346E-2</v>
      </c>
      <c r="Y19" s="18">
        <v>-6.7659026640817369E-2</v>
      </c>
      <c r="Z19" s="18">
        <v>-1.1003670697600221E-3</v>
      </c>
      <c r="AA19" s="18">
        <v>9.0659735004687381E-2</v>
      </c>
      <c r="AB19" s="33">
        <v>8.9559367934927359E-2</v>
      </c>
      <c r="AD19" s="76">
        <f t="shared" si="4"/>
        <v>44469</v>
      </c>
      <c r="AE19" s="32">
        <v>4.4650669341445945E-2</v>
      </c>
      <c r="AF19" s="18">
        <v>-5.0052908927757309E-2</v>
      </c>
      <c r="AG19" s="18">
        <v>-5.4022395863113637E-3</v>
      </c>
      <c r="AH19" s="18">
        <v>2.8261985826855351E-2</v>
      </c>
      <c r="AI19" s="33">
        <v>2.2859746240543991E-2</v>
      </c>
      <c r="AK19" s="76">
        <f t="shared" si="5"/>
        <v>44469</v>
      </c>
      <c r="AL19" s="32">
        <v>5.8810775286440638E-2</v>
      </c>
      <c r="AM19" s="18">
        <v>-7.4317567983132049E-2</v>
      </c>
      <c r="AN19" s="18">
        <v>-1.5506792696691411E-2</v>
      </c>
      <c r="AO19" s="18">
        <v>2.1326286338364087E-2</v>
      </c>
      <c r="AP19" s="33">
        <v>5.8194936416726684E-3</v>
      </c>
      <c r="AR19" s="76">
        <f t="shared" si="6"/>
        <v>44469</v>
      </c>
      <c r="AS19" s="32">
        <v>5.8719447570919944E-2</v>
      </c>
      <c r="AT19" s="18">
        <v>-2.2464359749658866E-2</v>
      </c>
      <c r="AU19" s="18">
        <v>3.6255087821261078E-2</v>
      </c>
      <c r="AV19" s="18">
        <v>3.381949432792819E-2</v>
      </c>
      <c r="AW19" s="33">
        <v>7.0074582149189268E-2</v>
      </c>
      <c r="AX19" s="18"/>
      <c r="AY19" s="76">
        <f t="shared" si="7"/>
        <v>44469</v>
      </c>
      <c r="AZ19" s="32">
        <v>6.5731778756537088E-2</v>
      </c>
      <c r="BA19" s="18">
        <v>-7.7701474399969175E-2</v>
      </c>
      <c r="BB19" s="18">
        <v>-1.1969695643432088E-2</v>
      </c>
      <c r="BC19" s="18">
        <v>9.6782317510004656E-2</v>
      </c>
      <c r="BD19" s="33">
        <v>8.4812621866572568E-2</v>
      </c>
    </row>
    <row r="20" spans="2:56" ht="12" customHeight="1">
      <c r="B20" s="76">
        <f t="shared" si="0"/>
        <v>44561</v>
      </c>
      <c r="C20" s="30">
        <v>7.3572578522672405E-2</v>
      </c>
      <c r="D20" s="20">
        <v>-7.3399576668385702E-2</v>
      </c>
      <c r="E20" s="20">
        <v>1.7300185428670289E-4</v>
      </c>
      <c r="F20" s="20">
        <v>5.6935644817557307E-2</v>
      </c>
      <c r="G20" s="31">
        <v>5.710864667184401E-2</v>
      </c>
      <c r="I20" s="76">
        <f t="shared" si="1"/>
        <v>44561</v>
      </c>
      <c r="J20" s="30">
        <v>8.1121126052040401E-2</v>
      </c>
      <c r="K20" s="20">
        <v>-7.6294221224556355E-2</v>
      </c>
      <c r="L20" s="20">
        <v>4.8269048274840465E-3</v>
      </c>
      <c r="M20" s="20">
        <v>5.4344288695472365E-2</v>
      </c>
      <c r="N20" s="31">
        <v>5.9171193522956411E-2</v>
      </c>
      <c r="P20" s="76">
        <f t="shared" si="2"/>
        <v>44561</v>
      </c>
      <c r="Q20" s="30">
        <v>4.8258869389087328E-2</v>
      </c>
      <c r="R20" s="20">
        <v>-2.8640698795013436E-2</v>
      </c>
      <c r="S20" s="20">
        <v>1.9618170594073892E-2</v>
      </c>
      <c r="T20" s="20">
        <v>4.554662266726428E-2</v>
      </c>
      <c r="U20" s="31">
        <v>6.5164793261338172E-2</v>
      </c>
      <c r="W20" s="76">
        <f t="shared" si="3"/>
        <v>44561</v>
      </c>
      <c r="X20" s="30">
        <v>8.8373281611244539E-2</v>
      </c>
      <c r="Y20" s="20">
        <v>-7.3006506177967181E-2</v>
      </c>
      <c r="Z20" s="20">
        <v>1.5366775433277358E-2</v>
      </c>
      <c r="AA20" s="20">
        <v>5.5498921550954927E-2</v>
      </c>
      <c r="AB20" s="31">
        <v>7.0865696984232285E-2</v>
      </c>
      <c r="AD20" s="76">
        <f t="shared" si="4"/>
        <v>44561</v>
      </c>
      <c r="AE20" s="30">
        <v>5.7753063636648866E-2</v>
      </c>
      <c r="AF20" s="20">
        <v>-7.7431293526748129E-2</v>
      </c>
      <c r="AG20" s="20">
        <v>-1.9678229890099264E-2</v>
      </c>
      <c r="AH20" s="20">
        <v>8.7261773821534883E-2</v>
      </c>
      <c r="AI20" s="31">
        <v>6.7583543931435619E-2</v>
      </c>
      <c r="AK20" s="76">
        <f t="shared" si="5"/>
        <v>44561</v>
      </c>
      <c r="AL20" s="30">
        <v>5.9065509026756141E-2</v>
      </c>
      <c r="AM20" s="20">
        <v>-9.952849340260897E-2</v>
      </c>
      <c r="AN20" s="20">
        <v>-4.0462984375852828E-2</v>
      </c>
      <c r="AO20" s="20">
        <v>6.1025119082346313E-2</v>
      </c>
      <c r="AP20" s="31">
        <v>2.0562134706493481E-2</v>
      </c>
      <c r="AR20" s="76">
        <f t="shared" si="6"/>
        <v>44561</v>
      </c>
      <c r="AS20" s="30">
        <v>6.4169738019292544E-2</v>
      </c>
      <c r="AT20" s="20">
        <v>-2.3333723234456094E-2</v>
      </c>
      <c r="AU20" s="20">
        <v>4.083601478483645E-2</v>
      </c>
      <c r="AV20" s="20">
        <v>-9.837186142270804E-4</v>
      </c>
      <c r="AW20" s="31">
        <v>3.9852296170609369E-2</v>
      </c>
      <c r="AX20" s="18"/>
      <c r="AY20" s="76">
        <f t="shared" si="7"/>
        <v>44561</v>
      </c>
      <c r="AZ20" s="30">
        <v>7.4476343085385754E-2</v>
      </c>
      <c r="BA20" s="20">
        <v>-8.1455678657302077E-2</v>
      </c>
      <c r="BB20" s="20">
        <v>-6.979335571916323E-3</v>
      </c>
      <c r="BC20" s="20">
        <v>9.0875930089868273E-2</v>
      </c>
      <c r="BD20" s="31">
        <v>8.389659451795195E-2</v>
      </c>
    </row>
    <row r="21" spans="2:56" ht="12" customHeight="1">
      <c r="B21" s="76">
        <f t="shared" si="0"/>
        <v>44651</v>
      </c>
      <c r="C21" s="32">
        <v>4.7285534879687639E-2</v>
      </c>
      <c r="D21" s="18">
        <v>-4.6778722613357325E-2</v>
      </c>
      <c r="E21" s="18">
        <v>5.0681226633031429E-4</v>
      </c>
      <c r="F21" s="18">
        <v>1.8481759847456036E-2</v>
      </c>
      <c r="G21" s="33">
        <v>1.8988572113786351E-2</v>
      </c>
      <c r="I21" s="76">
        <f t="shared" si="1"/>
        <v>44651</v>
      </c>
      <c r="J21" s="32">
        <v>4.5432139382070906E-2</v>
      </c>
      <c r="K21" s="18">
        <v>-4.2229437480203913E-2</v>
      </c>
      <c r="L21" s="18">
        <v>3.2027019018669931E-3</v>
      </c>
      <c r="M21" s="18">
        <v>6.8355289862231938E-3</v>
      </c>
      <c r="N21" s="33">
        <v>1.003823088809019E-2</v>
      </c>
      <c r="P21" s="76">
        <f t="shared" si="2"/>
        <v>44651</v>
      </c>
      <c r="Q21" s="32">
        <v>1.3600669979918161E-2</v>
      </c>
      <c r="R21" s="18">
        <v>-2.2922306944528466E-2</v>
      </c>
      <c r="S21" s="18">
        <v>-9.3216369646103043E-3</v>
      </c>
      <c r="T21" s="18">
        <v>-3.1563744433895535E-2</v>
      </c>
      <c r="U21" s="33">
        <v>-4.0885381398505838E-2</v>
      </c>
      <c r="W21" s="76">
        <f t="shared" si="3"/>
        <v>44651</v>
      </c>
      <c r="X21" s="32">
        <v>5.9276437246898503E-2</v>
      </c>
      <c r="Y21" s="18">
        <v>-6.3750874827374446E-2</v>
      </c>
      <c r="Z21" s="18">
        <v>-4.4744375804759429E-3</v>
      </c>
      <c r="AA21" s="18">
        <v>7.3320279485673101E-2</v>
      </c>
      <c r="AB21" s="33">
        <v>6.8845841905197158E-2</v>
      </c>
      <c r="AD21" s="76">
        <f t="shared" si="4"/>
        <v>44651</v>
      </c>
      <c r="AE21" s="32">
        <v>4.588064327958654E-2</v>
      </c>
      <c r="AF21" s="18">
        <v>-6.3849951150788314E-2</v>
      </c>
      <c r="AG21" s="18">
        <v>-1.7969307871201774E-2</v>
      </c>
      <c r="AH21" s="18">
        <v>8.2505356938316732E-2</v>
      </c>
      <c r="AI21" s="33">
        <v>6.4536049067114964E-2</v>
      </c>
      <c r="AK21" s="76">
        <f t="shared" si="5"/>
        <v>44651</v>
      </c>
      <c r="AL21" s="32">
        <v>6.3144307799219937E-2</v>
      </c>
      <c r="AM21" s="18">
        <v>-6.8854451395995178E-2</v>
      </c>
      <c r="AN21" s="18">
        <v>-5.7101435967752412E-3</v>
      </c>
      <c r="AO21" s="18">
        <v>2.8543963579810816E-2</v>
      </c>
      <c r="AP21" s="33">
        <v>2.2833819983035571E-2</v>
      </c>
      <c r="AR21" s="76">
        <f t="shared" si="6"/>
        <v>44651</v>
      </c>
      <c r="AS21" s="32">
        <v>4.7187059495442225E-2</v>
      </c>
      <c r="AT21" s="18">
        <v>-2.2538319040847139E-2</v>
      </c>
      <c r="AU21" s="18">
        <v>2.4648740454595086E-2</v>
      </c>
      <c r="AV21" s="18">
        <v>-2.0669361405532327E-2</v>
      </c>
      <c r="AW21" s="33">
        <v>3.979379049062759E-3</v>
      </c>
      <c r="AX21" s="18"/>
      <c r="AY21" s="76">
        <f t="shared" si="7"/>
        <v>44651</v>
      </c>
      <c r="AZ21" s="32">
        <v>5.981134778793501E-2</v>
      </c>
      <c r="BA21" s="18">
        <v>-2.7202428586168337E-2</v>
      </c>
      <c r="BB21" s="18">
        <v>3.2608919201766673E-2</v>
      </c>
      <c r="BC21" s="18">
        <v>-1.9447216687410895E-2</v>
      </c>
      <c r="BD21" s="33">
        <v>1.3161702514355779E-2</v>
      </c>
    </row>
    <row r="22" spans="2:56" ht="12" customHeight="1">
      <c r="B22" s="76">
        <f t="shared" si="0"/>
        <v>44742</v>
      </c>
      <c r="C22" s="30">
        <v>4.5786146751020676E-2</v>
      </c>
      <c r="D22" s="20">
        <v>-4.505531524075547E-2</v>
      </c>
      <c r="E22" s="20">
        <v>7.3083151026520632E-4</v>
      </c>
      <c r="F22" s="20">
        <v>-1.5984996534948115E-2</v>
      </c>
      <c r="G22" s="31">
        <v>-1.525416502468291E-2</v>
      </c>
      <c r="I22" s="76">
        <f t="shared" si="1"/>
        <v>44742</v>
      </c>
      <c r="J22" s="30">
        <v>3.8971322636837447E-2</v>
      </c>
      <c r="K22" s="20">
        <v>-4.501987029191501E-2</v>
      </c>
      <c r="L22" s="20">
        <v>-6.048547655077563E-3</v>
      </c>
      <c r="M22" s="20">
        <v>-2.2154195026544699E-2</v>
      </c>
      <c r="N22" s="31">
        <v>-2.8202742681622262E-2</v>
      </c>
      <c r="P22" s="76">
        <f t="shared" si="2"/>
        <v>44742</v>
      </c>
      <c r="Q22" s="30">
        <v>1.9336694362590702E-2</v>
      </c>
      <c r="R22" s="20">
        <v>-3.0868661541857002E-2</v>
      </c>
      <c r="S22" s="20">
        <v>-1.15319671792663E-2</v>
      </c>
      <c r="T22" s="20">
        <v>-7.4999501056331908E-2</v>
      </c>
      <c r="U22" s="31">
        <v>-8.6531468235598208E-2</v>
      </c>
      <c r="W22" s="76">
        <f t="shared" si="3"/>
        <v>44742</v>
      </c>
      <c r="X22" s="30">
        <v>8.3538873707640834E-2</v>
      </c>
      <c r="Y22" s="20">
        <v>-5.0567901735918339E-2</v>
      </c>
      <c r="Z22" s="20">
        <v>3.2970971971722496E-2</v>
      </c>
      <c r="AA22" s="20">
        <v>-1.8727355117169497E-2</v>
      </c>
      <c r="AB22" s="31">
        <v>1.4243616854553E-2</v>
      </c>
      <c r="AD22" s="76">
        <f t="shared" si="4"/>
        <v>44742</v>
      </c>
      <c r="AE22" s="30">
        <v>5.3916606545324493E-2</v>
      </c>
      <c r="AF22" s="20">
        <v>-4.6492388684522337E-2</v>
      </c>
      <c r="AG22" s="20">
        <v>7.4242178608021556E-3</v>
      </c>
      <c r="AH22" s="20">
        <v>2.2503327122388672E-2</v>
      </c>
      <c r="AI22" s="31">
        <v>2.9927544983190831E-2</v>
      </c>
      <c r="AK22" s="76">
        <f t="shared" si="5"/>
        <v>44742</v>
      </c>
      <c r="AL22" s="30">
        <v>5.905190904024496E-2</v>
      </c>
      <c r="AM22" s="20">
        <v>-5.7070318676595094E-2</v>
      </c>
      <c r="AN22" s="20">
        <v>1.9815903636498655E-3</v>
      </c>
      <c r="AO22" s="20">
        <v>-5.6143710703043803E-3</v>
      </c>
      <c r="AP22" s="31">
        <v>-3.6327807066545148E-3</v>
      </c>
      <c r="AR22" s="76">
        <f t="shared" si="6"/>
        <v>44742</v>
      </c>
      <c r="AS22" s="30">
        <v>2.6225370554497057E-2</v>
      </c>
      <c r="AT22" s="20">
        <v>-1.9215781994504383E-2</v>
      </c>
      <c r="AU22" s="20">
        <v>7.0095885599926744E-3</v>
      </c>
      <c r="AV22" s="20">
        <v>-2.4746133555712313E-2</v>
      </c>
      <c r="AW22" s="31">
        <v>-1.7736544995719639E-2</v>
      </c>
      <c r="AX22" s="18"/>
      <c r="AY22" s="76">
        <f t="shared" si="7"/>
        <v>44742</v>
      </c>
      <c r="AZ22" s="30">
        <v>4.9032719486083176E-2</v>
      </c>
      <c r="BA22" s="20">
        <v>-4.4554873003562812E-2</v>
      </c>
      <c r="BB22" s="20">
        <v>4.4778464825203645E-3</v>
      </c>
      <c r="BC22" s="20">
        <v>3.7701946381944795E-2</v>
      </c>
      <c r="BD22" s="31">
        <v>4.217979286446516E-2</v>
      </c>
    </row>
    <row r="23" spans="2:56" ht="12" customHeight="1">
      <c r="B23" s="76">
        <f t="shared" si="0"/>
        <v>44834</v>
      </c>
      <c r="C23" s="32">
        <v>4.2845630268886783E-2</v>
      </c>
      <c r="D23" s="18">
        <v>-4.8133170751271562E-2</v>
      </c>
      <c r="E23" s="18">
        <v>-5.2875404823847783E-3</v>
      </c>
      <c r="F23" s="18">
        <v>-3.976652478117404E-3</v>
      </c>
      <c r="G23" s="33">
        <v>-9.2641929605021822E-3</v>
      </c>
      <c r="I23" s="76">
        <f t="shared" si="1"/>
        <v>44834</v>
      </c>
      <c r="J23" s="32">
        <v>4.7198555836656823E-2</v>
      </c>
      <c r="K23" s="18">
        <v>-4.9822962595226061E-2</v>
      </c>
      <c r="L23" s="18">
        <v>-2.6244067585692379E-3</v>
      </c>
      <c r="M23" s="18">
        <v>-1.2358954826565016E-2</v>
      </c>
      <c r="N23" s="33">
        <v>-1.4983361585134251E-2</v>
      </c>
      <c r="P23" s="76">
        <f t="shared" si="2"/>
        <v>44834</v>
      </c>
      <c r="Q23" s="32">
        <v>1.7870795644585113E-2</v>
      </c>
      <c r="R23" s="18">
        <v>-1.7984815907206304E-2</v>
      </c>
      <c r="S23" s="18">
        <v>-1.1402026262119155E-4</v>
      </c>
      <c r="T23" s="18">
        <v>-2.7455954300576679E-2</v>
      </c>
      <c r="U23" s="33">
        <v>-2.7569974563197871E-2</v>
      </c>
      <c r="W23" s="76">
        <f t="shared" si="3"/>
        <v>44834</v>
      </c>
      <c r="X23" s="32">
        <v>3.9768364920299566E-2</v>
      </c>
      <c r="Y23" s="18">
        <v>-6.5415044923153198E-2</v>
      </c>
      <c r="Z23" s="18">
        <v>-2.5646680002853632E-2</v>
      </c>
      <c r="AA23" s="18">
        <v>1.6181728550553665E-2</v>
      </c>
      <c r="AB23" s="33">
        <v>-9.4649514522999745E-3</v>
      </c>
      <c r="AD23" s="76">
        <f t="shared" si="4"/>
        <v>44834</v>
      </c>
      <c r="AE23" s="32">
        <v>4.5193206981233323E-2</v>
      </c>
      <c r="AF23" s="18">
        <v>-3.9738700011964459E-2</v>
      </c>
      <c r="AG23" s="18">
        <v>5.4545069692688644E-3</v>
      </c>
      <c r="AH23" s="18">
        <v>2.0316173369831381E-2</v>
      </c>
      <c r="AI23" s="33">
        <v>2.5770680339100242E-2</v>
      </c>
      <c r="AK23" s="76">
        <f t="shared" si="5"/>
        <v>44834</v>
      </c>
      <c r="AL23" s="32">
        <v>4.2477761440491563E-2</v>
      </c>
      <c r="AM23" s="18">
        <v>-6.6652088638737977E-2</v>
      </c>
      <c r="AN23" s="18">
        <v>-2.4174327198246415E-2</v>
      </c>
      <c r="AO23" s="18">
        <v>2.1283866637218152E-2</v>
      </c>
      <c r="AP23" s="33">
        <v>-2.890460561028263E-3</v>
      </c>
      <c r="AR23" s="76">
        <f t="shared" si="6"/>
        <v>44834</v>
      </c>
      <c r="AS23" s="32">
        <v>2.7655799430530464E-2</v>
      </c>
      <c r="AT23" s="18">
        <v>-1.8955792721144817E-2</v>
      </c>
      <c r="AU23" s="18">
        <v>8.7000067093856472E-3</v>
      </c>
      <c r="AV23" s="18">
        <v>-1.8875986445983206E-2</v>
      </c>
      <c r="AW23" s="33">
        <v>-1.0175979736597561E-2</v>
      </c>
      <c r="AX23" s="18"/>
      <c r="AY23" s="76">
        <f t="shared" si="7"/>
        <v>44834</v>
      </c>
      <c r="AZ23" s="32">
        <v>4.5822262099141378E-2</v>
      </c>
      <c r="BA23" s="18">
        <v>-3.6592931614330707E-2</v>
      </c>
      <c r="BB23" s="18">
        <v>9.2293304848106716E-3</v>
      </c>
      <c r="BC23" s="18">
        <v>-3.3420837489260502E-2</v>
      </c>
      <c r="BD23" s="33">
        <v>-2.419150700444983E-2</v>
      </c>
    </row>
    <row r="24" spans="2:56" ht="12" customHeight="1">
      <c r="B24" s="76">
        <f t="shared" si="0"/>
        <v>44926</v>
      </c>
      <c r="C24" s="30">
        <v>3.6758634596126008E-2</v>
      </c>
      <c r="D24" s="20">
        <v>-4.8148205526220636E-2</v>
      </c>
      <c r="E24" s="20">
        <v>-1.1389570930094628E-2</v>
      </c>
      <c r="F24" s="20">
        <v>1.9020221660356773E-2</v>
      </c>
      <c r="G24" s="31">
        <v>7.6306507302621451E-3</v>
      </c>
      <c r="I24" s="76">
        <f t="shared" si="1"/>
        <v>44926</v>
      </c>
      <c r="J24" s="30">
        <v>3.5593946488227425E-2</v>
      </c>
      <c r="K24" s="20">
        <v>-4.805830795002039E-2</v>
      </c>
      <c r="L24" s="20">
        <v>-1.2464361461792965E-2</v>
      </c>
      <c r="M24" s="20">
        <v>2.8851795138648439E-2</v>
      </c>
      <c r="N24" s="31">
        <v>1.6387433676855471E-2</v>
      </c>
      <c r="P24" s="76">
        <f t="shared" si="2"/>
        <v>44926</v>
      </c>
      <c r="Q24" s="30">
        <v>1.0238875375605038E-2</v>
      </c>
      <c r="R24" s="20">
        <v>-1.8697101584771624E-2</v>
      </c>
      <c r="S24" s="20">
        <v>-8.4582262091665861E-3</v>
      </c>
      <c r="T24" s="20">
        <v>-4.4402624329965112E-2</v>
      </c>
      <c r="U24" s="31">
        <v>-5.2860850539131699E-2</v>
      </c>
      <c r="W24" s="76">
        <f t="shared" si="3"/>
        <v>44926</v>
      </c>
      <c r="X24" s="30">
        <v>3.2204993530048256E-2</v>
      </c>
      <c r="Y24" s="20">
        <v>-3.6539776965919826E-2</v>
      </c>
      <c r="Z24" s="20">
        <v>-4.3347834358715698E-3</v>
      </c>
      <c r="AA24" s="20">
        <v>-1.2849712694056326E-3</v>
      </c>
      <c r="AB24" s="31">
        <v>-5.6197547052772023E-3</v>
      </c>
      <c r="AD24" s="76">
        <f t="shared" si="4"/>
        <v>44926</v>
      </c>
      <c r="AE24" s="30">
        <v>4.5032133676866343E-2</v>
      </c>
      <c r="AF24" s="20">
        <v>-6.0610143639464736E-2</v>
      </c>
      <c r="AG24" s="20">
        <v>-1.5578009962598394E-2</v>
      </c>
      <c r="AH24" s="20">
        <v>2.7433017031911477E-2</v>
      </c>
      <c r="AI24" s="31">
        <v>1.185500706931308E-2</v>
      </c>
      <c r="AK24" s="76">
        <f t="shared" si="5"/>
        <v>44926</v>
      </c>
      <c r="AL24" s="30">
        <v>5.0696461151835299E-2</v>
      </c>
      <c r="AM24" s="20">
        <v>-6.6555725132265986E-2</v>
      </c>
      <c r="AN24" s="20">
        <v>-1.5859263980430686E-2</v>
      </c>
      <c r="AO24" s="20">
        <v>4.3009815458950884E-2</v>
      </c>
      <c r="AP24" s="31">
        <v>2.7150551478520191E-2</v>
      </c>
      <c r="AR24" s="76">
        <f t="shared" si="6"/>
        <v>44926</v>
      </c>
      <c r="AS24" s="30">
        <v>3.5979224206729742E-2</v>
      </c>
      <c r="AT24" s="20">
        <v>-1.9665283899697697E-2</v>
      </c>
      <c r="AU24" s="20">
        <v>1.6313940307032045E-2</v>
      </c>
      <c r="AV24" s="20">
        <v>-5.8130745220499103E-2</v>
      </c>
      <c r="AW24" s="31">
        <v>-4.1816804913467058E-2</v>
      </c>
      <c r="AX24" s="18"/>
      <c r="AY24" s="76">
        <f t="shared" si="7"/>
        <v>44926</v>
      </c>
      <c r="AZ24" s="30">
        <v>3.9019087404462138E-2</v>
      </c>
      <c r="BA24" s="20">
        <v>-5.9689095736229159E-2</v>
      </c>
      <c r="BB24" s="20">
        <v>-2.067000833176702E-2</v>
      </c>
      <c r="BC24" s="20">
        <v>2.5546869351862789E-2</v>
      </c>
      <c r="BD24" s="31">
        <v>4.8768610200957676E-3</v>
      </c>
    </row>
    <row r="25" spans="2:56" ht="12" customHeight="1">
      <c r="B25" s="76">
        <f t="shared" si="0"/>
        <v>45016</v>
      </c>
      <c r="C25" s="32">
        <v>3.2638191608649794E-2</v>
      </c>
      <c r="D25" s="18">
        <v>-4.2823659544992246E-2</v>
      </c>
      <c r="E25" s="18">
        <v>-1.0185467936342452E-2</v>
      </c>
      <c r="F25" s="18">
        <v>3.5231692891934951E-2</v>
      </c>
      <c r="G25" s="33">
        <v>2.50462249555925E-2</v>
      </c>
      <c r="I25" s="76">
        <f t="shared" si="1"/>
        <v>45016</v>
      </c>
      <c r="J25" s="32">
        <v>3.2090156508678351E-2</v>
      </c>
      <c r="K25" s="18">
        <v>-4.4715809633063923E-2</v>
      </c>
      <c r="L25" s="18">
        <v>-1.2625653124385572E-2</v>
      </c>
      <c r="M25" s="18">
        <v>4.8877222962677713E-2</v>
      </c>
      <c r="N25" s="33">
        <v>3.6251569838292141E-2</v>
      </c>
      <c r="P25" s="76">
        <f t="shared" si="2"/>
        <v>45016</v>
      </c>
      <c r="Q25" s="32">
        <v>1.1165248979874923E-2</v>
      </c>
      <c r="R25" s="18">
        <v>-1.9093643408459319E-2</v>
      </c>
      <c r="S25" s="18">
        <v>-7.9283944285843955E-3</v>
      </c>
      <c r="T25" s="18">
        <v>1.3741714478039402E-3</v>
      </c>
      <c r="U25" s="33">
        <v>-6.5542229807804553E-3</v>
      </c>
      <c r="W25" s="76">
        <f t="shared" si="3"/>
        <v>45016</v>
      </c>
      <c r="X25" s="32">
        <v>2.5285210083956407E-2</v>
      </c>
      <c r="Y25" s="18">
        <v>-4.9017740237834291E-2</v>
      </c>
      <c r="Z25" s="18">
        <v>-2.3732530153877884E-2</v>
      </c>
      <c r="AA25" s="18">
        <v>2.2088498315641969E-2</v>
      </c>
      <c r="AB25" s="33">
        <v>-1.6440318382359149E-3</v>
      </c>
      <c r="AD25" s="76">
        <f t="shared" si="4"/>
        <v>45016</v>
      </c>
      <c r="AE25" s="32">
        <v>3.5784518569643348E-2</v>
      </c>
      <c r="AF25" s="18">
        <v>-4.4931958505751352E-2</v>
      </c>
      <c r="AG25" s="18">
        <v>-9.1474399361080039E-3</v>
      </c>
      <c r="AH25" s="18">
        <v>3.7488601174215042E-2</v>
      </c>
      <c r="AI25" s="33">
        <v>2.8341161238107041E-2</v>
      </c>
      <c r="AK25" s="76">
        <f t="shared" si="5"/>
        <v>45016</v>
      </c>
      <c r="AL25" s="32">
        <v>5.1998060395612264E-2</v>
      </c>
      <c r="AM25" s="18">
        <v>-4.8998621646681992E-2</v>
      </c>
      <c r="AN25" s="18">
        <v>2.9994387489302721E-3</v>
      </c>
      <c r="AO25" s="18">
        <v>2.2316237855599441E-2</v>
      </c>
      <c r="AP25" s="33">
        <v>2.531567660452971E-2</v>
      </c>
      <c r="AR25" s="76">
        <f t="shared" si="6"/>
        <v>45016</v>
      </c>
      <c r="AS25" s="32">
        <v>2.0921164061027123E-2</v>
      </c>
      <c r="AT25" s="18">
        <v>-2.0889113794995976E-2</v>
      </c>
      <c r="AU25" s="18">
        <v>3.2050266031147245E-5</v>
      </c>
      <c r="AV25" s="18">
        <v>6.1360481639225473E-3</v>
      </c>
      <c r="AW25" s="33">
        <v>6.1680984299536954E-3</v>
      </c>
      <c r="AX25" s="18"/>
      <c r="AY25" s="76">
        <f t="shared" si="7"/>
        <v>45016</v>
      </c>
      <c r="AZ25" s="32">
        <v>3.1166998326304443E-2</v>
      </c>
      <c r="BA25" s="18">
        <v>-3.6243356578076549E-2</v>
      </c>
      <c r="BB25" s="18">
        <v>-5.0763582517721062E-3</v>
      </c>
      <c r="BC25" s="18">
        <v>7.4927038241352495E-3</v>
      </c>
      <c r="BD25" s="33">
        <v>2.4163455723631429E-3</v>
      </c>
    </row>
    <row r="26" spans="2:56" ht="12" customHeight="1">
      <c r="B26" s="76">
        <f t="shared" si="0"/>
        <v>45107</v>
      </c>
      <c r="C26" s="30">
        <v>3.5002927376493562E-2</v>
      </c>
      <c r="D26" s="20">
        <v>-4.0871544297582871E-2</v>
      </c>
      <c r="E26" s="20">
        <v>-5.8686169210893091E-3</v>
      </c>
      <c r="F26" s="20">
        <v>2.7414224491938199E-2</v>
      </c>
      <c r="G26" s="31">
        <v>2.154560757084889E-2</v>
      </c>
      <c r="I26" s="76">
        <f t="shared" si="1"/>
        <v>45107</v>
      </c>
      <c r="J26" s="30">
        <v>3.1285210892527913E-2</v>
      </c>
      <c r="K26" s="20">
        <v>-3.9028571001669371E-2</v>
      </c>
      <c r="L26" s="20">
        <v>-7.7433601091414575E-3</v>
      </c>
      <c r="M26" s="20">
        <v>3.7162830274509284E-2</v>
      </c>
      <c r="N26" s="31">
        <v>2.941947016536783E-2</v>
      </c>
      <c r="P26" s="76">
        <f t="shared" si="2"/>
        <v>45107</v>
      </c>
      <c r="Q26" s="30">
        <v>1.5919060718488757E-2</v>
      </c>
      <c r="R26" s="20">
        <v>-2.2412873791436142E-2</v>
      </c>
      <c r="S26" s="20">
        <v>-6.4938130729473853E-3</v>
      </c>
      <c r="T26" s="20">
        <v>6.1041245139488165E-3</v>
      </c>
      <c r="U26" s="31">
        <v>-3.896885589985688E-4</v>
      </c>
      <c r="W26" s="76">
        <f t="shared" si="3"/>
        <v>45107</v>
      </c>
      <c r="X26" s="30">
        <v>4.4647210977456546E-2</v>
      </c>
      <c r="Y26" s="20">
        <v>-5.031074505665472E-2</v>
      </c>
      <c r="Z26" s="20">
        <v>-5.6635340791981736E-3</v>
      </c>
      <c r="AA26" s="20">
        <v>8.1608012476392933E-3</v>
      </c>
      <c r="AB26" s="31">
        <v>2.4972671684411201E-3</v>
      </c>
      <c r="AD26" s="76">
        <f t="shared" si="4"/>
        <v>45107</v>
      </c>
      <c r="AE26" s="30">
        <v>4.656888059187983E-2</v>
      </c>
      <c r="AF26" s="20">
        <v>-5.0469639118828208E-2</v>
      </c>
      <c r="AG26" s="20">
        <v>-3.900758526948378E-3</v>
      </c>
      <c r="AH26" s="20">
        <v>2.741647192004204E-2</v>
      </c>
      <c r="AI26" s="31">
        <v>2.3515713393093659E-2</v>
      </c>
      <c r="AK26" s="76">
        <f t="shared" si="5"/>
        <v>45107</v>
      </c>
      <c r="AL26" s="30">
        <v>4.6031706228415181E-2</v>
      </c>
      <c r="AM26" s="20">
        <v>-4.7125482299201271E-2</v>
      </c>
      <c r="AN26" s="20">
        <v>-1.09377607078609E-3</v>
      </c>
      <c r="AO26" s="20">
        <v>1.6998655365676463E-2</v>
      </c>
      <c r="AP26" s="31">
        <v>1.5904879294890369E-2</v>
      </c>
      <c r="AR26" s="76">
        <f t="shared" si="6"/>
        <v>45107</v>
      </c>
      <c r="AS26" s="30">
        <v>2.3627593720214439E-2</v>
      </c>
      <c r="AT26" s="20">
        <v>-2.4018686946640382E-2</v>
      </c>
      <c r="AU26" s="20">
        <v>-3.9109322642594258E-4</v>
      </c>
      <c r="AV26" s="20">
        <v>1.2092743437883691E-2</v>
      </c>
      <c r="AW26" s="31">
        <v>1.170165021145775E-2</v>
      </c>
      <c r="AX26" s="18"/>
      <c r="AY26" s="76">
        <f t="shared" si="7"/>
        <v>45107</v>
      </c>
      <c r="AZ26" s="30">
        <v>2.6034702920792643E-2</v>
      </c>
      <c r="BA26" s="20">
        <v>-3.280798968091754E-2</v>
      </c>
      <c r="BB26" s="20">
        <v>-6.7732867601248969E-3</v>
      </c>
      <c r="BC26" s="20">
        <v>2.2586549627463537E-2</v>
      </c>
      <c r="BD26" s="31">
        <v>1.581326286733864E-2</v>
      </c>
    </row>
    <row r="27" spans="2:56" ht="12" customHeight="1">
      <c r="B27" s="77">
        <f t="shared" si="0"/>
        <v>45199</v>
      </c>
      <c r="C27" s="34">
        <v>4.9640290897658659E-2</v>
      </c>
      <c r="D27" s="35">
        <v>-4.8931389525869298E-2</v>
      </c>
      <c r="E27" s="35">
        <v>7.0890137178936108E-4</v>
      </c>
      <c r="F27" s="35">
        <v>1.0980128746749251E-3</v>
      </c>
      <c r="G27" s="36">
        <v>1.806914246464286E-3</v>
      </c>
      <c r="I27" s="77">
        <f t="shared" si="1"/>
        <v>45199</v>
      </c>
      <c r="J27" s="34">
        <v>5.1305296218590091E-2</v>
      </c>
      <c r="K27" s="35">
        <v>-5.1129895350875254E-2</v>
      </c>
      <c r="L27" s="35">
        <v>1.7540086771483665E-4</v>
      </c>
      <c r="M27" s="35">
        <v>2.5571766629344239E-3</v>
      </c>
      <c r="N27" s="36">
        <v>2.732577530649261E-3</v>
      </c>
      <c r="P27" s="77">
        <f t="shared" si="2"/>
        <v>45199</v>
      </c>
      <c r="Q27" s="34">
        <v>1.9366328945691118E-2</v>
      </c>
      <c r="R27" s="35">
        <v>-1.5731188354009433E-2</v>
      </c>
      <c r="S27" s="35">
        <v>3.6351405916816848E-3</v>
      </c>
      <c r="T27" s="35">
        <v>-1.0229905561210284E-2</v>
      </c>
      <c r="U27" s="36">
        <v>-6.5947649695285993E-3</v>
      </c>
      <c r="W27" s="77">
        <f t="shared" si="3"/>
        <v>45199</v>
      </c>
      <c r="X27" s="34">
        <v>4.6341806855235625E-2</v>
      </c>
      <c r="Y27" s="35">
        <v>-5.7958987268160872E-2</v>
      </c>
      <c r="Z27" s="35">
        <v>-1.1617180412925247E-2</v>
      </c>
      <c r="AA27" s="35">
        <v>3.4990543074962632E-2</v>
      </c>
      <c r="AB27" s="36">
        <v>2.3373362662037381E-2</v>
      </c>
      <c r="AD27" s="77">
        <f t="shared" si="4"/>
        <v>45199</v>
      </c>
      <c r="AE27" s="34">
        <v>4.7693169593542403E-2</v>
      </c>
      <c r="AF27" s="35">
        <v>-3.9838370658049058E-2</v>
      </c>
      <c r="AG27" s="35">
        <v>7.8547989354933456E-3</v>
      </c>
      <c r="AH27" s="35">
        <v>-3.2402865403668657E-2</v>
      </c>
      <c r="AI27" s="36">
        <v>-2.4548066468175311E-2</v>
      </c>
      <c r="AK27" s="77">
        <f t="shared" si="5"/>
        <v>45199</v>
      </c>
      <c r="AL27" s="34">
        <v>5.2828211380188249E-2</v>
      </c>
      <c r="AM27" s="35">
        <v>-4.6523711902471197E-2</v>
      </c>
      <c r="AN27" s="35">
        <v>6.3044994777170515E-3</v>
      </c>
      <c r="AO27" s="35">
        <v>-3.8055273577604076E-3</v>
      </c>
      <c r="AP27" s="36">
        <v>2.4989721199566439E-3</v>
      </c>
      <c r="AR27" s="77">
        <f t="shared" si="6"/>
        <v>45199</v>
      </c>
      <c r="AS27" s="34">
        <v>5.4304672582987178E-2</v>
      </c>
      <c r="AT27" s="35">
        <v>-3.1961273239562181E-2</v>
      </c>
      <c r="AU27" s="35">
        <v>2.2343399343424997E-2</v>
      </c>
      <c r="AV27" s="35">
        <v>9.4727543929757907E-3</v>
      </c>
      <c r="AW27" s="36">
        <v>3.1816153736400787E-2</v>
      </c>
      <c r="AX27" s="18"/>
      <c r="AY27" s="77">
        <f t="shared" si="7"/>
        <v>45199</v>
      </c>
      <c r="AZ27" s="34">
        <v>4.3932366894515386E-2</v>
      </c>
      <c r="BA27" s="35">
        <v>-6.4229665141099263E-2</v>
      </c>
      <c r="BB27" s="35">
        <v>-2.0297298246583877E-2</v>
      </c>
      <c r="BC27" s="35">
        <v>2.6465696063171507E-2</v>
      </c>
      <c r="BD27" s="36">
        <v>6.168397816587623E-3</v>
      </c>
    </row>
  </sheetData>
  <pageMargins left="0" right="0" top="0.1" bottom="0" header="0" footer="0"/>
  <pageSetup paperSize="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33A58-84E6-41D3-8705-C63583A02339}">
  <sheetPr>
    <tabColor theme="4"/>
  </sheetPr>
  <dimension ref="B4:AV31"/>
  <sheetViews>
    <sheetView showGridLines="0" workbookViewId="0"/>
  </sheetViews>
  <sheetFormatPr defaultColWidth="10.5703125" defaultRowHeight="12" customHeight="1"/>
  <cols>
    <col min="1" max="1" width="2.5703125" style="16" customWidth="1"/>
    <col min="2" max="3" width="10.5703125" style="16"/>
    <col min="4" max="5" width="12" style="16" bestFit="1" customWidth="1"/>
    <col min="6" max="9" width="10.5703125" style="16"/>
    <col min="10" max="11" width="12" style="16" bestFit="1" customWidth="1"/>
    <col min="12" max="15" width="10.5703125" style="16"/>
    <col min="16" max="17" width="12" style="16" bestFit="1" customWidth="1"/>
    <col min="18" max="21" width="10.5703125" style="16"/>
    <col min="22" max="23" width="12" style="16" bestFit="1" customWidth="1"/>
    <col min="24" max="27" width="10.5703125" style="16"/>
    <col min="28" max="29" width="12" style="16" bestFit="1" customWidth="1"/>
    <col min="30" max="33" width="10.5703125" style="16"/>
    <col min="34" max="35" width="12" style="16" bestFit="1" customWidth="1"/>
    <col min="36" max="39" width="10.5703125" style="16"/>
    <col min="40" max="41" width="12" style="16" bestFit="1" customWidth="1"/>
    <col min="42" max="45" width="10.5703125" style="16"/>
    <col min="46" max="47" width="12" style="16" bestFit="1" customWidth="1"/>
    <col min="48" max="16384" width="10.5703125" style="16"/>
  </cols>
  <sheetData>
    <row r="4" spans="2:48" s="11" customFormat="1" ht="12" customHeight="1"/>
    <row r="5" spans="2:48" s="14" customFormat="1" ht="12" customHeight="1">
      <c r="C5" s="15" t="s">
        <v>33</v>
      </c>
      <c r="I5" s="15" t="s">
        <v>40</v>
      </c>
      <c r="O5" s="15" t="s">
        <v>41</v>
      </c>
      <c r="U5" s="15" t="s">
        <v>42</v>
      </c>
      <c r="AA5" s="15" t="s">
        <v>43</v>
      </c>
      <c r="AG5" s="15" t="s">
        <v>44</v>
      </c>
      <c r="AM5" s="15" t="s">
        <v>45</v>
      </c>
      <c r="AS5" s="15" t="s">
        <v>46</v>
      </c>
    </row>
    <row r="6" spans="2:48" s="14" customFormat="1" ht="12" customHeight="1">
      <c r="C6" s="24" t="s">
        <v>15</v>
      </c>
      <c r="D6" s="25" t="s">
        <v>31</v>
      </c>
      <c r="E6" s="25" t="s">
        <v>32</v>
      </c>
      <c r="F6" s="25" t="s">
        <v>16</v>
      </c>
      <c r="I6" s="24" t="s">
        <v>15</v>
      </c>
      <c r="J6" s="25" t="s">
        <v>31</v>
      </c>
      <c r="K6" s="25" t="s">
        <v>32</v>
      </c>
      <c r="L6" s="25" t="s">
        <v>16</v>
      </c>
      <c r="O6" s="24" t="s">
        <v>15</v>
      </c>
      <c r="P6" s="25" t="s">
        <v>31</v>
      </c>
      <c r="Q6" s="25" t="s">
        <v>32</v>
      </c>
      <c r="R6" s="25" t="s">
        <v>16</v>
      </c>
      <c r="U6" s="24" t="s">
        <v>15</v>
      </c>
      <c r="V6" s="25" t="s">
        <v>31</v>
      </c>
      <c r="W6" s="25" t="s">
        <v>32</v>
      </c>
      <c r="X6" s="25" t="s">
        <v>16</v>
      </c>
      <c r="AA6" s="24" t="s">
        <v>15</v>
      </c>
      <c r="AB6" s="25" t="s">
        <v>31</v>
      </c>
      <c r="AC6" s="25" t="s">
        <v>32</v>
      </c>
      <c r="AD6" s="25" t="s">
        <v>16</v>
      </c>
      <c r="AG6" s="24" t="s">
        <v>15</v>
      </c>
      <c r="AH6" s="25" t="s">
        <v>31</v>
      </c>
      <c r="AI6" s="25" t="s">
        <v>32</v>
      </c>
      <c r="AJ6" s="25" t="s">
        <v>16</v>
      </c>
      <c r="AM6" s="24" t="s">
        <v>15</v>
      </c>
      <c r="AN6" s="25" t="s">
        <v>31</v>
      </c>
      <c r="AO6" s="25" t="s">
        <v>32</v>
      </c>
      <c r="AP6" s="25" t="s">
        <v>16</v>
      </c>
      <c r="AS6" s="24" t="s">
        <v>15</v>
      </c>
      <c r="AT6" s="25" t="s">
        <v>31</v>
      </c>
      <c r="AU6" s="25" t="s">
        <v>32</v>
      </c>
      <c r="AV6" s="25" t="s">
        <v>16</v>
      </c>
    </row>
    <row r="7" spans="2:48" s="14" customFormat="1" ht="12" customHeight="1">
      <c r="B7" s="21">
        <f>'Private Capital Indexes'!$B$7</f>
        <v>43373</v>
      </c>
      <c r="C7" s="79">
        <v>100</v>
      </c>
      <c r="D7" s="80">
        <v>100</v>
      </c>
      <c r="E7" s="80">
        <v>100</v>
      </c>
      <c r="F7" s="85">
        <v>100</v>
      </c>
      <c r="H7" s="21">
        <f>'Private Capital Indexes'!$B$7</f>
        <v>43373</v>
      </c>
      <c r="I7" s="79">
        <v>100</v>
      </c>
      <c r="J7" s="80">
        <v>100</v>
      </c>
      <c r="K7" s="80">
        <v>100</v>
      </c>
      <c r="L7" s="85">
        <v>100</v>
      </c>
      <c r="N7" s="21">
        <f>'Private Capital Indexes'!$B$7</f>
        <v>43373</v>
      </c>
      <c r="O7" s="79">
        <v>100</v>
      </c>
      <c r="P7" s="80">
        <v>100</v>
      </c>
      <c r="Q7" s="80">
        <v>100</v>
      </c>
      <c r="R7" s="85">
        <v>100</v>
      </c>
      <c r="T7" s="21">
        <f>'Private Capital Indexes'!$B$7</f>
        <v>43373</v>
      </c>
      <c r="U7" s="79">
        <v>100</v>
      </c>
      <c r="V7" s="80">
        <v>100</v>
      </c>
      <c r="W7" s="80">
        <v>100</v>
      </c>
      <c r="X7" s="85">
        <v>100</v>
      </c>
      <c r="Z7" s="21">
        <f>'Private Capital Indexes'!$B$7</f>
        <v>43373</v>
      </c>
      <c r="AA7" s="79">
        <v>100</v>
      </c>
      <c r="AB7" s="80">
        <v>100</v>
      </c>
      <c r="AC7" s="80">
        <v>100</v>
      </c>
      <c r="AD7" s="85">
        <v>100</v>
      </c>
      <c r="AF7" s="21">
        <f>'Private Capital Indexes'!$B$7</f>
        <v>43373</v>
      </c>
      <c r="AG7" s="79">
        <v>100</v>
      </c>
      <c r="AH7" s="80">
        <v>100</v>
      </c>
      <c r="AI7" s="80">
        <v>100</v>
      </c>
      <c r="AJ7" s="85">
        <v>100</v>
      </c>
      <c r="AL7" s="21">
        <f>'Private Capital Indexes'!$B$7</f>
        <v>43373</v>
      </c>
      <c r="AM7" s="79">
        <v>100</v>
      </c>
      <c r="AN7" s="80">
        <v>100</v>
      </c>
      <c r="AO7" s="80">
        <v>100</v>
      </c>
      <c r="AP7" s="85">
        <v>100</v>
      </c>
      <c r="AR7" s="21">
        <f>'Private Capital Indexes'!$B$7</f>
        <v>43373</v>
      </c>
      <c r="AS7" s="79">
        <v>100</v>
      </c>
      <c r="AT7" s="80">
        <v>100</v>
      </c>
      <c r="AU7" s="80">
        <v>100</v>
      </c>
      <c r="AV7" s="85">
        <v>100</v>
      </c>
    </row>
    <row r="8" spans="2:48" s="14" customFormat="1" ht="12" customHeight="1">
      <c r="B8" s="22">
        <f>EOMONTH(B7,3)</f>
        <v>43465</v>
      </c>
      <c r="C8" s="81">
        <v>101.42395317678978</v>
      </c>
      <c r="D8" s="38">
        <v>100.4347968149326</v>
      </c>
      <c r="E8" s="38">
        <v>97.864087944155685</v>
      </c>
      <c r="F8" s="86">
        <v>96.702264020647661</v>
      </c>
      <c r="H8" s="22">
        <f>EOMONTH(H7,3)</f>
        <v>43465</v>
      </c>
      <c r="I8" s="81">
        <v>101.70442165798165</v>
      </c>
      <c r="J8" s="38">
        <v>99.457399983830683</v>
      </c>
      <c r="K8" s="38">
        <v>97.471937984991229</v>
      </c>
      <c r="L8" s="86">
        <v>96.137217564953446</v>
      </c>
      <c r="N8" s="22">
        <f>EOMONTH(N7,3)</f>
        <v>43465</v>
      </c>
      <c r="O8" s="81">
        <v>103.41873487009575</v>
      </c>
      <c r="P8" s="38">
        <v>101.7033094297776</v>
      </c>
      <c r="Q8" s="38">
        <v>98.666603285727163</v>
      </c>
      <c r="R8" s="86">
        <v>95.442247613697859</v>
      </c>
      <c r="T8" s="22">
        <f>EOMONTH(T7,3)</f>
        <v>43465</v>
      </c>
      <c r="U8" s="81">
        <v>102.19248471475059</v>
      </c>
      <c r="V8" s="38">
        <v>101.32558484934013</v>
      </c>
      <c r="W8" s="38">
        <v>92.343261955903216</v>
      </c>
      <c r="X8" s="86">
        <v>99.33393865084193</v>
      </c>
      <c r="Z8" s="22">
        <f>EOMONTH(Z7,3)</f>
        <v>43465</v>
      </c>
      <c r="AA8" s="81">
        <v>100.36621514909481</v>
      </c>
      <c r="AB8" s="38">
        <v>100.44775657387876</v>
      </c>
      <c r="AC8" s="38">
        <v>98.106945971693179</v>
      </c>
      <c r="AD8" s="86">
        <v>92.075356543975033</v>
      </c>
      <c r="AF8" s="22">
        <f>EOMONTH(AF7,3)</f>
        <v>43465</v>
      </c>
      <c r="AG8" s="81">
        <v>100.77729997858565</v>
      </c>
      <c r="AH8" s="38">
        <v>102.03692091630214</v>
      </c>
      <c r="AI8" s="38">
        <v>100.35787117870696</v>
      </c>
      <c r="AJ8" s="86">
        <v>98.386955020005928</v>
      </c>
      <c r="AL8" s="22">
        <f>EOMONTH(AL7,3)</f>
        <v>43465</v>
      </c>
      <c r="AM8" s="81">
        <v>99.990978652565843</v>
      </c>
      <c r="AN8" s="38">
        <v>105.02905705060918</v>
      </c>
      <c r="AO8" s="38">
        <v>103.39906123348119</v>
      </c>
      <c r="AP8" s="86">
        <v>100.23542439870053</v>
      </c>
      <c r="AR8" s="22">
        <f>EOMONTH(AR7,3)</f>
        <v>43465</v>
      </c>
      <c r="AS8" s="81">
        <v>100.48829331840426</v>
      </c>
      <c r="AT8" s="38">
        <v>99.197961642153757</v>
      </c>
      <c r="AU8" s="38">
        <v>102.39969183689408</v>
      </c>
      <c r="AV8" s="86">
        <v>102.74742153416419</v>
      </c>
    </row>
    <row r="9" spans="2:48" s="14" customFormat="1" ht="12" customHeight="1">
      <c r="B9" s="22">
        <f t="shared" ref="B9:B27" si="0">EOMONTH(B8,3)</f>
        <v>43555</v>
      </c>
      <c r="C9" s="82">
        <v>105.89594267580777</v>
      </c>
      <c r="D9" s="37">
        <v>104.56981833753049</v>
      </c>
      <c r="E9" s="37">
        <v>100.73661361389138</v>
      </c>
      <c r="F9" s="87">
        <v>97.144716744803745</v>
      </c>
      <c r="H9" s="22">
        <f t="shared" ref="H9:H27" si="1">EOMONTH(H8,3)</f>
        <v>43555</v>
      </c>
      <c r="I9" s="82">
        <v>107.65815949471424</v>
      </c>
      <c r="J9" s="37">
        <v>104.4500661211727</v>
      </c>
      <c r="K9" s="37">
        <v>101.11330191218998</v>
      </c>
      <c r="L9" s="87">
        <v>97.696353291325693</v>
      </c>
      <c r="N9" s="22">
        <f t="shared" ref="N9:N27" si="2">EOMONTH(N8,3)</f>
        <v>43555</v>
      </c>
      <c r="O9" s="82">
        <v>112.70605736324279</v>
      </c>
      <c r="P9" s="37">
        <v>110.55660897990704</v>
      </c>
      <c r="Q9" s="37">
        <v>101.85744856299544</v>
      </c>
      <c r="R9" s="87">
        <v>97.398085514036012</v>
      </c>
      <c r="T9" s="22">
        <f t="shared" ref="T9:T27" si="3">EOMONTH(T8,3)</f>
        <v>43555</v>
      </c>
      <c r="U9" s="82">
        <v>105.78980587061848</v>
      </c>
      <c r="V9" s="37">
        <v>103.33472281148819</v>
      </c>
      <c r="W9" s="37">
        <v>93.701342382505416</v>
      </c>
      <c r="X9" s="87">
        <v>99.09174825909605</v>
      </c>
      <c r="Z9" s="22">
        <f t="shared" ref="Z9:Z27" si="4">EOMONTH(Z8,3)</f>
        <v>43555</v>
      </c>
      <c r="AA9" s="82">
        <v>103.31868094278749</v>
      </c>
      <c r="AB9" s="37">
        <v>103.04488618524681</v>
      </c>
      <c r="AC9" s="37">
        <v>99.253047046171247</v>
      </c>
      <c r="AD9" s="87">
        <v>88.721267207904035</v>
      </c>
      <c r="AF9" s="22">
        <f t="shared" ref="AF9:AF27" si="5">EOMONTH(AF8,3)</f>
        <v>43555</v>
      </c>
      <c r="AG9" s="82">
        <v>101.47001705650152</v>
      </c>
      <c r="AH9" s="37">
        <v>105.27742190407142</v>
      </c>
      <c r="AI9" s="37">
        <v>102.75454959757209</v>
      </c>
      <c r="AJ9" s="87">
        <v>99.518293535331779</v>
      </c>
      <c r="AL9" s="22">
        <f t="shared" ref="AL9:AL27" si="6">EOMONTH(AL8,3)</f>
        <v>43555</v>
      </c>
      <c r="AM9" s="82">
        <v>105.18898111811615</v>
      </c>
      <c r="AN9" s="37">
        <v>106.86059920235795</v>
      </c>
      <c r="AO9" s="37">
        <v>104.59509170144703</v>
      </c>
      <c r="AP9" s="87">
        <v>100.08332299108059</v>
      </c>
      <c r="AR9" s="22">
        <f t="shared" ref="AR9:AR27" si="7">EOMONTH(AR8,3)</f>
        <v>43555</v>
      </c>
      <c r="AS9" s="82">
        <v>99.848337601615214</v>
      </c>
      <c r="AT9" s="37">
        <v>101.82774360197554</v>
      </c>
      <c r="AU9" s="37">
        <v>108.00930702007408</v>
      </c>
      <c r="AV9" s="87">
        <v>105.83038330515033</v>
      </c>
    </row>
    <row r="10" spans="2:48" s="14" customFormat="1" ht="12" customHeight="1">
      <c r="B10" s="22">
        <f t="shared" si="0"/>
        <v>43646</v>
      </c>
      <c r="C10" s="81">
        <v>110.05638228514341</v>
      </c>
      <c r="D10" s="38">
        <v>106.80769202254932</v>
      </c>
      <c r="E10" s="38">
        <v>102.30995006498118</v>
      </c>
      <c r="F10" s="86">
        <v>96.626249466540145</v>
      </c>
      <c r="H10" s="22">
        <f t="shared" si="1"/>
        <v>43646</v>
      </c>
      <c r="I10" s="81">
        <v>113.16214375640388</v>
      </c>
      <c r="J10" s="38">
        <v>107.82906096261922</v>
      </c>
      <c r="K10" s="38">
        <v>102.51444657994921</v>
      </c>
      <c r="L10" s="86">
        <v>97.95416444851503</v>
      </c>
      <c r="N10" s="22">
        <f t="shared" si="2"/>
        <v>43646</v>
      </c>
      <c r="O10" s="81">
        <v>115.48733521423379</v>
      </c>
      <c r="P10" s="38">
        <v>111.02409014040674</v>
      </c>
      <c r="Q10" s="38">
        <v>104.30055788483706</v>
      </c>
      <c r="R10" s="86">
        <v>103.53497077909213</v>
      </c>
      <c r="T10" s="22">
        <f t="shared" si="3"/>
        <v>43646</v>
      </c>
      <c r="U10" s="81">
        <v>108.25012163586484</v>
      </c>
      <c r="V10" s="38">
        <v>104.31655014478974</v>
      </c>
      <c r="W10" s="38">
        <v>95.246431281591754</v>
      </c>
      <c r="X10" s="86">
        <v>100.59003672004172</v>
      </c>
      <c r="Z10" s="22">
        <f t="shared" si="4"/>
        <v>43646</v>
      </c>
      <c r="AA10" s="81">
        <v>104.09548215335467</v>
      </c>
      <c r="AB10" s="38">
        <v>101.41926535755528</v>
      </c>
      <c r="AC10" s="38">
        <v>99.848189930309545</v>
      </c>
      <c r="AD10" s="86">
        <v>82.580268623901432</v>
      </c>
      <c r="AF10" s="22">
        <f t="shared" si="5"/>
        <v>43646</v>
      </c>
      <c r="AG10" s="81">
        <v>104.06159685264134</v>
      </c>
      <c r="AH10" s="38">
        <v>107.98466837673452</v>
      </c>
      <c r="AI10" s="38">
        <v>104.2400622764705</v>
      </c>
      <c r="AJ10" s="86">
        <v>98.733411414882738</v>
      </c>
      <c r="AL10" s="22">
        <f t="shared" si="6"/>
        <v>43646</v>
      </c>
      <c r="AM10" s="81">
        <v>111.80269778471069</v>
      </c>
      <c r="AN10" s="38">
        <v>110.24932372262016</v>
      </c>
      <c r="AO10" s="38">
        <v>107.87312729108217</v>
      </c>
      <c r="AP10" s="86">
        <v>101.62026303322686</v>
      </c>
      <c r="AR10" s="22">
        <f t="shared" si="7"/>
        <v>43646</v>
      </c>
      <c r="AS10" s="81">
        <v>109.92927985126963</v>
      </c>
      <c r="AT10" s="38">
        <v>104.01704148309855</v>
      </c>
      <c r="AU10" s="38">
        <v>112.92647834286606</v>
      </c>
      <c r="AV10" s="86">
        <v>105.89720092646149</v>
      </c>
    </row>
    <row r="11" spans="2:48" s="14" customFormat="1" ht="12" customHeight="1">
      <c r="B11" s="22">
        <f t="shared" si="0"/>
        <v>43738</v>
      </c>
      <c r="C11" s="82">
        <v>114.53712939394306</v>
      </c>
      <c r="D11" s="37">
        <v>108.16254669658558</v>
      </c>
      <c r="E11" s="37">
        <v>104.56634765197624</v>
      </c>
      <c r="F11" s="87">
        <v>96.898966711708951</v>
      </c>
      <c r="H11" s="22">
        <f t="shared" si="1"/>
        <v>43738</v>
      </c>
      <c r="I11" s="82">
        <v>120.52385913725529</v>
      </c>
      <c r="J11" s="37">
        <v>109.33632977888149</v>
      </c>
      <c r="K11" s="37">
        <v>105.34223254160355</v>
      </c>
      <c r="L11" s="87">
        <v>97.007717044355687</v>
      </c>
      <c r="N11" s="22">
        <f t="shared" si="2"/>
        <v>43738</v>
      </c>
      <c r="O11" s="82">
        <v>117.92039929413694</v>
      </c>
      <c r="P11" s="37">
        <v>112.72606241873643</v>
      </c>
      <c r="Q11" s="37">
        <v>105.30711258504338</v>
      </c>
      <c r="R11" s="87">
        <v>102.53791818892259</v>
      </c>
      <c r="T11" s="22">
        <f t="shared" si="3"/>
        <v>43738</v>
      </c>
      <c r="U11" s="82">
        <v>113.60029368191593</v>
      </c>
      <c r="V11" s="37">
        <v>105.86219050191066</v>
      </c>
      <c r="W11" s="37">
        <v>97.230777307286928</v>
      </c>
      <c r="X11" s="87">
        <v>104.78423484543276</v>
      </c>
      <c r="Z11" s="22">
        <f t="shared" si="4"/>
        <v>43738</v>
      </c>
      <c r="AA11" s="82">
        <v>105.51205927821536</v>
      </c>
      <c r="AB11" s="37">
        <v>101.81861628277677</v>
      </c>
      <c r="AC11" s="37">
        <v>98.793312436075709</v>
      </c>
      <c r="AD11" s="87">
        <v>81.357165033857555</v>
      </c>
      <c r="AF11" s="22">
        <f t="shared" si="5"/>
        <v>43738</v>
      </c>
      <c r="AG11" s="82">
        <v>107.33345896305094</v>
      </c>
      <c r="AH11" s="37">
        <v>107.64197965005903</v>
      </c>
      <c r="AI11" s="37">
        <v>109.07080919005924</v>
      </c>
      <c r="AJ11" s="87">
        <v>99.856094861359196</v>
      </c>
      <c r="AL11" s="22">
        <f t="shared" si="6"/>
        <v>43738</v>
      </c>
      <c r="AM11" s="82">
        <v>112.00987115183979</v>
      </c>
      <c r="AN11" s="37">
        <v>114.40333227370692</v>
      </c>
      <c r="AO11" s="37">
        <v>109.11338111035472</v>
      </c>
      <c r="AP11" s="87">
        <v>105.78809046000727</v>
      </c>
      <c r="AR11" s="22">
        <f t="shared" si="7"/>
        <v>43738</v>
      </c>
      <c r="AS11" s="82">
        <v>106.59031813878984</v>
      </c>
      <c r="AT11" s="37">
        <v>106.83667260735574</v>
      </c>
      <c r="AU11" s="37">
        <v>116.43405236807398</v>
      </c>
      <c r="AV11" s="87">
        <v>105.94611793940037</v>
      </c>
    </row>
    <row r="12" spans="2:48" s="14" customFormat="1" ht="12" customHeight="1">
      <c r="B12" s="22">
        <f t="shared" si="0"/>
        <v>43830</v>
      </c>
      <c r="C12" s="81">
        <v>120.41992582730684</v>
      </c>
      <c r="D12" s="38">
        <v>112.48277134946026</v>
      </c>
      <c r="E12" s="38">
        <v>108.22611387772359</v>
      </c>
      <c r="F12" s="86">
        <v>97.187333501470093</v>
      </c>
      <c r="H12" s="22">
        <f t="shared" si="1"/>
        <v>43830</v>
      </c>
      <c r="I12" s="81">
        <v>128.38555896784831</v>
      </c>
      <c r="J12" s="38">
        <v>115.68815374576739</v>
      </c>
      <c r="K12" s="38">
        <v>110.57510689606629</v>
      </c>
      <c r="L12" s="86">
        <v>99.558113553845132</v>
      </c>
      <c r="N12" s="22">
        <f t="shared" si="2"/>
        <v>43830</v>
      </c>
      <c r="O12" s="81">
        <v>126.83762493461917</v>
      </c>
      <c r="P12" s="38">
        <v>116.03304397971273</v>
      </c>
      <c r="Q12" s="38">
        <v>111.85951987296212</v>
      </c>
      <c r="R12" s="86">
        <v>106.10184600716616</v>
      </c>
      <c r="T12" s="22">
        <f t="shared" si="3"/>
        <v>43830</v>
      </c>
      <c r="U12" s="81">
        <v>118.57588110633729</v>
      </c>
      <c r="V12" s="38">
        <v>106.39080549714704</v>
      </c>
      <c r="W12" s="38">
        <v>99.388105905273449</v>
      </c>
      <c r="X12" s="86">
        <v>104.72437980045679</v>
      </c>
      <c r="Z12" s="22">
        <f t="shared" si="4"/>
        <v>43830</v>
      </c>
      <c r="AA12" s="81">
        <v>109.65892751258475</v>
      </c>
      <c r="AB12" s="38">
        <v>101.87648192719078</v>
      </c>
      <c r="AC12" s="38">
        <v>97.588024926349874</v>
      </c>
      <c r="AD12" s="86">
        <v>75.154754185232235</v>
      </c>
      <c r="AF12" s="22">
        <f t="shared" si="5"/>
        <v>43830</v>
      </c>
      <c r="AG12" s="81">
        <v>110.95458804183477</v>
      </c>
      <c r="AH12" s="38">
        <v>110.38940639604442</v>
      </c>
      <c r="AI12" s="38">
        <v>111.23520324805533</v>
      </c>
      <c r="AJ12" s="86">
        <v>100.7745274369997</v>
      </c>
      <c r="AL12" s="22">
        <f t="shared" si="6"/>
        <v>43830</v>
      </c>
      <c r="AM12" s="81">
        <v>115.74182362730446</v>
      </c>
      <c r="AN12" s="38">
        <v>116.91557561154343</v>
      </c>
      <c r="AO12" s="38">
        <v>115.06379255789132</v>
      </c>
      <c r="AP12" s="86">
        <v>104.25652714191961</v>
      </c>
      <c r="AR12" s="22">
        <f t="shared" si="7"/>
        <v>43830</v>
      </c>
      <c r="AS12" s="81">
        <v>106.61812426096235</v>
      </c>
      <c r="AT12" s="38">
        <v>113.20739044318917</v>
      </c>
      <c r="AU12" s="38">
        <v>119.2599003692256</v>
      </c>
      <c r="AV12" s="86">
        <v>106.85222491395999</v>
      </c>
    </row>
    <row r="13" spans="2:48" s="14" customFormat="1" ht="12" customHeight="1">
      <c r="B13" s="22">
        <f t="shared" si="0"/>
        <v>43921</v>
      </c>
      <c r="C13" s="82">
        <v>113.54034665681959</v>
      </c>
      <c r="D13" s="37">
        <v>106.35899180806148</v>
      </c>
      <c r="E13" s="37">
        <v>98.548269827580683</v>
      </c>
      <c r="F13" s="87">
        <v>86.437908720209805</v>
      </c>
      <c r="H13" s="22">
        <f t="shared" si="1"/>
        <v>43921</v>
      </c>
      <c r="I13" s="82">
        <v>120.49835524122538</v>
      </c>
      <c r="J13" s="37">
        <v>107.44476883132354</v>
      </c>
      <c r="K13" s="37">
        <v>97.544745084754197</v>
      </c>
      <c r="L13" s="87">
        <v>87.431313927251011</v>
      </c>
      <c r="N13" s="22">
        <f t="shared" si="2"/>
        <v>43921</v>
      </c>
      <c r="O13" s="82">
        <v>127.47925168557788</v>
      </c>
      <c r="P13" s="37">
        <v>113.68029670828275</v>
      </c>
      <c r="Q13" s="37">
        <v>106.56056505299755</v>
      </c>
      <c r="R13" s="87">
        <v>101.53341870288727</v>
      </c>
      <c r="T13" s="22">
        <f t="shared" si="3"/>
        <v>43921</v>
      </c>
      <c r="U13" s="82">
        <v>115.47221277720237</v>
      </c>
      <c r="V13" s="37">
        <v>106.92243162662346</v>
      </c>
      <c r="W13" s="37">
        <v>92.793629133230823</v>
      </c>
      <c r="X13" s="87">
        <v>97.382912407075068</v>
      </c>
      <c r="Z13" s="22">
        <f t="shared" si="4"/>
        <v>43921</v>
      </c>
      <c r="AA13" s="82">
        <v>97.776937934301202</v>
      </c>
      <c r="AB13" s="37">
        <v>97.896172184277034</v>
      </c>
      <c r="AC13" s="37">
        <v>87.876612740071991</v>
      </c>
      <c r="AD13" s="87">
        <v>59.893297627184467</v>
      </c>
      <c r="AF13" s="22">
        <f t="shared" si="5"/>
        <v>43921</v>
      </c>
      <c r="AG13" s="82">
        <v>102.25054470429177</v>
      </c>
      <c r="AH13" s="37">
        <v>103.51418682523789</v>
      </c>
      <c r="AI13" s="37">
        <v>106.55973525516002</v>
      </c>
      <c r="AJ13" s="87">
        <v>91.326871939137177</v>
      </c>
      <c r="AL13" s="22">
        <f t="shared" si="6"/>
        <v>43921</v>
      </c>
      <c r="AM13" s="82">
        <v>116.12470313064379</v>
      </c>
      <c r="AN13" s="37">
        <v>112.9433939753084</v>
      </c>
      <c r="AO13" s="37">
        <v>119.09722307474568</v>
      </c>
      <c r="AP13" s="87">
        <v>101.15741522644858</v>
      </c>
      <c r="AR13" s="22">
        <f t="shared" si="7"/>
        <v>43921</v>
      </c>
      <c r="AS13" s="82">
        <v>103.09924810156117</v>
      </c>
      <c r="AT13" s="37">
        <v>109.88568350358707</v>
      </c>
      <c r="AU13" s="37">
        <v>113.00173669741253</v>
      </c>
      <c r="AV13" s="87">
        <v>103.47583699865497</v>
      </c>
    </row>
    <row r="14" spans="2:48" s="14" customFormat="1" ht="12" customHeight="1">
      <c r="B14" s="22">
        <f t="shared" si="0"/>
        <v>44012</v>
      </c>
      <c r="C14" s="81">
        <v>125.42755445040908</v>
      </c>
      <c r="D14" s="38">
        <v>112.28657661513198</v>
      </c>
      <c r="E14" s="38">
        <v>103.03194162801108</v>
      </c>
      <c r="F14" s="86">
        <v>87.091630583139604</v>
      </c>
      <c r="H14" s="22">
        <f t="shared" si="1"/>
        <v>44012</v>
      </c>
      <c r="I14" s="81">
        <v>140.31678716818394</v>
      </c>
      <c r="J14" s="38">
        <v>116.97980006638888</v>
      </c>
      <c r="K14" s="38">
        <v>104.9369884617517</v>
      </c>
      <c r="L14" s="86">
        <v>89.709154232397566</v>
      </c>
      <c r="N14" s="22">
        <f t="shared" si="2"/>
        <v>44012</v>
      </c>
      <c r="O14" s="81">
        <v>140.28945625058745</v>
      </c>
      <c r="P14" s="38">
        <v>121.03187994363672</v>
      </c>
      <c r="Q14" s="38">
        <v>119.37005083795141</v>
      </c>
      <c r="R14" s="86">
        <v>106.50618722517359</v>
      </c>
      <c r="T14" s="22">
        <f t="shared" si="3"/>
        <v>44012</v>
      </c>
      <c r="U14" s="81">
        <v>116.93054287052662</v>
      </c>
      <c r="V14" s="38">
        <v>107.1093033949885</v>
      </c>
      <c r="W14" s="38">
        <v>92.404174703442351</v>
      </c>
      <c r="X14" s="86">
        <v>92.900056299025977</v>
      </c>
      <c r="Z14" s="22">
        <f t="shared" si="4"/>
        <v>44012</v>
      </c>
      <c r="AA14" s="81">
        <v>103.26368216243189</v>
      </c>
      <c r="AB14" s="38">
        <v>99.915609562477755</v>
      </c>
      <c r="AC14" s="38">
        <v>88.687595718094158</v>
      </c>
      <c r="AD14" s="86">
        <v>57.356115654353559</v>
      </c>
      <c r="AF14" s="22">
        <f t="shared" si="5"/>
        <v>44012</v>
      </c>
      <c r="AG14" s="81">
        <v>108.46088700026706</v>
      </c>
      <c r="AH14" s="38">
        <v>105.27899053736759</v>
      </c>
      <c r="AI14" s="38">
        <v>106.6663719593578</v>
      </c>
      <c r="AJ14" s="86">
        <v>93.997052194296032</v>
      </c>
      <c r="AL14" s="22">
        <f t="shared" si="6"/>
        <v>44012</v>
      </c>
      <c r="AM14" s="81">
        <v>126.86361188466233</v>
      </c>
      <c r="AN14" s="38">
        <v>116.79580780501279</v>
      </c>
      <c r="AO14" s="38">
        <v>116.8342452843597</v>
      </c>
      <c r="AP14" s="86">
        <v>101.50559746683388</v>
      </c>
      <c r="AR14" s="22">
        <f t="shared" si="7"/>
        <v>44012</v>
      </c>
      <c r="AS14" s="81">
        <v>104.60282493055551</v>
      </c>
      <c r="AT14" s="38">
        <v>106.17016472856351</v>
      </c>
      <c r="AU14" s="38">
        <v>112.14631625029708</v>
      </c>
      <c r="AV14" s="86">
        <v>103.68382762782758</v>
      </c>
    </row>
    <row r="15" spans="2:48" s="14" customFormat="1" ht="12" customHeight="1">
      <c r="B15" s="22">
        <f t="shared" si="0"/>
        <v>44104</v>
      </c>
      <c r="C15" s="82">
        <v>137.41779509622853</v>
      </c>
      <c r="D15" s="37">
        <v>121.68053764733007</v>
      </c>
      <c r="E15" s="37">
        <v>112.4831038602791</v>
      </c>
      <c r="F15" s="87">
        <v>90.847926542374367</v>
      </c>
      <c r="H15" s="22">
        <f t="shared" si="1"/>
        <v>44104</v>
      </c>
      <c r="I15" s="82">
        <v>158.74470238303914</v>
      </c>
      <c r="J15" s="37">
        <v>130.89395098537238</v>
      </c>
      <c r="K15" s="37">
        <v>119.1586972865729</v>
      </c>
      <c r="L15" s="87">
        <v>96.551632379656397</v>
      </c>
      <c r="N15" s="22">
        <f t="shared" si="2"/>
        <v>44104</v>
      </c>
      <c r="O15" s="82">
        <v>157.90259281044985</v>
      </c>
      <c r="P15" s="37">
        <v>129.14289125246069</v>
      </c>
      <c r="Q15" s="37">
        <v>140.66388420116039</v>
      </c>
      <c r="R15" s="87">
        <v>112.59456256031942</v>
      </c>
      <c r="T15" s="22">
        <f t="shared" si="3"/>
        <v>44104</v>
      </c>
      <c r="U15" s="82">
        <v>122.96421503741401</v>
      </c>
      <c r="V15" s="37">
        <v>110.0412969111531</v>
      </c>
      <c r="W15" s="37">
        <v>94.152753636686796</v>
      </c>
      <c r="X15" s="87">
        <v>101.5131211424514</v>
      </c>
      <c r="Z15" s="22">
        <f t="shared" si="4"/>
        <v>44104</v>
      </c>
      <c r="AA15" s="82">
        <v>107.13442864774653</v>
      </c>
      <c r="AB15" s="37">
        <v>102.42403274338625</v>
      </c>
      <c r="AC15" s="37">
        <v>90.93288720922672</v>
      </c>
      <c r="AD15" s="87">
        <v>56.371368220209384</v>
      </c>
      <c r="AF15" s="22">
        <f t="shared" si="5"/>
        <v>44104</v>
      </c>
      <c r="AG15" s="82">
        <v>113.34555652693786</v>
      </c>
      <c r="AH15" s="37">
        <v>109.44343180777059</v>
      </c>
      <c r="AI15" s="37">
        <v>110.3409995368657</v>
      </c>
      <c r="AJ15" s="87">
        <v>92.86419980888914</v>
      </c>
      <c r="AL15" s="22">
        <f t="shared" si="6"/>
        <v>44104</v>
      </c>
      <c r="AM15" s="82">
        <v>143.58250124215584</v>
      </c>
      <c r="AN15" s="37">
        <v>127.54948343419137</v>
      </c>
      <c r="AO15" s="37">
        <v>116.84923175485471</v>
      </c>
      <c r="AP15" s="87">
        <v>101.87561802525998</v>
      </c>
      <c r="AR15" s="22">
        <f t="shared" si="7"/>
        <v>44104</v>
      </c>
      <c r="AS15" s="82">
        <v>109.64903402370781</v>
      </c>
      <c r="AT15" s="37">
        <v>110.27043966476</v>
      </c>
      <c r="AU15" s="37">
        <v>117.12788330040371</v>
      </c>
      <c r="AV15" s="87">
        <v>103.30293121963082</v>
      </c>
    </row>
    <row r="16" spans="2:48" s="14" customFormat="1" ht="12" customHeight="1">
      <c r="B16" s="22">
        <f t="shared" si="0"/>
        <v>44196</v>
      </c>
      <c r="C16" s="81">
        <v>151.34844310689323</v>
      </c>
      <c r="D16" s="38">
        <v>129.81438084106728</v>
      </c>
      <c r="E16" s="38">
        <v>119.51571295349879</v>
      </c>
      <c r="F16" s="86">
        <v>93.340154489182353</v>
      </c>
      <c r="H16" s="22">
        <f t="shared" si="1"/>
        <v>44196</v>
      </c>
      <c r="I16" s="81">
        <v>178.90558126262852</v>
      </c>
      <c r="J16" s="38">
        <v>140.60497048978081</v>
      </c>
      <c r="K16" s="38">
        <v>126.37531764221644</v>
      </c>
      <c r="L16" s="86">
        <v>98.821955004576694</v>
      </c>
      <c r="N16" s="22">
        <f t="shared" si="2"/>
        <v>44196</v>
      </c>
      <c r="O16" s="81">
        <v>187.89205872512133</v>
      </c>
      <c r="P16" s="38">
        <v>148.21405885557991</v>
      </c>
      <c r="Q16" s="38">
        <v>160.57187648903593</v>
      </c>
      <c r="R16" s="86">
        <v>113.03694335271108</v>
      </c>
      <c r="T16" s="22">
        <f t="shared" si="3"/>
        <v>44196</v>
      </c>
      <c r="U16" s="81">
        <v>124.89902455846781</v>
      </c>
      <c r="V16" s="38">
        <v>116.92076531230914</v>
      </c>
      <c r="W16" s="38">
        <v>96.080079972279137</v>
      </c>
      <c r="X16" s="86">
        <v>95.438951581510366</v>
      </c>
      <c r="Z16" s="22">
        <f t="shared" si="4"/>
        <v>44196</v>
      </c>
      <c r="AA16" s="81">
        <v>113.06855231309297</v>
      </c>
      <c r="AB16" s="38">
        <v>106.27137110675972</v>
      </c>
      <c r="AC16" s="38">
        <v>94.923370797290559</v>
      </c>
      <c r="AD16" s="86">
        <v>57.978398747671896</v>
      </c>
      <c r="AF16" s="22">
        <f t="shared" si="5"/>
        <v>44196</v>
      </c>
      <c r="AG16" s="81">
        <v>118.14550925280753</v>
      </c>
      <c r="AH16" s="38">
        <v>110.51530603925988</v>
      </c>
      <c r="AI16" s="38">
        <v>112.66512812848022</v>
      </c>
      <c r="AJ16" s="86">
        <v>98.599108256938081</v>
      </c>
      <c r="AL16" s="22">
        <f t="shared" si="6"/>
        <v>44196</v>
      </c>
      <c r="AM16" s="81">
        <v>165.76045202168726</v>
      </c>
      <c r="AN16" s="38">
        <v>141.99835103842869</v>
      </c>
      <c r="AO16" s="38">
        <v>129.20137872993584</v>
      </c>
      <c r="AP16" s="86">
        <v>115.03137440366531</v>
      </c>
      <c r="AR16" s="22">
        <f t="shared" si="7"/>
        <v>44196</v>
      </c>
      <c r="AS16" s="81">
        <v>126.39430524024</v>
      </c>
      <c r="AT16" s="38">
        <v>118.88214468017571</v>
      </c>
      <c r="AU16" s="38">
        <v>138.6263944847399</v>
      </c>
      <c r="AV16" s="86">
        <v>109.05111827816611</v>
      </c>
    </row>
    <row r="17" spans="2:48" s="14" customFormat="1" ht="12" customHeight="1">
      <c r="B17" s="22">
        <f t="shared" si="0"/>
        <v>44286</v>
      </c>
      <c r="C17" s="82">
        <v>172.18529253654802</v>
      </c>
      <c r="D17" s="37">
        <v>146.63334595082063</v>
      </c>
      <c r="E17" s="37">
        <v>130.60151906615982</v>
      </c>
      <c r="F17" s="87">
        <v>99.003801705487689</v>
      </c>
      <c r="H17" s="22">
        <f t="shared" si="1"/>
        <v>44286</v>
      </c>
      <c r="I17" s="82">
        <v>205.11326853059322</v>
      </c>
      <c r="J17" s="37">
        <v>165.36339719579175</v>
      </c>
      <c r="K17" s="37">
        <v>141.31197379620943</v>
      </c>
      <c r="L17" s="87">
        <v>110.14049921534448</v>
      </c>
      <c r="N17" s="22">
        <f t="shared" si="2"/>
        <v>44286</v>
      </c>
      <c r="O17" s="82">
        <v>253.34649471168305</v>
      </c>
      <c r="P17" s="37">
        <v>179.69309948007304</v>
      </c>
      <c r="Q17" s="37">
        <v>184.94628933693357</v>
      </c>
      <c r="R17" s="87">
        <v>122.70905339472985</v>
      </c>
      <c r="T17" s="22">
        <f t="shared" si="3"/>
        <v>44286</v>
      </c>
      <c r="U17" s="82">
        <v>136.11972974314472</v>
      </c>
      <c r="V17" s="37">
        <v>121.95525774478506</v>
      </c>
      <c r="W17" s="37">
        <v>100.58419045381689</v>
      </c>
      <c r="X17" s="87">
        <v>97.42415428573517</v>
      </c>
      <c r="Z17" s="22">
        <f t="shared" si="4"/>
        <v>44286</v>
      </c>
      <c r="AA17" s="82">
        <v>121.47340684599297</v>
      </c>
      <c r="AB17" s="37">
        <v>110.12371182983951</v>
      </c>
      <c r="AC17" s="37">
        <v>96.500290823866749</v>
      </c>
      <c r="AD17" s="87">
        <v>58.57708199036626</v>
      </c>
      <c r="AF17" s="22">
        <f t="shared" si="5"/>
        <v>44286</v>
      </c>
      <c r="AG17" s="82">
        <v>128.92743584617079</v>
      </c>
      <c r="AH17" s="37">
        <v>116.31506383349546</v>
      </c>
      <c r="AI17" s="37">
        <v>119.28982857128121</v>
      </c>
      <c r="AJ17" s="87">
        <v>97.349463747913518</v>
      </c>
      <c r="AL17" s="22">
        <f t="shared" si="6"/>
        <v>44286</v>
      </c>
      <c r="AM17" s="82">
        <v>195.3338729957313</v>
      </c>
      <c r="AN17" s="37">
        <v>159.00474022654743</v>
      </c>
      <c r="AO17" s="37">
        <v>138.81442077720021</v>
      </c>
      <c r="AP17" s="87">
        <v>118.29777925122949</v>
      </c>
      <c r="AR17" s="22">
        <f t="shared" si="7"/>
        <v>44286</v>
      </c>
      <c r="AS17" s="82">
        <v>137.45906224815877</v>
      </c>
      <c r="AT17" s="37">
        <v>129.18999129225756</v>
      </c>
      <c r="AU17" s="37">
        <v>148.43557828185439</v>
      </c>
      <c r="AV17" s="87">
        <v>113.80161730703956</v>
      </c>
    </row>
    <row r="18" spans="2:48" ht="12" customHeight="1">
      <c r="B18" s="22">
        <f t="shared" si="0"/>
        <v>44377</v>
      </c>
      <c r="C18" s="81">
        <v>198.87552139564156</v>
      </c>
      <c r="D18" s="38">
        <v>163.41295786215514</v>
      </c>
      <c r="E18" s="38">
        <v>143.14061993182972</v>
      </c>
      <c r="F18" s="86">
        <v>106.16231348635813</v>
      </c>
      <c r="H18" s="22">
        <f t="shared" si="1"/>
        <v>44377</v>
      </c>
      <c r="I18" s="81">
        <v>243.11604785712697</v>
      </c>
      <c r="J18" s="38">
        <v>186.92563736255275</v>
      </c>
      <c r="K18" s="38">
        <v>157.46403776794446</v>
      </c>
      <c r="L18" s="86">
        <v>120.01835390032197</v>
      </c>
      <c r="N18" s="22">
        <f t="shared" si="2"/>
        <v>44377</v>
      </c>
      <c r="O18" s="81">
        <v>302.16757032583416</v>
      </c>
      <c r="P18" s="38">
        <v>206.50657873848496</v>
      </c>
      <c r="Q18" s="38">
        <v>201.93334004830641</v>
      </c>
      <c r="R18" s="86">
        <v>131.36087385135349</v>
      </c>
      <c r="T18" s="22">
        <f t="shared" si="3"/>
        <v>44377</v>
      </c>
      <c r="U18" s="81">
        <v>147.33854254365551</v>
      </c>
      <c r="V18" s="38">
        <v>127.11795374633333</v>
      </c>
      <c r="W18" s="38">
        <v>106.51397656131581</v>
      </c>
      <c r="X18" s="86">
        <v>95.307191227748177</v>
      </c>
      <c r="Z18" s="22">
        <f t="shared" si="4"/>
        <v>44377</v>
      </c>
      <c r="AA18" s="81">
        <v>135.13620151975192</v>
      </c>
      <c r="AB18" s="38">
        <v>116.35271889663349</v>
      </c>
      <c r="AC18" s="38">
        <v>99.681504304787666</v>
      </c>
      <c r="AD18" s="86">
        <v>63.251907081974693</v>
      </c>
      <c r="AF18" s="22">
        <f t="shared" si="5"/>
        <v>44377</v>
      </c>
      <c r="AG18" s="81">
        <v>143.03674033491848</v>
      </c>
      <c r="AH18" s="38">
        <v>125.42621245296399</v>
      </c>
      <c r="AI18" s="38">
        <v>126.73425786780456</v>
      </c>
      <c r="AJ18" s="86">
        <v>102.74710187492879</v>
      </c>
      <c r="AL18" s="22">
        <f t="shared" si="6"/>
        <v>44377</v>
      </c>
      <c r="AM18" s="81">
        <v>234.27036045040776</v>
      </c>
      <c r="AN18" s="38">
        <v>185.99880085623693</v>
      </c>
      <c r="AO18" s="38">
        <v>157.68722657018159</v>
      </c>
      <c r="AP18" s="86">
        <v>132.42973802041186</v>
      </c>
      <c r="AR18" s="22">
        <f t="shared" si="7"/>
        <v>44377</v>
      </c>
      <c r="AS18" s="81">
        <v>153.87958787032844</v>
      </c>
      <c r="AT18" s="38">
        <v>156.45574281774944</v>
      </c>
      <c r="AU18" s="38">
        <v>171.71922071550051</v>
      </c>
      <c r="AV18" s="86">
        <v>120.90542151278473</v>
      </c>
    </row>
    <row r="19" spans="2:48" ht="12" customHeight="1">
      <c r="B19" s="22">
        <f t="shared" si="0"/>
        <v>44469</v>
      </c>
      <c r="C19" s="82">
        <v>214.51957810635017</v>
      </c>
      <c r="D19" s="37">
        <v>175.57128139756188</v>
      </c>
      <c r="E19" s="37">
        <v>146.00589506967597</v>
      </c>
      <c r="F19" s="87">
        <v>107.59765334600534</v>
      </c>
      <c r="H19" s="22">
        <f t="shared" si="1"/>
        <v>44469</v>
      </c>
      <c r="I19" s="82">
        <v>261.81348615203922</v>
      </c>
      <c r="J19" s="37">
        <v>203.93846129831124</v>
      </c>
      <c r="K19" s="37">
        <v>160.74122576320394</v>
      </c>
      <c r="L19" s="87">
        <v>122.74803665676754</v>
      </c>
      <c r="N19" s="22">
        <f t="shared" si="2"/>
        <v>44469</v>
      </c>
      <c r="O19" s="82">
        <v>348.430611449732</v>
      </c>
      <c r="P19" s="37">
        <v>222.84309020449942</v>
      </c>
      <c r="Q19" s="37">
        <v>203.91526808187893</v>
      </c>
      <c r="R19" s="87">
        <v>109.99015361747524</v>
      </c>
      <c r="T19" s="22">
        <f t="shared" si="3"/>
        <v>44469</v>
      </c>
      <c r="U19" s="82">
        <v>165.74494969249184</v>
      </c>
      <c r="V19" s="37">
        <v>136.66809043321189</v>
      </c>
      <c r="W19" s="37">
        <v>112.76026531461808</v>
      </c>
      <c r="X19" s="87">
        <v>102.73829627918794</v>
      </c>
      <c r="Z19" s="22">
        <f t="shared" si="4"/>
        <v>44469</v>
      </c>
      <c r="AA19" s="82">
        <v>140.47175162374498</v>
      </c>
      <c r="AB19" s="37">
        <v>120.47325782428661</v>
      </c>
      <c r="AC19" s="37">
        <v>99.125946034865606</v>
      </c>
      <c r="AD19" s="87">
        <v>64.324486920582814</v>
      </c>
      <c r="AF19" s="22">
        <f t="shared" si="5"/>
        <v>44469</v>
      </c>
      <c r="AG19" s="82">
        <v>147.67825757861058</v>
      </c>
      <c r="AH19" s="37">
        <v>124.22188706186076</v>
      </c>
      <c r="AI19" s="37">
        <v>125.71585543536958</v>
      </c>
      <c r="AJ19" s="87">
        <v>100.9994577811588</v>
      </c>
      <c r="AL19" s="22">
        <f t="shared" si="6"/>
        <v>44469</v>
      </c>
      <c r="AM19" s="82">
        <v>253.37432689252552</v>
      </c>
      <c r="AN19" s="37">
        <v>205.27136030556099</v>
      </c>
      <c r="AO19" s="37">
        <v>164.05669676439629</v>
      </c>
      <c r="AP19" s="87">
        <v>135.02315350945659</v>
      </c>
      <c r="AR19" s="22">
        <f t="shared" si="7"/>
        <v>44469</v>
      </c>
      <c r="AS19" s="82">
        <v>169.34980467521243</v>
      </c>
      <c r="AT19" s="37">
        <v>169.48404297073205</v>
      </c>
      <c r="AU19" s="37">
        <v>184.61093208867305</v>
      </c>
      <c r="AV19" s="87">
        <v>129.50331081032121</v>
      </c>
    </row>
    <row r="20" spans="2:48" ht="12" customHeight="1">
      <c r="B20" s="22">
        <f t="shared" si="0"/>
        <v>44561</v>
      </c>
      <c r="C20" s="81">
        <v>229.91086121662144</v>
      </c>
      <c r="D20" s="38">
        <v>187.30222351007566</v>
      </c>
      <c r="E20" s="38">
        <v>152.6474200871931</v>
      </c>
      <c r="F20" s="86">
        <v>110.10074056051243</v>
      </c>
      <c r="H20" s="22">
        <f t="shared" si="1"/>
        <v>44561</v>
      </c>
      <c r="I20" s="81">
        <v>281.01046538513776</v>
      </c>
      <c r="J20" s="38">
        <v>218.47922035243849</v>
      </c>
      <c r="K20" s="38">
        <v>168.7171255026233</v>
      </c>
      <c r="L20" s="86">
        <v>124.85143082879317</v>
      </c>
      <c r="N20" s="22">
        <f t="shared" si="2"/>
        <v>44561</v>
      </c>
      <c r="O20" s="81">
        <v>387.04543978596536</v>
      </c>
      <c r="P20" s="38">
        <v>241.57668810766705</v>
      </c>
      <c r="Q20" s="38">
        <v>200.3642788707987</v>
      </c>
      <c r="R20" s="86">
        <v>119.19104881186415</v>
      </c>
      <c r="T20" s="22">
        <f t="shared" si="3"/>
        <v>44561</v>
      </c>
      <c r="U20" s="81">
        <v>183.91890400509493</v>
      </c>
      <c r="V20" s="38">
        <v>147.29892683806327</v>
      </c>
      <c r="W20" s="38">
        <v>115.02629543373033</v>
      </c>
      <c r="X20" s="86">
        <v>104.89880821039272</v>
      </c>
      <c r="Z20" s="22">
        <f t="shared" si="4"/>
        <v>44561</v>
      </c>
      <c r="AA20" s="81">
        <v>151.07236233815073</v>
      </c>
      <c r="AB20" s="38">
        <v>126.68325468686199</v>
      </c>
      <c r="AC20" s="38">
        <v>109.13998177470127</v>
      </c>
      <c r="AD20" s="86">
        <v>65.792546804465829</v>
      </c>
      <c r="AF20" s="22">
        <f t="shared" si="5"/>
        <v>44561</v>
      </c>
      <c r="AG20" s="81">
        <v>151.46781723604181</v>
      </c>
      <c r="AH20" s="38">
        <v>128.76582380355222</v>
      </c>
      <c r="AI20" s="38">
        <v>127.01777478698868</v>
      </c>
      <c r="AJ20" s="86">
        <v>101.12513183802564</v>
      </c>
      <c r="AL20" s="22">
        <f t="shared" si="6"/>
        <v>44561</v>
      </c>
      <c r="AM20" s="81">
        <v>264.59415308420733</v>
      </c>
      <c r="AN20" s="38">
        <v>211.99486762333117</v>
      </c>
      <c r="AO20" s="38">
        <v>168.87983523106814</v>
      </c>
      <c r="AP20" s="86">
        <v>141.59749415547418</v>
      </c>
      <c r="AR20" s="22">
        <f t="shared" si="7"/>
        <v>44561</v>
      </c>
      <c r="AS20" s="81">
        <v>179.65089673708235</v>
      </c>
      <c r="AT20" s="38">
        <v>186.40892339557064</v>
      </c>
      <c r="AU20" s="38">
        <v>203.60066666647901</v>
      </c>
      <c r="AV20" s="86">
        <v>138.22430228686545</v>
      </c>
    </row>
    <row r="21" spans="2:48" ht="12" customHeight="1">
      <c r="B21" s="22">
        <f t="shared" si="0"/>
        <v>44651</v>
      </c>
      <c r="C21" s="82">
        <v>233.99736005898836</v>
      </c>
      <c r="D21" s="37">
        <v>191.4376115939709</v>
      </c>
      <c r="E21" s="37">
        <v>156.37889060552547</v>
      </c>
      <c r="F21" s="87">
        <v>111.14024537871022</v>
      </c>
      <c r="H21" s="22">
        <f t="shared" si="1"/>
        <v>44651</v>
      </c>
      <c r="I21" s="82">
        <v>279.76075436655225</v>
      </c>
      <c r="J21" s="37">
        <v>221.01308200394149</v>
      </c>
      <c r="K21" s="37">
        <v>173.6989314529572</v>
      </c>
      <c r="L21" s="87">
        <v>125.31649106025657</v>
      </c>
      <c r="N21" s="22">
        <f t="shared" si="2"/>
        <v>44651</v>
      </c>
      <c r="O21" s="82">
        <v>368.33124069642543</v>
      </c>
      <c r="P21" s="37">
        <v>237.6306432549643</v>
      </c>
      <c r="Q21" s="37">
        <v>186.68511572438612</v>
      </c>
      <c r="R21" s="87">
        <v>116.7667741887884</v>
      </c>
      <c r="T21" s="22">
        <f t="shared" si="3"/>
        <v>44651</v>
      </c>
      <c r="U21" s="82">
        <v>200.50796525282718</v>
      </c>
      <c r="V21" s="37">
        <v>160.04345954608442</v>
      </c>
      <c r="W21" s="37">
        <v>119.93338678774022</v>
      </c>
      <c r="X21" s="87">
        <v>107.62197594286386</v>
      </c>
      <c r="Z21" s="22">
        <f t="shared" si="4"/>
        <v>44651</v>
      </c>
      <c r="AA21" s="82">
        <v>161.53129951968032</v>
      </c>
      <c r="AB21" s="37">
        <v>134.86295548630829</v>
      </c>
      <c r="AC21" s="37">
        <v>116.22286009740915</v>
      </c>
      <c r="AD21" s="87">
        <v>69.46458524197692</v>
      </c>
      <c r="AF21" s="22">
        <f t="shared" si="5"/>
        <v>44651</v>
      </c>
      <c r="AG21" s="82">
        <v>157.71392384863591</v>
      </c>
      <c r="AH21" s="37">
        <v>131.03954837735702</v>
      </c>
      <c r="AI21" s="37">
        <v>129.11161654172832</v>
      </c>
      <c r="AJ21" s="87">
        <v>101.18371730774544</v>
      </c>
      <c r="AL21" s="22">
        <f t="shared" si="6"/>
        <v>44651</v>
      </c>
      <c r="AM21" s="82">
        <v>262.93554016166553</v>
      </c>
      <c r="AN21" s="37">
        <v>214.64447052841646</v>
      </c>
      <c r="AO21" s="37">
        <v>172.54175309508761</v>
      </c>
      <c r="AP21" s="87">
        <v>141.50007946866208</v>
      </c>
      <c r="AR21" s="22">
        <f t="shared" si="7"/>
        <v>44651</v>
      </c>
      <c r="AS21" s="82">
        <v>186.72197987982304</v>
      </c>
      <c r="AT21" s="37">
        <v>187.8637033090053</v>
      </c>
      <c r="AU21" s="37">
        <v>205.25751283667262</v>
      </c>
      <c r="AV21" s="87">
        <v>136.14059259137642</v>
      </c>
    </row>
    <row r="22" spans="2:48" ht="12" customHeight="1">
      <c r="B22" s="22">
        <f t="shared" si="0"/>
        <v>44742</v>
      </c>
      <c r="C22" s="81">
        <v>234.18993789845311</v>
      </c>
      <c r="D22" s="38">
        <v>187.29212526440318</v>
      </c>
      <c r="E22" s="38">
        <v>153.53447346225369</v>
      </c>
      <c r="F22" s="86">
        <v>108.23555868242211</v>
      </c>
      <c r="H22" s="22">
        <f t="shared" si="1"/>
        <v>44742</v>
      </c>
      <c r="I22" s="81">
        <v>275.32144013228714</v>
      </c>
      <c r="J22" s="38">
        <v>212.39786717034409</v>
      </c>
      <c r="K22" s="38">
        <v>169.35758939011293</v>
      </c>
      <c r="L22" s="86">
        <v>121.5552612806833</v>
      </c>
      <c r="N22" s="22">
        <f t="shared" si="2"/>
        <v>44742</v>
      </c>
      <c r="O22" s="81">
        <v>331.45292892834851</v>
      </c>
      <c r="P22" s="38">
        <v>221.40168701513457</v>
      </c>
      <c r="Q22" s="38">
        <v>165.08493897960579</v>
      </c>
      <c r="R22" s="86">
        <v>113.43920631221992</v>
      </c>
      <c r="T22" s="22">
        <f t="shared" si="3"/>
        <v>44742</v>
      </c>
      <c r="U22" s="81">
        <v>207.55211483589846</v>
      </c>
      <c r="V22" s="38">
        <v>163.05023459651977</v>
      </c>
      <c r="W22" s="38">
        <v>121.31449023133177</v>
      </c>
      <c r="X22" s="86">
        <v>104.28992156936356</v>
      </c>
      <c r="Z22" s="22">
        <f t="shared" si="4"/>
        <v>44742</v>
      </c>
      <c r="AA22" s="81">
        <v>173.56923368230582</v>
      </c>
      <c r="AB22" s="38">
        <v>137.13344902846495</v>
      </c>
      <c r="AC22" s="38">
        <v>118.93198550461754</v>
      </c>
      <c r="AD22" s="86">
        <v>68.949888283196941</v>
      </c>
      <c r="AF22" s="22">
        <f t="shared" si="5"/>
        <v>44742</v>
      </c>
      <c r="AG22" s="81">
        <v>161.17618697173987</v>
      </c>
      <c r="AH22" s="38">
        <v>130.91415336521143</v>
      </c>
      <c r="AI22" s="38">
        <v>128.06387278665918</v>
      </c>
      <c r="AJ22" s="86">
        <v>95.388683934949171</v>
      </c>
      <c r="AL22" s="22">
        <f t="shared" si="6"/>
        <v>44742</v>
      </c>
      <c r="AM22" s="81">
        <v>251.72271790278933</v>
      </c>
      <c r="AN22" s="38">
        <v>210.90463508245335</v>
      </c>
      <c r="AO22" s="38">
        <v>174.99332672430768</v>
      </c>
      <c r="AP22" s="86">
        <v>140.98134569388989</v>
      </c>
      <c r="AR22" s="22">
        <f t="shared" si="7"/>
        <v>44742</v>
      </c>
      <c r="AS22" s="81">
        <v>202.31942146201578</v>
      </c>
      <c r="AT22" s="38">
        <v>197.46153523034894</v>
      </c>
      <c r="AU22" s="38">
        <v>204.17164609045975</v>
      </c>
      <c r="AV22" s="86">
        <v>143.58600360098185</v>
      </c>
    </row>
    <row r="23" spans="2:48" ht="12" customHeight="1">
      <c r="B23" s="22">
        <f t="shared" si="0"/>
        <v>44834</v>
      </c>
      <c r="C23" s="82">
        <v>232.40123253247449</v>
      </c>
      <c r="D23" s="37">
        <v>187.03891521973497</v>
      </c>
      <c r="E23" s="37">
        <v>151.82656299400071</v>
      </c>
      <c r="F23" s="87">
        <v>105.76214055576705</v>
      </c>
      <c r="H23" s="22">
        <f t="shared" si="1"/>
        <v>44834</v>
      </c>
      <c r="I23" s="82">
        <v>273.2864529199025</v>
      </c>
      <c r="J23" s="37">
        <v>210.3508937065142</v>
      </c>
      <c r="K23" s="37">
        <v>165.7681431127956</v>
      </c>
      <c r="L23" s="87">
        <v>117.90171182111017</v>
      </c>
      <c r="N23" s="22">
        <f t="shared" si="2"/>
        <v>44834</v>
      </c>
      <c r="O23" s="82">
        <v>322.92447362458415</v>
      </c>
      <c r="P23" s="37">
        <v>217.26067890398139</v>
      </c>
      <c r="Q23" s="37">
        <v>166.06432749977481</v>
      </c>
      <c r="R23" s="87">
        <v>105.01970577782605</v>
      </c>
      <c r="T23" s="22">
        <f t="shared" si="3"/>
        <v>44834</v>
      </c>
      <c r="U23" s="82">
        <v>209.05913042857674</v>
      </c>
      <c r="V23" s="37">
        <v>160.5866468721816</v>
      </c>
      <c r="W23" s="37">
        <v>119.98277892937278</v>
      </c>
      <c r="X23" s="87">
        <v>101.10873847852322</v>
      </c>
      <c r="Z23" s="22">
        <f t="shared" si="4"/>
        <v>44834</v>
      </c>
      <c r="AA23" s="82">
        <v>177.29856415352458</v>
      </c>
      <c r="AB23" s="37">
        <v>143.68186709006642</v>
      </c>
      <c r="AC23" s="37">
        <v>120.21524138863556</v>
      </c>
      <c r="AD23" s="87">
        <v>69.95117490114616</v>
      </c>
      <c r="AF23" s="22">
        <f t="shared" si="5"/>
        <v>44834</v>
      </c>
      <c r="AG23" s="82">
        <v>160.39814308733918</v>
      </c>
      <c r="AH23" s="37">
        <v>131.22460175915211</v>
      </c>
      <c r="AI23" s="37">
        <v>129.74011835787996</v>
      </c>
      <c r="AJ23" s="87">
        <v>93.400658944586709</v>
      </c>
      <c r="AL23" s="22">
        <f t="shared" si="6"/>
        <v>44834</v>
      </c>
      <c r="AM23" s="82">
        <v>244.04626496076787</v>
      </c>
      <c r="AN23" s="37">
        <v>211.22343682046517</v>
      </c>
      <c r="AO23" s="37">
        <v>176.83954228806579</v>
      </c>
      <c r="AP23" s="87">
        <v>139.86596539707833</v>
      </c>
      <c r="AR23" s="22">
        <f t="shared" si="7"/>
        <v>44834</v>
      </c>
      <c r="AS23" s="82">
        <v>188.5007884780818</v>
      </c>
      <c r="AT23" s="37">
        <v>199.68750137632242</v>
      </c>
      <c r="AU23" s="37">
        <v>196.40707861381969</v>
      </c>
      <c r="AV23" s="87">
        <v>147.16430181041423</v>
      </c>
    </row>
    <row r="24" spans="2:48" ht="12" customHeight="1">
      <c r="B24" s="22">
        <f t="shared" si="0"/>
        <v>44926</v>
      </c>
      <c r="C24" s="81">
        <v>237.47663007219535</v>
      </c>
      <c r="D24" s="38">
        <v>186.89762375855054</v>
      </c>
      <c r="E24" s="38">
        <v>153.38005541969991</v>
      </c>
      <c r="F24" s="86">
        <v>105.557555144926</v>
      </c>
      <c r="H24" s="22">
        <f t="shared" si="1"/>
        <v>44926</v>
      </c>
      <c r="I24" s="81">
        <v>283.3171653731327</v>
      </c>
      <c r="J24" s="38">
        <v>210.29659698506046</v>
      </c>
      <c r="K24" s="38">
        <v>169.53270572424776</v>
      </c>
      <c r="L24" s="86">
        <v>119.28066621953573</v>
      </c>
      <c r="N24" s="22">
        <f t="shared" si="2"/>
        <v>44926</v>
      </c>
      <c r="O24" s="81">
        <v>305.02712342400628</v>
      </c>
      <c r="P24" s="38">
        <v>205.56328967498422</v>
      </c>
      <c r="Q24" s="38">
        <v>159.01147312912207</v>
      </c>
      <c r="R24" s="86">
        <v>98.772989187291927</v>
      </c>
      <c r="T24" s="22">
        <f t="shared" si="3"/>
        <v>44926</v>
      </c>
      <c r="U24" s="81">
        <v>209.28466376952582</v>
      </c>
      <c r="V24" s="38">
        <v>160.92867408643986</v>
      </c>
      <c r="W24" s="38">
        <v>117.69773037321583</v>
      </c>
      <c r="X24" s="86">
        <v>99.650241999643654</v>
      </c>
      <c r="Z24" s="22">
        <f t="shared" si="4"/>
        <v>44926</v>
      </c>
      <c r="AA24" s="81">
        <v>183.02141987880964</v>
      </c>
      <c r="AB24" s="38">
        <v>145.35203192668524</v>
      </c>
      <c r="AC24" s="38">
        <v>119.58026632224417</v>
      </c>
      <c r="AD24" s="86">
        <v>70.278911159700584</v>
      </c>
      <c r="AF24" s="22">
        <f t="shared" si="5"/>
        <v>44926</v>
      </c>
      <c r="AG24" s="81">
        <v>168.1510603945672</v>
      </c>
      <c r="AH24" s="38">
        <v>133.85195943941923</v>
      </c>
      <c r="AI24" s="38">
        <v>133.98393338722548</v>
      </c>
      <c r="AJ24" s="86">
        <v>93.732617959923502</v>
      </c>
      <c r="AL24" s="22">
        <f t="shared" si="6"/>
        <v>44926</v>
      </c>
      <c r="AM24" s="81">
        <v>236.03093958454497</v>
      </c>
      <c r="AN24" s="38">
        <v>201.7880719970828</v>
      </c>
      <c r="AO24" s="38">
        <v>167.57642678316881</v>
      </c>
      <c r="AP24" s="86">
        <v>133.65516057097091</v>
      </c>
      <c r="AR24" s="22">
        <f t="shared" si="7"/>
        <v>44926</v>
      </c>
      <c r="AS24" s="81">
        <v>190.74170735722677</v>
      </c>
      <c r="AT24" s="38">
        <v>201.8672474365172</v>
      </c>
      <c r="AU24" s="38">
        <v>198.05204276770772</v>
      </c>
      <c r="AV24" s="86">
        <v>143.1594642869704</v>
      </c>
    </row>
    <row r="25" spans="2:48" ht="12" customHeight="1">
      <c r="B25" s="22">
        <f t="shared" si="0"/>
        <v>45016</v>
      </c>
      <c r="C25" s="82">
        <v>243.88055935819582</v>
      </c>
      <c r="D25" s="37">
        <v>193.28858979543276</v>
      </c>
      <c r="E25" s="37">
        <v>156.97030439238688</v>
      </c>
      <c r="F25" s="87">
        <v>106.37972869679524</v>
      </c>
      <c r="H25" s="22">
        <f t="shared" si="1"/>
        <v>45016</v>
      </c>
      <c r="I25" s="82">
        <v>293.97082749882912</v>
      </c>
      <c r="J25" s="37">
        <v>220.94397136015209</v>
      </c>
      <c r="K25" s="37">
        <v>175.02110443083345</v>
      </c>
      <c r="L25" s="87">
        <v>120.46322272054068</v>
      </c>
      <c r="N25" s="22">
        <f t="shared" si="2"/>
        <v>45016</v>
      </c>
      <c r="O25" s="82">
        <v>297.09461373035248</v>
      </c>
      <c r="P25" s="37">
        <v>200.84274553757481</v>
      </c>
      <c r="Q25" s="37">
        <v>157.7277464766014</v>
      </c>
      <c r="R25" s="87">
        <v>104.62306582142044</v>
      </c>
      <c r="T25" s="22">
        <f t="shared" si="3"/>
        <v>45016</v>
      </c>
      <c r="U25" s="82">
        <v>210.48536950533335</v>
      </c>
      <c r="V25" s="37">
        <v>161.52599889645455</v>
      </c>
      <c r="W25" s="37">
        <v>116.71330367257987</v>
      </c>
      <c r="X25" s="87">
        <v>98.1203218067661</v>
      </c>
      <c r="Z25" s="22">
        <f t="shared" si="4"/>
        <v>45016</v>
      </c>
      <c r="AA25" s="82">
        <v>189.87253703235243</v>
      </c>
      <c r="AB25" s="37">
        <v>150.47677669140117</v>
      </c>
      <c r="AC25" s="37">
        <v>124.77580201431643</v>
      </c>
      <c r="AD25" s="87">
        <v>69.661294395799032</v>
      </c>
      <c r="AF25" s="22">
        <f t="shared" si="5"/>
        <v>45016</v>
      </c>
      <c r="AG25" s="82">
        <v>176.6119114606</v>
      </c>
      <c r="AH25" s="37">
        <v>135.00322269940881</v>
      </c>
      <c r="AI25" s="37">
        <v>136.27287073403551</v>
      </c>
      <c r="AJ25" s="87">
        <v>95.089547985156628</v>
      </c>
      <c r="AL25" s="22">
        <f t="shared" si="6"/>
        <v>45016</v>
      </c>
      <c r="AM25" s="82">
        <v>235.12787296840159</v>
      </c>
      <c r="AN25" s="37">
        <v>207.67732276034732</v>
      </c>
      <c r="AO25" s="37">
        <v>166.820903446941</v>
      </c>
      <c r="AP25" s="87">
        <v>133.65313585199092</v>
      </c>
      <c r="AR25" s="22">
        <f t="shared" si="7"/>
        <v>45016</v>
      </c>
      <c r="AS25" s="82">
        <v>189.09965488732254</v>
      </c>
      <c r="AT25" s="37">
        <v>203.34413225501291</v>
      </c>
      <c r="AU25" s="37">
        <v>198.57526833594292</v>
      </c>
      <c r="AV25" s="87">
        <v>144.67744809092457</v>
      </c>
    </row>
    <row r="26" spans="2:48" ht="12" customHeight="1">
      <c r="B26" s="22">
        <f t="shared" si="0"/>
        <v>45107</v>
      </c>
      <c r="C26" s="81">
        <v>258.14353825443294</v>
      </c>
      <c r="D26" s="38">
        <v>199.18264285131488</v>
      </c>
      <c r="E26" s="38">
        <v>158.49772803415937</v>
      </c>
      <c r="F26" s="86">
        <v>102.35404506846963</v>
      </c>
      <c r="H26" s="22">
        <f t="shared" si="1"/>
        <v>45107</v>
      </c>
      <c r="I26" s="81">
        <v>313.27871172389382</v>
      </c>
      <c r="J26" s="38">
        <v>228.21177953515559</v>
      </c>
      <c r="K26" s="38">
        <v>177.45206018374401</v>
      </c>
      <c r="L26" s="86">
        <v>119.2159925564078</v>
      </c>
      <c r="N26" s="22">
        <f t="shared" si="2"/>
        <v>45107</v>
      </c>
      <c r="O26" s="81">
        <v>299.28888725238124</v>
      </c>
      <c r="P26" s="38">
        <v>201.07758479732999</v>
      </c>
      <c r="Q26" s="38">
        <v>157.51710017116409</v>
      </c>
      <c r="R26" s="86">
        <v>102.77756145103238</v>
      </c>
      <c r="T26" s="22">
        <f t="shared" si="3"/>
        <v>45107</v>
      </c>
      <c r="U26" s="81">
        <v>220.14958600375743</v>
      </c>
      <c r="V26" s="38">
        <v>164.85293713320647</v>
      </c>
      <c r="W26" s="38">
        <v>116.36752623667164</v>
      </c>
      <c r="X26" s="86">
        <v>88.681550345960432</v>
      </c>
      <c r="Z26" s="22">
        <f t="shared" si="4"/>
        <v>45107</v>
      </c>
      <c r="AA26" s="81">
        <v>202.68247499393723</v>
      </c>
      <c r="AB26" s="38">
        <v>154.08145445342453</v>
      </c>
      <c r="AC26" s="38">
        <v>126.75891291334146</v>
      </c>
      <c r="AD26" s="86">
        <v>68.302927127232152</v>
      </c>
      <c r="AF26" s="22">
        <f t="shared" si="5"/>
        <v>45107</v>
      </c>
      <c r="AG26" s="81">
        <v>189.18421382409821</v>
      </c>
      <c r="AH26" s="38">
        <v>141.47960185632473</v>
      </c>
      <c r="AI26" s="38">
        <v>135.80157300188461</v>
      </c>
      <c r="AJ26" s="86">
        <v>85.212701996978623</v>
      </c>
      <c r="AL26" s="22">
        <f t="shared" si="6"/>
        <v>45107</v>
      </c>
      <c r="AM26" s="81">
        <v>236.76784951067975</v>
      </c>
      <c r="AN26" s="38">
        <v>214.32033196041294</v>
      </c>
      <c r="AO26" s="38">
        <v>173.18138324140287</v>
      </c>
      <c r="AP26" s="86">
        <v>127.57775334174836</v>
      </c>
      <c r="AR26" s="22">
        <f t="shared" si="7"/>
        <v>45107</v>
      </c>
      <c r="AS26" s="81">
        <v>203.86887730037688</v>
      </c>
      <c r="AT26" s="38">
        <v>208.8474700614903</v>
      </c>
      <c r="AU26" s="38">
        <v>198.75552448392693</v>
      </c>
      <c r="AV26" s="86">
        <v>133.50747790841851</v>
      </c>
    </row>
    <row r="27" spans="2:48" ht="12" customHeight="1">
      <c r="B27" s="23">
        <f t="shared" si="0"/>
        <v>45199</v>
      </c>
      <c r="C27" s="83">
        <v>255.9794003812753</v>
      </c>
      <c r="D27" s="84">
        <v>196.61677565644996</v>
      </c>
      <c r="E27" s="84">
        <v>163.12956419536999</v>
      </c>
      <c r="F27" s="88">
        <v>103.06210425093604</v>
      </c>
      <c r="H27" s="23">
        <f t="shared" si="1"/>
        <v>45199</v>
      </c>
      <c r="I27" s="83">
        <v>309.30177149517789</v>
      </c>
      <c r="J27" s="84">
        <v>228.3812132094599</v>
      </c>
      <c r="K27" s="84">
        <v>183.72300101875186</v>
      </c>
      <c r="L27" s="88">
        <v>116.06214188145792</v>
      </c>
      <c r="N27" s="23">
        <f t="shared" si="2"/>
        <v>45199</v>
      </c>
      <c r="O27" s="83">
        <v>299.97078425696316</v>
      </c>
      <c r="P27" s="84">
        <v>204.88691721312048</v>
      </c>
      <c r="Q27" s="84">
        <v>149.35707373547766</v>
      </c>
      <c r="R27" s="88">
        <v>100.9754396800973</v>
      </c>
      <c r="T27" s="23">
        <f t="shared" si="3"/>
        <v>45199</v>
      </c>
      <c r="U27" s="83">
        <v>226.62352181993012</v>
      </c>
      <c r="V27" s="84">
        <v>168.48482763902709</v>
      </c>
      <c r="W27" s="84">
        <v>117.20262445201389</v>
      </c>
      <c r="X27" s="88">
        <v>91.930245847132667</v>
      </c>
      <c r="Z27" s="23">
        <f t="shared" si="4"/>
        <v>45199</v>
      </c>
      <c r="AA27" s="83">
        <v>208.52514579729251</v>
      </c>
      <c r="AB27" s="84">
        <v>139.65724844274445</v>
      </c>
      <c r="AC27" s="84">
        <v>129.31840072007103</v>
      </c>
      <c r="AD27" s="88">
        <v>66.222515233055731</v>
      </c>
      <c r="AF27" s="23">
        <f t="shared" si="5"/>
        <v>45199</v>
      </c>
      <c r="AG27" s="83">
        <v>180.57508096441396</v>
      </c>
      <c r="AH27" s="84">
        <v>136.5032220190742</v>
      </c>
      <c r="AI27" s="84">
        <v>139.20169554942748</v>
      </c>
      <c r="AJ27" s="88">
        <v>96.181213639492441</v>
      </c>
      <c r="AL27" s="23">
        <f t="shared" si="6"/>
        <v>45199</v>
      </c>
      <c r="AM27" s="83">
        <v>232.98107043219625</v>
      </c>
      <c r="AN27" s="84">
        <v>214.33493140785092</v>
      </c>
      <c r="AO27" s="84">
        <v>198.04039886024961</v>
      </c>
      <c r="AP27" s="88">
        <v>132.53648959899866</v>
      </c>
      <c r="AR27" s="23">
        <f t="shared" si="7"/>
        <v>45199</v>
      </c>
      <c r="AS27" s="83">
        <v>201.90053757513064</v>
      </c>
      <c r="AT27" s="84">
        <v>205.85062069586763</v>
      </c>
      <c r="AU27" s="84">
        <v>198.89532970212727</v>
      </c>
      <c r="AV27" s="88">
        <v>147.92246912440689</v>
      </c>
    </row>
    <row r="31" spans="2:48" s="19" customFormat="1" ht="12" customHeight="1"/>
  </sheetData>
  <pageMargins left="0" right="0" top="0.1" bottom="0" header="0" footer="0"/>
  <pageSetup paperSize="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59AA-2298-4FE7-BEDE-0CFE4EB4D916}">
  <sheetPr>
    <tabColor theme="4"/>
  </sheetPr>
  <dimension ref="B4:G31"/>
  <sheetViews>
    <sheetView showGridLines="0" workbookViewId="0"/>
  </sheetViews>
  <sheetFormatPr defaultColWidth="10.5703125" defaultRowHeight="12" customHeight="1"/>
  <cols>
    <col min="1" max="1" width="2.5703125" style="16" customWidth="1"/>
    <col min="2" max="16384" width="10.5703125" style="16"/>
  </cols>
  <sheetData>
    <row r="4" spans="2:7" s="11" customFormat="1" ht="12" customHeight="1"/>
    <row r="5" spans="2:7" s="14" customFormat="1" ht="12" customHeight="1">
      <c r="C5" s="15" t="s">
        <v>108</v>
      </c>
    </row>
    <row r="6" spans="2:7" s="14" customFormat="1" ht="12" customHeight="1">
      <c r="C6" s="24" t="s">
        <v>1</v>
      </c>
      <c r="D6" s="25" t="s">
        <v>47</v>
      </c>
      <c r="E6" s="25" t="s">
        <v>48</v>
      </c>
      <c r="F6" s="25" t="s">
        <v>49</v>
      </c>
      <c r="G6" s="25" t="s">
        <v>50</v>
      </c>
    </row>
    <row r="7" spans="2:7" s="14" customFormat="1" ht="12" customHeight="1">
      <c r="B7" s="21">
        <f>'Private Capital Indexes'!$B$7</f>
        <v>43373</v>
      </c>
      <c r="C7" s="79">
        <v>100</v>
      </c>
      <c r="D7" s="80">
        <v>100</v>
      </c>
      <c r="E7" s="80">
        <v>100</v>
      </c>
      <c r="F7" s="80">
        <v>100</v>
      </c>
      <c r="G7" s="85">
        <v>100</v>
      </c>
    </row>
    <row r="8" spans="2:7" s="14" customFormat="1" ht="12" customHeight="1">
      <c r="B8" s="22">
        <f>EOMONTH(B7,3)</f>
        <v>43465</v>
      </c>
      <c r="C8" s="81">
        <v>99.518454447855575</v>
      </c>
      <c r="D8" s="38">
        <v>99.009964455210863</v>
      </c>
      <c r="E8" s="38">
        <v>101.10935743054561</v>
      </c>
      <c r="F8" s="38">
        <v>100.24663662830515</v>
      </c>
      <c r="G8" s="86">
        <v>101.06538083120742</v>
      </c>
    </row>
    <row r="9" spans="2:7" s="14" customFormat="1" ht="12" customHeight="1">
      <c r="B9" s="22">
        <f t="shared" ref="B9:B27" si="0">EOMONTH(B8,3)</f>
        <v>43555</v>
      </c>
      <c r="C9" s="82">
        <v>102.82263199426701</v>
      </c>
      <c r="D9" s="37">
        <v>102.75909100520666</v>
      </c>
      <c r="E9" s="37">
        <v>102.57279082488516</v>
      </c>
      <c r="F9" s="37">
        <v>104.34701254938393</v>
      </c>
      <c r="G9" s="87">
        <v>103.13259055063411</v>
      </c>
    </row>
    <row r="10" spans="2:7" s="14" customFormat="1" ht="12" customHeight="1">
      <c r="B10" s="22">
        <f t="shared" si="0"/>
        <v>43646</v>
      </c>
      <c r="C10" s="81">
        <v>105.04772337715418</v>
      </c>
      <c r="D10" s="38">
        <v>104.43912635895632</v>
      </c>
      <c r="E10" s="38">
        <v>106.93547249912594</v>
      </c>
      <c r="F10" s="38">
        <v>105.85026913486078</v>
      </c>
      <c r="G10" s="86">
        <v>107.43691573769874</v>
      </c>
    </row>
    <row r="11" spans="2:7" s="14" customFormat="1" ht="12" customHeight="1">
      <c r="B11" s="22">
        <f t="shared" si="0"/>
        <v>43738</v>
      </c>
      <c r="C11" s="82">
        <v>107.33345244606012</v>
      </c>
      <c r="D11" s="37">
        <v>106.88530884961044</v>
      </c>
      <c r="E11" s="37">
        <v>109.86948925464321</v>
      </c>
      <c r="F11" s="37">
        <v>106.44143238503335</v>
      </c>
      <c r="G11" s="87">
        <v>102.94418264319155</v>
      </c>
    </row>
    <row r="12" spans="2:7" s="14" customFormat="1" ht="12" customHeight="1">
      <c r="B12" s="22">
        <f t="shared" si="0"/>
        <v>43830</v>
      </c>
      <c r="C12" s="81">
        <v>111.2108020230248</v>
      </c>
      <c r="D12" s="38">
        <v>110.16875871973791</v>
      </c>
      <c r="E12" s="38">
        <v>115.89656219433577</v>
      </c>
      <c r="F12" s="38">
        <v>110.15439852459426</v>
      </c>
      <c r="G12" s="86">
        <v>109.23661594545032</v>
      </c>
    </row>
    <row r="13" spans="2:7" s="14" customFormat="1" ht="12" customHeight="1">
      <c r="B13" s="22">
        <f t="shared" si="0"/>
        <v>43921</v>
      </c>
      <c r="C13" s="82">
        <v>103.25167843122533</v>
      </c>
      <c r="D13" s="37">
        <v>102.26736374718642</v>
      </c>
      <c r="E13" s="37">
        <v>106.8998746546641</v>
      </c>
      <c r="F13" s="37">
        <v>104.32775669092726</v>
      </c>
      <c r="G13" s="87">
        <v>101.57475286858291</v>
      </c>
    </row>
    <row r="14" spans="2:7" s="14" customFormat="1" ht="12" customHeight="1">
      <c r="B14" s="22">
        <f t="shared" si="0"/>
        <v>44012</v>
      </c>
      <c r="C14" s="81">
        <v>109.54462118991711</v>
      </c>
      <c r="D14" s="38">
        <v>109.23538409355204</v>
      </c>
      <c r="E14" s="38">
        <v>111.63499940902993</v>
      </c>
      <c r="F14" s="38">
        <v>109.98720195252925</v>
      </c>
      <c r="G14" s="86">
        <v>99.158920862376306</v>
      </c>
    </row>
    <row r="15" spans="2:7" s="14" customFormat="1" ht="12" customHeight="1">
      <c r="B15" s="22">
        <f t="shared" si="0"/>
        <v>44104</v>
      </c>
      <c r="C15" s="82">
        <v>118.7599351861866</v>
      </c>
      <c r="D15" s="37">
        <v>118.48892814277541</v>
      </c>
      <c r="E15" s="37">
        <v>120.03010981586077</v>
      </c>
      <c r="F15" s="37">
        <v>121.80745922124296</v>
      </c>
      <c r="G15" s="87">
        <v>106.2913890780537</v>
      </c>
    </row>
    <row r="16" spans="2:7" s="14" customFormat="1" ht="12" customHeight="1">
      <c r="B16" s="22">
        <f t="shared" si="0"/>
        <v>44196</v>
      </c>
      <c r="C16" s="81">
        <v>127.31808026695536</v>
      </c>
      <c r="D16" s="38">
        <v>126.80603154047654</v>
      </c>
      <c r="E16" s="38">
        <v>130.7296315798705</v>
      </c>
      <c r="F16" s="38">
        <v>127.52208200245589</v>
      </c>
      <c r="G16" s="86">
        <v>113.03287276598597</v>
      </c>
    </row>
    <row r="17" spans="2:7" s="14" customFormat="1" ht="12" customHeight="1">
      <c r="B17" s="22">
        <f t="shared" si="0"/>
        <v>44286</v>
      </c>
      <c r="C17" s="82">
        <v>141.76584265050818</v>
      </c>
      <c r="D17" s="37">
        <v>143.03953410153522</v>
      </c>
      <c r="E17" s="37">
        <v>139.05730285847036</v>
      </c>
      <c r="F17" s="37">
        <v>142.57067670170835</v>
      </c>
      <c r="G17" s="87">
        <v>119.34025333422191</v>
      </c>
    </row>
    <row r="18" spans="2:7" ht="12" customHeight="1">
      <c r="B18" s="22">
        <f t="shared" si="0"/>
        <v>44377</v>
      </c>
      <c r="C18" s="81">
        <v>158.17470432794659</v>
      </c>
      <c r="D18" s="38">
        <v>159.83807479284323</v>
      </c>
      <c r="E18" s="38">
        <v>155.12935691797182</v>
      </c>
      <c r="F18" s="38">
        <v>156.78835119368992</v>
      </c>
      <c r="G18" s="86">
        <v>132.90170771271661</v>
      </c>
    </row>
    <row r="19" spans="2:7" ht="12" customHeight="1">
      <c r="B19" s="22">
        <f t="shared" si="0"/>
        <v>44469</v>
      </c>
      <c r="C19" s="82">
        <v>166.84728101655668</v>
      </c>
      <c r="D19" s="37">
        <v>171.13243537188745</v>
      </c>
      <c r="E19" s="37">
        <v>158.388323104054</v>
      </c>
      <c r="F19" s="37">
        <v>154.77331319551422</v>
      </c>
      <c r="G19" s="87">
        <v>136.78403140868951</v>
      </c>
    </row>
    <row r="20" spans="2:7" ht="12" customHeight="1">
      <c r="B20" s="22">
        <f t="shared" si="0"/>
        <v>44561</v>
      </c>
      <c r="C20" s="81">
        <v>176.37570343628909</v>
      </c>
      <c r="D20" s="38">
        <v>181.47154425790981</v>
      </c>
      <c r="E20" s="38">
        <v>168.1128349005543</v>
      </c>
      <c r="F20" s="38">
        <v>156.49027221273559</v>
      </c>
      <c r="G20" s="86">
        <v>142.82730945668405</v>
      </c>
    </row>
    <row r="21" spans="2:7" ht="12" customHeight="1">
      <c r="B21" s="22">
        <f t="shared" si="0"/>
        <v>44651</v>
      </c>
      <c r="C21" s="82">
        <v>179.72482620010885</v>
      </c>
      <c r="D21" s="37">
        <v>185.64552665506858</v>
      </c>
      <c r="E21" s="37">
        <v>169.30609608367044</v>
      </c>
      <c r="F21" s="37">
        <v>157.40109179610008</v>
      </c>
      <c r="G21" s="87">
        <v>147.40462997096262</v>
      </c>
    </row>
    <row r="22" spans="2:7" ht="12" customHeight="1">
      <c r="B22" s="22">
        <f t="shared" si="0"/>
        <v>44742</v>
      </c>
      <c r="C22" s="81">
        <v>176.98327404221993</v>
      </c>
      <c r="D22" s="38">
        <v>182.56729943527679</v>
      </c>
      <c r="E22" s="38">
        <v>169.20309536887706</v>
      </c>
      <c r="F22" s="38">
        <v>151.70492260956536</v>
      </c>
      <c r="G22" s="86">
        <v>140.49677298461896</v>
      </c>
    </row>
    <row r="23" spans="2:7" ht="12" customHeight="1">
      <c r="B23" s="22">
        <f t="shared" si="0"/>
        <v>44834</v>
      </c>
      <c r="C23" s="82">
        <v>175.34366684071136</v>
      </c>
      <c r="D23" s="37">
        <v>182.06898786429878</v>
      </c>
      <c r="E23" s="37">
        <v>164.99281238272502</v>
      </c>
      <c r="F23" s="37">
        <v>145.09816133546042</v>
      </c>
      <c r="G23" s="87">
        <v>142.01826678343519</v>
      </c>
    </row>
    <row r="24" spans="2:7" ht="12" customHeight="1">
      <c r="B24" s="22">
        <f t="shared" si="0"/>
        <v>44926</v>
      </c>
      <c r="C24" s="81">
        <v>176.68165312013627</v>
      </c>
      <c r="D24" s="38">
        <v>182.2941602061297</v>
      </c>
      <c r="E24" s="38">
        <v>170.48669977174262</v>
      </c>
      <c r="F24" s="38">
        <v>146.50724812117829</v>
      </c>
      <c r="G24" s="86">
        <v>141.69946532725405</v>
      </c>
    </row>
    <row r="25" spans="2:7" ht="12" customHeight="1">
      <c r="B25" s="22">
        <f t="shared" si="0"/>
        <v>45016</v>
      </c>
      <c r="C25" s="82">
        <v>181.10686154970918</v>
      </c>
      <c r="D25" s="37">
        <v>185.40969386167211</v>
      </c>
      <c r="E25" s="37">
        <v>178.90433952943573</v>
      </c>
      <c r="F25" s="37">
        <v>153.67362780349308</v>
      </c>
      <c r="G25" s="87">
        <v>144.74114789140759</v>
      </c>
    </row>
    <row r="26" spans="2:7" ht="12" customHeight="1">
      <c r="B26" s="22">
        <f t="shared" si="0"/>
        <v>45107</v>
      </c>
      <c r="C26" s="81">
        <v>185.00891891704728</v>
      </c>
      <c r="D26" s="38">
        <v>189.78018944012604</v>
      </c>
      <c r="E26" s="38">
        <v>182.7614829760455</v>
      </c>
      <c r="F26" s="38">
        <v>152.50157332901432</v>
      </c>
      <c r="G26" s="86">
        <v>149.8765179189227</v>
      </c>
    </row>
    <row r="27" spans="2:7" ht="12" customHeight="1">
      <c r="B27" s="23">
        <f t="shared" si="0"/>
        <v>45199</v>
      </c>
      <c r="C27" s="83">
        <v>185.34321416836144</v>
      </c>
      <c r="D27" s="84">
        <v>190.85639274483333</v>
      </c>
      <c r="E27" s="84">
        <v>181.95457247878295</v>
      </c>
      <c r="F27" s="84">
        <v>148.45215013686848</v>
      </c>
      <c r="G27" s="88">
        <v>135.17172223484573</v>
      </c>
    </row>
    <row r="31" spans="2:7" s="19" customFormat="1" ht="12" customHeight="1"/>
  </sheetData>
  <pageMargins left="0" right="0" top="0.1" bottom="0" header="0" footer="0"/>
  <pageSetup paperSize="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4250-36B3-45FF-9F31-F4F0D47C6CD9}">
  <sheetPr>
    <tabColor theme="4"/>
  </sheetPr>
  <dimension ref="B5:AH102"/>
  <sheetViews>
    <sheetView showGridLines="0" workbookViewId="0"/>
  </sheetViews>
  <sheetFormatPr defaultColWidth="10.5703125" defaultRowHeight="12" customHeight="1"/>
  <cols>
    <col min="1" max="1" width="2.5703125" style="17" customWidth="1"/>
    <col min="2" max="16384" width="10.5703125" style="17"/>
  </cols>
  <sheetData>
    <row r="5" spans="2:34" ht="12" customHeight="1">
      <c r="C5" s="15" t="s">
        <v>67</v>
      </c>
      <c r="Q5" s="15" t="s">
        <v>68</v>
      </c>
      <c r="Z5" s="14"/>
      <c r="AA5" s="15" t="s">
        <v>69</v>
      </c>
      <c r="AB5" s="14"/>
      <c r="AC5" s="14"/>
      <c r="AD5" s="14"/>
      <c r="AE5" s="14"/>
    </row>
    <row r="6" spans="2:34" ht="12" customHeight="1">
      <c r="C6" s="24" t="s">
        <v>60</v>
      </c>
      <c r="D6" s="26" t="s">
        <v>61</v>
      </c>
      <c r="P6" s="39"/>
      <c r="Q6" s="57" t="s">
        <v>1</v>
      </c>
      <c r="R6" s="54" t="s">
        <v>2</v>
      </c>
      <c r="S6" s="54" t="s">
        <v>3</v>
      </c>
      <c r="T6" s="54" t="s">
        <v>4</v>
      </c>
      <c r="U6" s="54" t="s">
        <v>5</v>
      </c>
      <c r="V6" s="54" t="s">
        <v>6</v>
      </c>
      <c r="W6" s="54" t="s">
        <v>7</v>
      </c>
      <c r="X6" s="54" t="s">
        <v>8</v>
      </c>
      <c r="Z6" s="14"/>
      <c r="AA6" s="24" t="s">
        <v>2</v>
      </c>
      <c r="AB6" s="25" t="s">
        <v>3</v>
      </c>
      <c r="AC6" s="25" t="s">
        <v>4</v>
      </c>
      <c r="AD6" s="25" t="s">
        <v>5</v>
      </c>
      <c r="AE6" s="25" t="s">
        <v>6</v>
      </c>
      <c r="AF6" s="25" t="s">
        <v>7</v>
      </c>
      <c r="AG6" s="25" t="s">
        <v>8</v>
      </c>
      <c r="AH6" s="26" t="s">
        <v>1</v>
      </c>
    </row>
    <row r="7" spans="2:34" ht="12" customHeight="1">
      <c r="B7" s="21">
        <v>36525</v>
      </c>
      <c r="C7" s="18">
        <f>'Quarterly Returns'!W7</f>
        <v>0.17982709646878159</v>
      </c>
      <c r="P7" s="52">
        <v>36525</v>
      </c>
      <c r="Q7" s="49"/>
      <c r="R7" s="49"/>
      <c r="S7" s="49"/>
      <c r="T7" s="49"/>
      <c r="U7" s="49"/>
      <c r="V7" s="49"/>
      <c r="W7" s="49"/>
      <c r="X7" s="49"/>
      <c r="Z7" s="21">
        <f>'Private Capital Indexes'!$B$7</f>
        <v>43373</v>
      </c>
      <c r="AA7" s="37">
        <v>100</v>
      </c>
      <c r="AB7" s="37">
        <v>100</v>
      </c>
      <c r="AC7" s="37">
        <v>100</v>
      </c>
      <c r="AD7" s="37">
        <v>100</v>
      </c>
      <c r="AE7" s="37">
        <v>100</v>
      </c>
      <c r="AF7" s="37">
        <v>100</v>
      </c>
      <c r="AG7" s="37">
        <v>100</v>
      </c>
      <c r="AH7" s="37">
        <v>100</v>
      </c>
    </row>
    <row r="8" spans="2:34" ht="12" customHeight="1">
      <c r="B8" s="22">
        <f>EOMONTH(B7,3)</f>
        <v>36616</v>
      </c>
      <c r="C8" s="20">
        <f>'Quarterly Returns'!W8</f>
        <v>6.7689226560318172E-2</v>
      </c>
      <c r="D8" s="51">
        <f>Q8</f>
        <v>-6.2804173677100894E-2</v>
      </c>
      <c r="P8" s="53">
        <f>EOMONTH(P7,3)</f>
        <v>36616</v>
      </c>
      <c r="Q8" s="51">
        <f>Correlations!S8</f>
        <v>-6.2804173677100894E-2</v>
      </c>
      <c r="R8" s="51">
        <f>Correlations!T8</f>
        <v>-2.4056946790158708E-2</v>
      </c>
      <c r="S8" s="51">
        <f>Correlations!U8</f>
        <v>-0.76794254534846129</v>
      </c>
      <c r="T8" s="51">
        <f>Correlations!V8</f>
        <v>2.9336126678203279E-2</v>
      </c>
      <c r="U8" s="51">
        <f>Correlations!W8</f>
        <v>3.2318270722106522E-4</v>
      </c>
      <c r="V8" s="51">
        <f>Correlations!X8</f>
        <v>-5.8250656978310833E-2</v>
      </c>
      <c r="W8" s="51">
        <f>Correlations!Y8</f>
        <v>-0.3464501979841747</v>
      </c>
      <c r="X8" s="51">
        <f>Correlations!Z8</f>
        <v>4.3852505285783723E-2</v>
      </c>
      <c r="Z8" s="22">
        <f>EOMONTH(Z7,3)</f>
        <v>43465</v>
      </c>
      <c r="AA8" s="38">
        <f>(INDEX($P$6:$X$1000,MATCH($Z8,$P$6:$P$1000,0),MATCH(AA$6,$P$6:$X$6,0))+1)*AA7</f>
        <v>94.643641369943197</v>
      </c>
      <c r="AB8" s="38">
        <f t="shared" ref="AB8:AB27" si="0">(INDEX($P$6:$X$1000,MATCH($Z8,$P$6:$P$1000,0),MATCH(AB$6,$P$6:$X$6,0))+1)*AB7</f>
        <v>93.806500415214927</v>
      </c>
      <c r="AC8" s="38">
        <f t="shared" ref="AC8:AC27" si="1">(INDEX($P$6:$X$1000,MATCH($Z8,$P$6:$P$1000,0),MATCH(AC$6,$P$6:$X$6,0))+1)*AC7</f>
        <v>96.117068610998587</v>
      </c>
      <c r="AD8" s="38">
        <f t="shared" ref="AD8:AD27" si="2">(INDEX($P$6:$X$1000,MATCH($Z8,$P$6:$P$1000,0),MATCH(AD$6,$P$6:$X$6,0))+1)*AD7</f>
        <v>92.429157758903841</v>
      </c>
      <c r="AE8" s="38">
        <f t="shared" ref="AE8:AE27" si="3">(INDEX($P$6:$X$1000,MATCH($Z8,$P$6:$P$1000,0),MATCH(AE$6,$P$6:$X$6,0))+1)*AE7</f>
        <v>100.86649483413782</v>
      </c>
      <c r="AF8" s="38">
        <f t="shared" ref="AF8:AF27" si="4">(INDEX($P$6:$X$1000,MATCH($Z8,$P$6:$P$1000,0),MATCH(AF$6,$P$6:$X$6,0))+1)*AF7</f>
        <v>101.0587856353566</v>
      </c>
      <c r="AG8" s="38">
        <f t="shared" ref="AG8:AG27" si="5">(INDEX($P$6:$X$1000,MATCH($Z8,$P$6:$P$1000,0),MATCH(AG$6,$P$6:$X$6,0))+1)*AG7</f>
        <v>99.860545669292364</v>
      </c>
      <c r="AH8" s="38">
        <f t="shared" ref="AH8:AH27" si="6">(INDEX($P$6:$X$1000,MATCH($Z8,$P$6:$P$1000,0),MATCH(AH$6,$P$6:$X$6,0))+1)*AH7</f>
        <v>95.071290103923346</v>
      </c>
    </row>
    <row r="9" spans="2:34" ht="12" customHeight="1">
      <c r="B9" s="22">
        <f t="shared" ref="B9:B72" si="7">EOMONTH(B8,3)</f>
        <v>36707</v>
      </c>
      <c r="C9" s="18">
        <f>'Quarterly Returns'!W9</f>
        <v>4.2488954483755892E-2</v>
      </c>
      <c r="D9" s="49">
        <f t="shared" ref="D9:D72" si="8">Q9</f>
        <v>1.386106177079994E-2</v>
      </c>
      <c r="P9" s="53">
        <f t="shared" ref="P9:P72" si="9">EOMONTH(P8,3)</f>
        <v>36707</v>
      </c>
      <c r="Q9" s="49">
        <f>Correlations!S9</f>
        <v>1.386106177079994E-2</v>
      </c>
      <c r="R9" s="49">
        <f>Correlations!T9</f>
        <v>3.4707330119904279E-3</v>
      </c>
      <c r="S9" s="49">
        <f>Correlations!U9</f>
        <v>-0.1120223473224443</v>
      </c>
      <c r="T9" s="49">
        <f>Correlations!V9</f>
        <v>4.7733993099834858E-2</v>
      </c>
      <c r="U9" s="49">
        <f>Correlations!W9</f>
        <v>0.2192909493884348</v>
      </c>
      <c r="V9" s="49">
        <f>Correlations!X9</f>
        <v>3.2067146793586562E-2</v>
      </c>
      <c r="W9" s="49">
        <f>Correlations!Y9</f>
        <v>0.2732895811188496</v>
      </c>
      <c r="X9" s="49">
        <f>Correlations!Z9</f>
        <v>0.32797811794688919</v>
      </c>
      <c r="Z9" s="22">
        <f t="shared" ref="Z9:Z27" si="10">EOMONTH(Z8,3)</f>
        <v>43555</v>
      </c>
      <c r="AA9" s="37">
        <f t="shared" ref="AA9:AA27" si="11">(INDEX($P$6:$X$1000,MATCH($Z9,$P$6:$P$1000,0),MATCH(AA$6,$P$6:$X$6,0))+1)*AA8</f>
        <v>103.18279552207808</v>
      </c>
      <c r="AB9" s="37">
        <f t="shared" si="0"/>
        <v>111.89915133075681</v>
      </c>
      <c r="AC9" s="37">
        <f t="shared" si="1"/>
        <v>101.47322339595448</v>
      </c>
      <c r="AD9" s="37">
        <f t="shared" si="2"/>
        <v>96.041647214653707</v>
      </c>
      <c r="AE9" s="37">
        <f t="shared" si="3"/>
        <v>103.16037081683442</v>
      </c>
      <c r="AF9" s="37">
        <f t="shared" si="4"/>
        <v>103.71968032257043</v>
      </c>
      <c r="AG9" s="37">
        <f t="shared" si="5"/>
        <v>103.13725476774046</v>
      </c>
      <c r="AH9" s="37">
        <f t="shared" si="6"/>
        <v>102.33375502296268</v>
      </c>
    </row>
    <row r="10" spans="2:34" ht="12" customHeight="1">
      <c r="B10" s="22">
        <f t="shared" si="7"/>
        <v>36799</v>
      </c>
      <c r="C10" s="20">
        <f>'Quarterly Returns'!W10</f>
        <v>1.5391521088608201E-2</v>
      </c>
      <c r="D10" s="51">
        <f t="shared" si="8"/>
        <v>-1.5391575763518401E-2</v>
      </c>
      <c r="P10" s="53">
        <f t="shared" si="9"/>
        <v>36799</v>
      </c>
      <c r="Q10" s="51">
        <f>Correlations!S10</f>
        <v>-1.5391575763518401E-2</v>
      </c>
      <c r="R10" s="51">
        <f>Correlations!T10</f>
        <v>-6.9741111989663776E-2</v>
      </c>
      <c r="S10" s="51">
        <f>Correlations!U10</f>
        <v>0.31309579761665479</v>
      </c>
      <c r="T10" s="51">
        <f>Correlations!V10</f>
        <v>7.4819723935911717E-3</v>
      </c>
      <c r="U10" s="51">
        <f>Correlations!W10</f>
        <v>0.20219018985538001</v>
      </c>
      <c r="V10" s="51">
        <f>Correlations!X10</f>
        <v>4.7733211926095649E-2</v>
      </c>
      <c r="W10" s="51">
        <f>Correlations!Y10</f>
        <v>-2.4333949662282139E-2</v>
      </c>
      <c r="X10" s="51">
        <f>Correlations!Z10</f>
        <v>-0.1231917146417259</v>
      </c>
      <c r="Z10" s="22">
        <f t="shared" si="10"/>
        <v>43646</v>
      </c>
      <c r="AA10" s="38">
        <f t="shared" si="11"/>
        <v>104.9021689488567</v>
      </c>
      <c r="AB10" s="38">
        <f t="shared" si="0"/>
        <v>104.12286091797576</v>
      </c>
      <c r="AC10" s="38">
        <f t="shared" si="1"/>
        <v>102.67105062421712</v>
      </c>
      <c r="AD10" s="38">
        <f t="shared" si="2"/>
        <v>92.802374150790428</v>
      </c>
      <c r="AE10" s="38">
        <f t="shared" si="3"/>
        <v>104.81811820682093</v>
      </c>
      <c r="AF10" s="38">
        <f t="shared" si="4"/>
        <v>109.34782863413878</v>
      </c>
      <c r="AG10" s="38">
        <f t="shared" si="5"/>
        <v>109.67742544898327</v>
      </c>
      <c r="AH10" s="38">
        <f t="shared" si="6"/>
        <v>103.20420411288487</v>
      </c>
    </row>
    <row r="11" spans="2:34" ht="12" customHeight="1">
      <c r="B11" s="22">
        <f t="shared" si="7"/>
        <v>36891</v>
      </c>
      <c r="C11" s="18">
        <f>'Quarterly Returns'!W11</f>
        <v>-3.3670181698894019E-2</v>
      </c>
      <c r="D11" s="49">
        <f t="shared" si="8"/>
        <v>-8.9405022951732818E-2</v>
      </c>
      <c r="P11" s="53">
        <f t="shared" si="9"/>
        <v>36891</v>
      </c>
      <c r="Q11" s="49">
        <f>Correlations!S11</f>
        <v>-8.9405022951732818E-2</v>
      </c>
      <c r="R11" s="49">
        <f>Correlations!T11</f>
        <v>-7.1869946872469434E-2</v>
      </c>
      <c r="S11" s="49">
        <f>Correlations!U11</f>
        <v>-0.46768016003297569</v>
      </c>
      <c r="T11" s="49">
        <f>Correlations!V11</f>
        <v>3.8920219799668962E-2</v>
      </c>
      <c r="U11" s="49">
        <f>Correlations!W11</f>
        <v>-0.16239935381256751</v>
      </c>
      <c r="V11" s="49">
        <f>Correlations!X11</f>
        <v>-2.464109949049292E-2</v>
      </c>
      <c r="W11" s="49">
        <f>Correlations!Y11</f>
        <v>-0.21230125695268609</v>
      </c>
      <c r="X11" s="49">
        <f>Correlations!Z11</f>
        <v>0.20241870559880529</v>
      </c>
      <c r="Z11" s="22">
        <f t="shared" si="10"/>
        <v>43738</v>
      </c>
      <c r="AA11" s="37">
        <f t="shared" si="11"/>
        <v>107.67407080036496</v>
      </c>
      <c r="AB11" s="37">
        <f t="shared" si="0"/>
        <v>103.63349331847044</v>
      </c>
      <c r="AC11" s="37">
        <f t="shared" si="1"/>
        <v>108.16254475654951</v>
      </c>
      <c r="AD11" s="37">
        <f t="shared" si="2"/>
        <v>94.059942175397751</v>
      </c>
      <c r="AE11" s="37">
        <f t="shared" si="3"/>
        <v>107.19512373398132</v>
      </c>
      <c r="AF11" s="37">
        <f t="shared" si="4"/>
        <v>109.59215335068967</v>
      </c>
      <c r="AG11" s="37">
        <f t="shared" si="5"/>
        <v>106.84403276902609</v>
      </c>
      <c r="AH11" s="37">
        <f t="shared" si="6"/>
        <v>105.46375604166718</v>
      </c>
    </row>
    <row r="12" spans="2:34" ht="12" customHeight="1">
      <c r="B12" s="22">
        <f t="shared" si="7"/>
        <v>36981</v>
      </c>
      <c r="C12" s="20">
        <f>'Quarterly Returns'!W12</f>
        <v>-6.0378296401091713E-2</v>
      </c>
      <c r="D12" s="51">
        <f t="shared" si="8"/>
        <v>-9.0719121291270466E-2</v>
      </c>
      <c r="P12" s="53">
        <f t="shared" si="9"/>
        <v>36981</v>
      </c>
      <c r="Q12" s="51">
        <f>Correlations!S12</f>
        <v>-9.0719121291270466E-2</v>
      </c>
      <c r="R12" s="51">
        <f>Correlations!T12</f>
        <v>-9.8640392343293193E-2</v>
      </c>
      <c r="S12" s="51">
        <f>Correlations!U12</f>
        <v>-0.30985476972338721</v>
      </c>
      <c r="T12" s="51">
        <f>Correlations!V12</f>
        <v>6.7566206502499809E-2</v>
      </c>
      <c r="U12" s="51">
        <f>Correlations!W12</f>
        <v>0.1009270093129809</v>
      </c>
      <c r="V12" s="51">
        <f>Correlations!X12</f>
        <v>3.6956364397296847E-2</v>
      </c>
      <c r="W12" s="51">
        <f>Correlations!Y12</f>
        <v>-7.5846872416933386E-2</v>
      </c>
      <c r="X12" s="51">
        <f>Correlations!Z12</f>
        <v>-0.12116997641262239</v>
      </c>
      <c r="Z12" s="22">
        <f t="shared" si="10"/>
        <v>43830</v>
      </c>
      <c r="AA12" s="38">
        <f t="shared" si="11"/>
        <v>115.58897713171007</v>
      </c>
      <c r="AB12" s="38">
        <f t="shared" si="0"/>
        <v>118.7346787753859</v>
      </c>
      <c r="AC12" s="38">
        <f t="shared" si="1"/>
        <v>108.90366362251596</v>
      </c>
      <c r="AD12" s="38">
        <f t="shared" si="2"/>
        <v>93.777951136700352</v>
      </c>
      <c r="AE12" s="38">
        <f t="shared" si="3"/>
        <v>109.66009688708819</v>
      </c>
      <c r="AF12" s="38">
        <f t="shared" si="4"/>
        <v>112.92129545342809</v>
      </c>
      <c r="AG12" s="38">
        <f t="shared" si="5"/>
        <v>110.71173547567825</v>
      </c>
      <c r="AH12" s="38">
        <f t="shared" si="6"/>
        <v>110.9946572833335</v>
      </c>
    </row>
    <row r="13" spans="2:34" ht="12" customHeight="1">
      <c r="B13" s="22">
        <f t="shared" si="7"/>
        <v>37072</v>
      </c>
      <c r="C13" s="18">
        <f>'Quarterly Returns'!W13</f>
        <v>-3.4505574404406492E-3</v>
      </c>
      <c r="D13" s="49">
        <f t="shared" si="8"/>
        <v>6.1220220652960053E-2</v>
      </c>
      <c r="P13" s="53">
        <f t="shared" si="9"/>
        <v>37072</v>
      </c>
      <c r="Q13" s="49">
        <f>Correlations!S13</f>
        <v>6.1220220652960053E-2</v>
      </c>
      <c r="R13" s="49">
        <f>Correlations!T13</f>
        <v>9.2449134931317734E-2</v>
      </c>
      <c r="S13" s="49">
        <f>Correlations!U13</f>
        <v>-4.1152660093221232E-3</v>
      </c>
      <c r="T13" s="49">
        <f>Correlations!V13</f>
        <v>-2.309544913835216E-2</v>
      </c>
      <c r="U13" s="49">
        <f>Correlations!W13</f>
        <v>-2.2671297833441011E-2</v>
      </c>
      <c r="V13" s="49">
        <f>Correlations!X13</f>
        <v>1.748303192828448E-2</v>
      </c>
      <c r="W13" s="49">
        <f>Correlations!Y13</f>
        <v>-5.8468006549914638E-2</v>
      </c>
      <c r="X13" s="49">
        <f>Correlations!Z13</f>
        <v>-4.741473822676652E-2</v>
      </c>
      <c r="Z13" s="22">
        <f t="shared" si="10"/>
        <v>43921</v>
      </c>
      <c r="AA13" s="37">
        <f t="shared" si="11"/>
        <v>91.781016516140369</v>
      </c>
      <c r="AB13" s="37">
        <f t="shared" si="0"/>
        <v>96.918541984010943</v>
      </c>
      <c r="AC13" s="37">
        <f t="shared" si="1"/>
        <v>96.923607235308452</v>
      </c>
      <c r="AD13" s="37">
        <f t="shared" si="2"/>
        <v>75.762519792247659</v>
      </c>
      <c r="AE13" s="37">
        <f t="shared" si="3"/>
        <v>97.812857134909308</v>
      </c>
      <c r="AF13" s="37">
        <f t="shared" si="4"/>
        <v>108.66418787891691</v>
      </c>
      <c r="AG13" s="37">
        <f t="shared" si="5"/>
        <v>102.34937008050329</v>
      </c>
      <c r="AH13" s="37">
        <f t="shared" si="6"/>
        <v>89.471914282554465</v>
      </c>
    </row>
    <row r="14" spans="2:34" ht="12" customHeight="1">
      <c r="B14" s="22">
        <f t="shared" si="7"/>
        <v>37164</v>
      </c>
      <c r="C14" s="20">
        <f>'Quarterly Returns'!W14</f>
        <v>-6.2982061436942849E-2</v>
      </c>
      <c r="D14" s="51">
        <f t="shared" si="8"/>
        <v>-0.13061075624924351</v>
      </c>
      <c r="P14" s="53">
        <f t="shared" si="9"/>
        <v>37164</v>
      </c>
      <c r="Q14" s="51">
        <f>Correlations!S14</f>
        <v>-0.13061075624924351</v>
      </c>
      <c r="R14" s="51">
        <f>Correlations!T14</f>
        <v>-0.12868446686606411</v>
      </c>
      <c r="S14" s="51">
        <f>Correlations!U14</f>
        <v>-0.28439650365655439</v>
      </c>
      <c r="T14" s="51">
        <f>Correlations!V14</f>
        <v>-1.504419996000609E-2</v>
      </c>
      <c r="U14" s="51">
        <f>Correlations!W14</f>
        <v>-0.14568747489653841</v>
      </c>
      <c r="V14" s="51">
        <f>Correlations!X14</f>
        <v>-1.2404303236454939E-2</v>
      </c>
      <c r="W14" s="51">
        <f>Correlations!Y14</f>
        <v>-0.1221903809516424</v>
      </c>
      <c r="X14" s="51">
        <f>Correlations!Z14</f>
        <v>4.8989542887911353E-2</v>
      </c>
      <c r="Z14" s="22">
        <f t="shared" si="10"/>
        <v>44012</v>
      </c>
      <c r="AA14" s="38">
        <f t="shared" si="11"/>
        <v>115.52631258039195</v>
      </c>
      <c r="AB14" s="38">
        <f t="shared" si="0"/>
        <v>128.31278109225096</v>
      </c>
      <c r="AC14" s="38">
        <f t="shared" si="1"/>
        <v>100.6994811240683</v>
      </c>
      <c r="AD14" s="38">
        <f t="shared" si="2"/>
        <v>85.437814363458614</v>
      </c>
      <c r="AE14" s="38">
        <f t="shared" si="3"/>
        <v>104.63767076963063</v>
      </c>
      <c r="AF14" s="38">
        <f t="shared" si="4"/>
        <v>117.34476869268273</v>
      </c>
      <c r="AG14" s="38">
        <f t="shared" si="5"/>
        <v>104.06075054205358</v>
      </c>
      <c r="AH14" s="38">
        <f t="shared" si="6"/>
        <v>108.39408262163005</v>
      </c>
    </row>
    <row r="15" spans="2:34" ht="12" customHeight="1">
      <c r="B15" s="22">
        <f t="shared" si="7"/>
        <v>37256</v>
      </c>
      <c r="C15" s="18">
        <f>'Quarterly Returns'!W15</f>
        <v>-3.045984119541267E-2</v>
      </c>
      <c r="D15" s="49">
        <f t="shared" si="8"/>
        <v>6.4858960979387757E-3</v>
      </c>
      <c r="P15" s="53">
        <f t="shared" si="9"/>
        <v>37256</v>
      </c>
      <c r="Q15" s="49">
        <f>Correlations!S15</f>
        <v>6.4858960979387757E-3</v>
      </c>
      <c r="R15" s="49">
        <f>Correlations!T15</f>
        <v>3.3539033728062851E-3</v>
      </c>
      <c r="S15" s="49">
        <f>Correlations!U15</f>
        <v>-4.3409559811754768E-2</v>
      </c>
      <c r="T15" s="49">
        <f>Correlations!V15</f>
        <v>6.2539745295246141E-2</v>
      </c>
      <c r="U15" s="49">
        <f>Correlations!W15</f>
        <v>0.27832024485219958</v>
      </c>
      <c r="V15" s="49">
        <f>Correlations!X15</f>
        <v>1.6428182537663729E-2</v>
      </c>
      <c r="W15" s="49">
        <f>Correlations!Y15</f>
        <v>1.1451506116617769E-2</v>
      </c>
      <c r="X15" s="49">
        <f>Correlations!Z15</f>
        <v>-5.5960749859161121E-2</v>
      </c>
      <c r="Z15" s="22">
        <f t="shared" si="10"/>
        <v>44104</v>
      </c>
      <c r="AA15" s="37">
        <f t="shared" si="11"/>
        <v>131.82895981717928</v>
      </c>
      <c r="AB15" s="37">
        <f t="shared" si="0"/>
        <v>151.58851932721404</v>
      </c>
      <c r="AC15" s="37">
        <f t="shared" si="1"/>
        <v>112.5156921149099</v>
      </c>
      <c r="AD15" s="37">
        <f t="shared" si="2"/>
        <v>87.850346331194544</v>
      </c>
      <c r="AE15" s="37">
        <f t="shared" si="3"/>
        <v>108.11527805499898</v>
      </c>
      <c r="AF15" s="37">
        <f t="shared" si="4"/>
        <v>129.673801984308</v>
      </c>
      <c r="AG15" s="37">
        <f t="shared" si="5"/>
        <v>109.78811166027907</v>
      </c>
      <c r="AH15" s="37">
        <f t="shared" si="6"/>
        <v>120.36646804155222</v>
      </c>
    </row>
    <row r="16" spans="2:34" ht="12" customHeight="1">
      <c r="B16" s="22">
        <f t="shared" si="7"/>
        <v>37346</v>
      </c>
      <c r="C16" s="20">
        <f>'Quarterly Returns'!W16</f>
        <v>-9.57668942349299E-3</v>
      </c>
      <c r="D16" s="51">
        <f t="shared" si="8"/>
        <v>1.414688890211244E-2</v>
      </c>
      <c r="P16" s="53">
        <f t="shared" si="9"/>
        <v>37346</v>
      </c>
      <c r="Q16" s="51">
        <f>Correlations!S16</f>
        <v>1.414688890211244E-2</v>
      </c>
      <c r="R16" s="51">
        <f>Correlations!T16</f>
        <v>1.704876182456605E-2</v>
      </c>
      <c r="S16" s="51">
        <f>Correlations!U16</f>
        <v>3.9048706957509671E-2</v>
      </c>
      <c r="T16" s="51">
        <f>Correlations!V16</f>
        <v>7.2061382339135699E-3</v>
      </c>
      <c r="U16" s="51">
        <f>Correlations!W16</f>
        <v>-9.6960641613892715E-2</v>
      </c>
      <c r="V16" s="51">
        <f>Correlations!X16</f>
        <v>3.158986046235527E-2</v>
      </c>
      <c r="W16" s="51">
        <f>Correlations!Y16</f>
        <v>-0.16772711011798269</v>
      </c>
      <c r="X16" s="51">
        <f>Correlations!Z16</f>
        <v>8.2593940479379416E-2</v>
      </c>
      <c r="Z16" s="22">
        <f t="shared" si="10"/>
        <v>44196</v>
      </c>
      <c r="AA16" s="38">
        <f t="shared" si="11"/>
        <v>138.15404260778618</v>
      </c>
      <c r="AB16" s="38">
        <f t="shared" si="0"/>
        <v>183.52293841380558</v>
      </c>
      <c r="AC16" s="38">
        <f t="shared" si="1"/>
        <v>108.31799506702063</v>
      </c>
      <c r="AD16" s="38">
        <f t="shared" si="2"/>
        <v>93.373980245108186</v>
      </c>
      <c r="AE16" s="38">
        <f t="shared" si="3"/>
        <v>111.75867909951714</v>
      </c>
      <c r="AF16" s="38">
        <f t="shared" si="4"/>
        <v>154.19974705089479</v>
      </c>
      <c r="AG16" s="38">
        <f t="shared" si="5"/>
        <v>128.63566862564912</v>
      </c>
      <c r="AH16" s="38">
        <f t="shared" si="6"/>
        <v>127.39114738158229</v>
      </c>
    </row>
    <row r="17" spans="2:34" ht="12" customHeight="1">
      <c r="B17" s="22">
        <f t="shared" si="7"/>
        <v>37437</v>
      </c>
      <c r="C17" s="18">
        <f>'Quarterly Returns'!W17</f>
        <v>-2.4057663293385101E-2</v>
      </c>
      <c r="D17" s="49">
        <f t="shared" si="8"/>
        <v>-4.0508270059331671E-2</v>
      </c>
      <c r="P17" s="53">
        <f t="shared" si="9"/>
        <v>37437</v>
      </c>
      <c r="Q17" s="49">
        <f>Correlations!S17</f>
        <v>-4.0508270059331671E-2</v>
      </c>
      <c r="R17" s="49">
        <f>Correlations!T17</f>
        <v>-1.698371497215375E-2</v>
      </c>
      <c r="S17" s="49">
        <f>Correlations!U17</f>
        <v>-0.25522869810495991</v>
      </c>
      <c r="T17" s="49">
        <f>Correlations!V17</f>
        <v>1.4010207377856319E-2</v>
      </c>
      <c r="U17" s="49">
        <f>Correlations!W17</f>
        <v>7.2525816559512318E-2</v>
      </c>
      <c r="V17" s="49">
        <f>Correlations!X17</f>
        <v>-5.279188437673895E-2</v>
      </c>
      <c r="W17" s="49">
        <f>Correlations!Y17</f>
        <v>3.2093368709825833E-5</v>
      </c>
      <c r="X17" s="49">
        <f>Correlations!Z17</f>
        <v>1.953585652038391E-3</v>
      </c>
      <c r="Z17" s="22">
        <f t="shared" si="10"/>
        <v>44286</v>
      </c>
      <c r="AA17" s="37">
        <f t="shared" si="11"/>
        <v>165.48882528071863</v>
      </c>
      <c r="AB17" s="37">
        <f t="shared" si="0"/>
        <v>252.93161453418256</v>
      </c>
      <c r="AC17" s="37">
        <f t="shared" si="1"/>
        <v>121.06817727986191</v>
      </c>
      <c r="AD17" s="37">
        <f t="shared" si="2"/>
        <v>96.96900454870314</v>
      </c>
      <c r="AE17" s="37">
        <f t="shared" si="3"/>
        <v>118.63363115907744</v>
      </c>
      <c r="AF17" s="37">
        <f t="shared" si="4"/>
        <v>170.48133750994103</v>
      </c>
      <c r="AG17" s="37">
        <f t="shared" si="5"/>
        <v>137.25976587110205</v>
      </c>
      <c r="AH17" s="37">
        <f t="shared" si="6"/>
        <v>147.84072843390851</v>
      </c>
    </row>
    <row r="18" spans="2:34" ht="12" customHeight="1">
      <c r="B18" s="22">
        <f t="shared" si="7"/>
        <v>37529</v>
      </c>
      <c r="C18" s="20">
        <f>'Quarterly Returns'!W18</f>
        <v>-3.9151562796037709E-2</v>
      </c>
      <c r="D18" s="51">
        <f t="shared" si="8"/>
        <v>-5.6298462411616158E-2</v>
      </c>
      <c r="P18" s="53">
        <f t="shared" si="9"/>
        <v>37529</v>
      </c>
      <c r="Q18" s="51">
        <f>Correlations!S18</f>
        <v>-5.6298462411616158E-2</v>
      </c>
      <c r="R18" s="51">
        <f>Correlations!T18</f>
        <v>-7.2297339857255755E-2</v>
      </c>
      <c r="S18" s="51">
        <f>Correlations!U18</f>
        <v>1.7672797413599749E-2</v>
      </c>
      <c r="T18" s="51">
        <f>Correlations!V18</f>
        <v>1.978730092242478E-2</v>
      </c>
      <c r="U18" s="51">
        <f>Correlations!W18</f>
        <v>-0.111937976428875</v>
      </c>
      <c r="V18" s="51">
        <f>Correlations!X18</f>
        <v>4.6129664795670766E-3</v>
      </c>
      <c r="W18" s="51">
        <f>Correlations!Y18</f>
        <v>-8.5995409132886239E-2</v>
      </c>
      <c r="X18" s="51">
        <f>Correlations!Z18</f>
        <v>-0.10658790961090001</v>
      </c>
      <c r="Z18" s="22">
        <f t="shared" si="10"/>
        <v>44377</v>
      </c>
      <c r="AA18" s="38">
        <f t="shared" si="11"/>
        <v>186.68931177956799</v>
      </c>
      <c r="AB18" s="38">
        <f t="shared" si="0"/>
        <v>240.68893683267652</v>
      </c>
      <c r="AC18" s="38">
        <f t="shared" si="1"/>
        <v>126.37287361734272</v>
      </c>
      <c r="AD18" s="38">
        <f t="shared" si="2"/>
        <v>106.38173070574643</v>
      </c>
      <c r="AE18" s="38">
        <f t="shared" si="3"/>
        <v>129.46572146701473</v>
      </c>
      <c r="AF18" s="38">
        <f t="shared" si="4"/>
        <v>206.80424881761746</v>
      </c>
      <c r="AG18" s="38">
        <f t="shared" si="5"/>
        <v>160.93446710038884</v>
      </c>
      <c r="AH18" s="38">
        <f t="shared" si="6"/>
        <v>165.33373382222058</v>
      </c>
    </row>
    <row r="19" spans="2:34" ht="12" customHeight="1">
      <c r="B19" s="22">
        <f t="shared" si="7"/>
        <v>37621</v>
      </c>
      <c r="C19" s="18">
        <f>'Quarterly Returns'!W19</f>
        <v>-1.771447320896713E-2</v>
      </c>
      <c r="D19" s="49">
        <f t="shared" si="8"/>
        <v>6.6383869074701507E-3</v>
      </c>
      <c r="P19" s="53">
        <f t="shared" si="9"/>
        <v>37621</v>
      </c>
      <c r="Q19" s="49">
        <f>Correlations!S19</f>
        <v>6.6383869074701507E-3</v>
      </c>
      <c r="R19" s="49">
        <f>Correlations!T19</f>
        <v>3.011447055733469E-2</v>
      </c>
      <c r="S19" s="49">
        <f>Correlations!U19</f>
        <v>-0.24145673253745109</v>
      </c>
      <c r="T19" s="49">
        <f>Correlations!V19</f>
        <v>-4.6095236350724968E-2</v>
      </c>
      <c r="U19" s="49">
        <f>Correlations!W19</f>
        <v>4.0332476325210483E-2</v>
      </c>
      <c r="V19" s="49">
        <f>Correlations!X19</f>
        <v>2.183828121232298E-2</v>
      </c>
      <c r="W19" s="49">
        <f>Correlations!Y19</f>
        <v>-7.190112817798102E-3</v>
      </c>
      <c r="X19" s="49">
        <f>Correlations!Z19</f>
        <v>-3.7100075816695097E-2</v>
      </c>
      <c r="Z19" s="22">
        <f t="shared" si="10"/>
        <v>44469</v>
      </c>
      <c r="AA19" s="37">
        <f t="shared" si="11"/>
        <v>186.10093806129862</v>
      </c>
      <c r="AB19" s="37">
        <f t="shared" si="0"/>
        <v>218.388459822871</v>
      </c>
      <c r="AC19" s="37">
        <f t="shared" si="1"/>
        <v>144.46932817453552</v>
      </c>
      <c r="AD19" s="37">
        <f t="shared" si="2"/>
        <v>104.27389613780284</v>
      </c>
      <c r="AE19" s="37">
        <f t="shared" si="3"/>
        <v>126.17500761221369</v>
      </c>
      <c r="AF19" s="37">
        <f t="shared" si="4"/>
        <v>201.17659263740526</v>
      </c>
      <c r="AG19" s="37">
        <f t="shared" si="5"/>
        <v>169.49164715000848</v>
      </c>
      <c r="AH19" s="37">
        <f t="shared" si="6"/>
        <v>162.95727869247142</v>
      </c>
    </row>
    <row r="20" spans="2:34" ht="12" customHeight="1">
      <c r="B20" s="22">
        <f t="shared" si="7"/>
        <v>37711</v>
      </c>
      <c r="C20" s="20">
        <f>'Quarterly Returns'!W20</f>
        <v>-8.7381314349556094E-3</v>
      </c>
      <c r="D20" s="51">
        <f t="shared" si="8"/>
        <v>1.459129470819571E-3</v>
      </c>
      <c r="P20" s="53">
        <f t="shared" si="9"/>
        <v>37711</v>
      </c>
      <c r="Q20" s="51">
        <f>Correlations!S20</f>
        <v>1.459129470819571E-3</v>
      </c>
      <c r="R20" s="51">
        <f>Correlations!T20</f>
        <v>1.203323757456411E-3</v>
      </c>
      <c r="S20" s="51">
        <f>Correlations!U20</f>
        <v>0.1013484805470677</v>
      </c>
      <c r="T20" s="51">
        <f>Correlations!V20</f>
        <v>-7.1146644250515874E-3</v>
      </c>
      <c r="U20" s="51">
        <f>Correlations!W20</f>
        <v>-3.4659764542708388E-2</v>
      </c>
      <c r="V20" s="51">
        <f>Correlations!X20</f>
        <v>3.7955191839065677E-2</v>
      </c>
      <c r="W20" s="51">
        <f>Correlations!Y20</f>
        <v>-0.1146003163988734</v>
      </c>
      <c r="X20" s="51">
        <f>Correlations!Z20</f>
        <v>-2.0788373882497591E-2</v>
      </c>
      <c r="Z20" s="22">
        <f t="shared" si="10"/>
        <v>44561</v>
      </c>
      <c r="AA20" s="38">
        <f t="shared" si="11"/>
        <v>196.77370873349673</v>
      </c>
      <c r="AB20" s="38">
        <f t="shared" si="0"/>
        <v>233.07641453231895</v>
      </c>
      <c r="AC20" s="38">
        <f t="shared" si="1"/>
        <v>150.95210746386334</v>
      </c>
      <c r="AD20" s="38">
        <f t="shared" si="2"/>
        <v>115.46605217408506</v>
      </c>
      <c r="AE20" s="38">
        <f t="shared" si="3"/>
        <v>129.55287638085665</v>
      </c>
      <c r="AF20" s="38">
        <f t="shared" si="4"/>
        <v>202.92998106046966</v>
      </c>
      <c r="AG20" s="38">
        <f t="shared" si="5"/>
        <v>183.62548134178266</v>
      </c>
      <c r="AH20" s="38">
        <f t="shared" si="6"/>
        <v>172.68554245864507</v>
      </c>
    </row>
    <row r="21" spans="2:34" ht="12" customHeight="1">
      <c r="B21" s="22">
        <f t="shared" si="7"/>
        <v>37802</v>
      </c>
      <c r="C21" s="18">
        <f>'Quarterly Returns'!W21</f>
        <v>5.0246964744067313E-2</v>
      </c>
      <c r="D21" s="49">
        <f t="shared" si="8"/>
        <v>0.1172549319575233</v>
      </c>
      <c r="P21" s="53">
        <f t="shared" si="9"/>
        <v>37802</v>
      </c>
      <c r="Q21" s="49">
        <f>Correlations!S21</f>
        <v>0.1172549319575233</v>
      </c>
      <c r="R21" s="49">
        <f>Correlations!T21</f>
        <v>0.1218488832401842</v>
      </c>
      <c r="S21" s="49">
        <f>Correlations!U21</f>
        <v>8.1714946820598683E-2</v>
      </c>
      <c r="T21" s="49">
        <f>Correlations!V21</f>
        <v>5.9677310631550247E-2</v>
      </c>
      <c r="U21" s="49">
        <f>Correlations!W21</f>
        <v>0.16334064457803321</v>
      </c>
      <c r="V21" s="49">
        <f>Correlations!X21</f>
        <v>7.1651632622069486E-2</v>
      </c>
      <c r="W21" s="49">
        <f>Correlations!Y21</f>
        <v>0.15489152546197851</v>
      </c>
      <c r="X21" s="49">
        <f>Correlations!Z21</f>
        <v>3.7245482895398703E-2</v>
      </c>
      <c r="Z21" s="22">
        <f t="shared" si="10"/>
        <v>44651</v>
      </c>
      <c r="AA21" s="37">
        <f t="shared" si="11"/>
        <v>190.36056019134813</v>
      </c>
      <c r="AB21" s="37">
        <f t="shared" si="0"/>
        <v>169.06642249988934</v>
      </c>
      <c r="AC21" s="37">
        <f t="shared" si="1"/>
        <v>160.92058172807361</v>
      </c>
      <c r="AD21" s="37">
        <f t="shared" si="2"/>
        <v>122.60502088281328</v>
      </c>
      <c r="AE21" s="37">
        <f t="shared" si="3"/>
        <v>132.63501529452861</v>
      </c>
      <c r="AF21" s="37">
        <f t="shared" si="4"/>
        <v>196.23758695497401</v>
      </c>
      <c r="AG21" s="37">
        <f t="shared" si="5"/>
        <v>178.85288042137819</v>
      </c>
      <c r="AH21" s="37">
        <f t="shared" si="6"/>
        <v>168.48644950609233</v>
      </c>
    </row>
    <row r="22" spans="2:34" ht="12" customHeight="1">
      <c r="B22" s="22">
        <f t="shared" si="7"/>
        <v>37894</v>
      </c>
      <c r="C22" s="20">
        <f>'Quarterly Returns'!W22</f>
        <v>2.7972186757518891E-2</v>
      </c>
      <c r="D22" s="51">
        <f t="shared" si="8"/>
        <v>2.667699866803902E-3</v>
      </c>
      <c r="P22" s="53">
        <f t="shared" si="9"/>
        <v>37894</v>
      </c>
      <c r="Q22" s="51">
        <f>Correlations!S22</f>
        <v>2.667699866803902E-3</v>
      </c>
      <c r="R22" s="51">
        <f>Correlations!T22</f>
        <v>1.9104096688486609E-2</v>
      </c>
      <c r="S22" s="51">
        <f>Correlations!U22</f>
        <v>-4.3761166042590123E-2</v>
      </c>
      <c r="T22" s="51">
        <f>Correlations!V22</f>
        <v>9.2484505174679016E-2</v>
      </c>
      <c r="U22" s="51">
        <f>Correlations!W22</f>
        <v>-6.1743011756687449E-2</v>
      </c>
      <c r="V22" s="51">
        <f>Correlations!X22</f>
        <v>-2.7675867234116719E-2</v>
      </c>
      <c r="W22" s="51">
        <f>Correlations!Y22</f>
        <v>-3.522918509909987E-2</v>
      </c>
      <c r="X22" s="51">
        <f>Correlations!Z22</f>
        <v>1.71935842856068E-2</v>
      </c>
      <c r="Z22" s="22">
        <f t="shared" si="10"/>
        <v>44742</v>
      </c>
      <c r="AA22" s="38">
        <f t="shared" si="11"/>
        <v>178.67582172669594</v>
      </c>
      <c r="AB22" s="38">
        <f t="shared" si="0"/>
        <v>137.42730484470121</v>
      </c>
      <c r="AC22" s="38">
        <f t="shared" si="1"/>
        <v>150.99529907353886</v>
      </c>
      <c r="AD22" s="38">
        <f t="shared" si="2"/>
        <v>122.50293853966032</v>
      </c>
      <c r="AE22" s="38">
        <f t="shared" si="3"/>
        <v>130.67470574695193</v>
      </c>
      <c r="AF22" s="38">
        <f t="shared" si="4"/>
        <v>188.36660322319452</v>
      </c>
      <c r="AG22" s="38">
        <f t="shared" si="5"/>
        <v>189.26957110847565</v>
      </c>
      <c r="AH22" s="38">
        <f t="shared" si="6"/>
        <v>159.36216090913661</v>
      </c>
    </row>
    <row r="23" spans="2:34" ht="12" customHeight="1">
      <c r="B23" s="22">
        <f t="shared" si="7"/>
        <v>37986</v>
      </c>
      <c r="C23" s="18">
        <f>'Quarterly Returns'!W23</f>
        <v>8.604175689870508E-2</v>
      </c>
      <c r="D23" s="49">
        <f t="shared" si="8"/>
        <v>0.15200967259575371</v>
      </c>
      <c r="P23" s="53">
        <f t="shared" si="9"/>
        <v>37986</v>
      </c>
      <c r="Q23" s="49">
        <f>Correlations!S23</f>
        <v>0.15200967259575371</v>
      </c>
      <c r="R23" s="49">
        <f>Correlations!T23</f>
        <v>0.14951202940329161</v>
      </c>
      <c r="S23" s="49">
        <f>Correlations!U23</f>
        <v>0.13826613793046569</v>
      </c>
      <c r="T23" s="49">
        <f>Correlations!V23</f>
        <v>0.16645829753929051</v>
      </c>
      <c r="U23" s="49">
        <f>Correlations!W23</f>
        <v>0.24356784375446849</v>
      </c>
      <c r="V23" s="49">
        <f>Correlations!X23</f>
        <v>0.1302302593264193</v>
      </c>
      <c r="W23" s="49">
        <f>Correlations!Y23</f>
        <v>-1.4189672969142871E-2</v>
      </c>
      <c r="X23" s="49">
        <f>Correlations!Z23</f>
        <v>2.8862656688153961E-2</v>
      </c>
      <c r="Z23" s="22">
        <f t="shared" si="10"/>
        <v>44834</v>
      </c>
      <c r="AA23" s="37">
        <f t="shared" si="11"/>
        <v>178.04800879942638</v>
      </c>
      <c r="AB23" s="37">
        <f t="shared" si="0"/>
        <v>151.49810893133429</v>
      </c>
      <c r="AC23" s="37">
        <f t="shared" si="1"/>
        <v>144.58848217045423</v>
      </c>
      <c r="AD23" s="37">
        <f t="shared" si="2"/>
        <v>125.207318907686</v>
      </c>
      <c r="AE23" s="37">
        <f t="shared" si="3"/>
        <v>130.33785022852126</v>
      </c>
      <c r="AF23" s="37">
        <f t="shared" si="4"/>
        <v>187.91703281631018</v>
      </c>
      <c r="AG23" s="37">
        <f t="shared" si="5"/>
        <v>177.73759238396835</v>
      </c>
      <c r="AH23" s="37">
        <f t="shared" si="6"/>
        <v>158.97021070898933</v>
      </c>
    </row>
    <row r="24" spans="2:34" ht="12" customHeight="1">
      <c r="B24" s="22">
        <f t="shared" si="7"/>
        <v>38077</v>
      </c>
      <c r="C24" s="20">
        <f>'Quarterly Returns'!W24</f>
        <v>2.9811317906478729E-2</v>
      </c>
      <c r="D24" s="51">
        <f t="shared" si="8"/>
        <v>-3.4067316807510753E-2</v>
      </c>
      <c r="P24" s="53">
        <f t="shared" si="9"/>
        <v>38077</v>
      </c>
      <c r="Q24" s="51">
        <f>Correlations!S24</f>
        <v>-3.4067316807510753E-2</v>
      </c>
      <c r="R24" s="51">
        <f>Correlations!T24</f>
        <v>-1.936425538181747E-2</v>
      </c>
      <c r="S24" s="51">
        <f>Correlations!U24</f>
        <v>-5.299860790232469E-2</v>
      </c>
      <c r="T24" s="51">
        <f>Correlations!V24</f>
        <v>-0.1873569972237849</v>
      </c>
      <c r="U24" s="51">
        <f>Correlations!W24</f>
        <v>-5.3557943354610893E-2</v>
      </c>
      <c r="V24" s="51">
        <f>Correlations!X24</f>
        <v>3.4578781353228907E-2</v>
      </c>
      <c r="W24" s="51">
        <f>Correlations!Y24</f>
        <v>0.1139970023304518</v>
      </c>
      <c r="X24" s="51">
        <f>Correlations!Z24</f>
        <v>0.1239893471417952</v>
      </c>
      <c r="Z24" s="22">
        <f t="shared" si="10"/>
        <v>44926</v>
      </c>
      <c r="AA24" s="38">
        <f t="shared" si="11"/>
        <v>185.81196836100654</v>
      </c>
      <c r="AB24" s="38">
        <f t="shared" si="0"/>
        <v>135.04472417559523</v>
      </c>
      <c r="AC24" s="38">
        <f t="shared" si="1"/>
        <v>144.54898144669664</v>
      </c>
      <c r="AD24" s="38">
        <f t="shared" si="2"/>
        <v>125.143051145656</v>
      </c>
      <c r="AE24" s="38">
        <f t="shared" si="3"/>
        <v>135.52567929617695</v>
      </c>
      <c r="AF24" s="38">
        <f t="shared" si="4"/>
        <v>173.93320777848209</v>
      </c>
      <c r="AG24" s="38">
        <f t="shared" si="5"/>
        <v>181.46413985423118</v>
      </c>
      <c r="AH24" s="38">
        <f t="shared" si="6"/>
        <v>163.23434026466711</v>
      </c>
    </row>
    <row r="25" spans="2:34" ht="12" customHeight="1">
      <c r="B25" s="22">
        <f t="shared" si="7"/>
        <v>38168</v>
      </c>
      <c r="C25" s="18">
        <f>'Quarterly Returns'!W25</f>
        <v>4.3080243865780687E-2</v>
      </c>
      <c r="D25" s="49">
        <f t="shared" si="8"/>
        <v>5.8153945753799022E-2</v>
      </c>
      <c r="P25" s="53">
        <f t="shared" si="9"/>
        <v>38168</v>
      </c>
      <c r="Q25" s="49">
        <f>Correlations!S25</f>
        <v>5.8153945753799022E-2</v>
      </c>
      <c r="R25" s="49">
        <f>Correlations!T25</f>
        <v>5.9040444954087348E-2</v>
      </c>
      <c r="S25" s="49">
        <f>Correlations!U25</f>
        <v>3.6848379710398338E-2</v>
      </c>
      <c r="T25" s="49">
        <f>Correlations!V25</f>
        <v>0.1374153628520339</v>
      </c>
      <c r="U25" s="49">
        <f>Correlations!W25</f>
        <v>-2.0830506120756799E-2</v>
      </c>
      <c r="V25" s="49">
        <f>Correlations!X25</f>
        <v>7.8170476363891253E-2</v>
      </c>
      <c r="W25" s="49">
        <f>Correlations!Y25</f>
        <v>-3.8800127343895707E-2</v>
      </c>
      <c r="X25" s="49">
        <f>Correlations!Z25</f>
        <v>2.665237258209447E-2</v>
      </c>
      <c r="Z25" s="22">
        <f t="shared" si="10"/>
        <v>45016</v>
      </c>
      <c r="AA25" s="37">
        <f t="shared" si="11"/>
        <v>195.7503980092747</v>
      </c>
      <c r="AB25" s="37">
        <f t="shared" si="0"/>
        <v>147.94289582530089</v>
      </c>
      <c r="AC25" s="37">
        <f t="shared" si="1"/>
        <v>145.11041243938212</v>
      </c>
      <c r="AD25" s="37">
        <f t="shared" si="2"/>
        <v>130.52346541146318</v>
      </c>
      <c r="AE25" s="37">
        <f t="shared" si="3"/>
        <v>138.85187000678775</v>
      </c>
      <c r="AF25" s="37">
        <f t="shared" si="4"/>
        <v>183.60471722859202</v>
      </c>
      <c r="AG25" s="37">
        <f t="shared" si="5"/>
        <v>181.6554791418705</v>
      </c>
      <c r="AH25" s="37">
        <f t="shared" si="6"/>
        <v>170.55223080640056</v>
      </c>
    </row>
    <row r="26" spans="2:34" ht="12" customHeight="1">
      <c r="B26" s="22">
        <f t="shared" si="7"/>
        <v>38260</v>
      </c>
      <c r="C26" s="20">
        <f>'Quarterly Returns'!W26</f>
        <v>2.8855703350320731E-2</v>
      </c>
      <c r="D26" s="51">
        <f t="shared" si="8"/>
        <v>1.269640877879823E-2</v>
      </c>
      <c r="P26" s="53">
        <f t="shared" si="9"/>
        <v>38260</v>
      </c>
      <c r="Q26" s="51">
        <f>Correlations!S26</f>
        <v>1.269640877879823E-2</v>
      </c>
      <c r="R26" s="51">
        <f>Correlations!T26</f>
        <v>1.474401277640197E-2</v>
      </c>
      <c r="S26" s="51">
        <f>Correlations!U26</f>
        <v>-5.4169535246939883E-2</v>
      </c>
      <c r="T26" s="51">
        <f>Correlations!V26</f>
        <v>7.4343677711056801E-3</v>
      </c>
      <c r="U26" s="51">
        <f>Correlations!W26</f>
        <v>0.18988460208996119</v>
      </c>
      <c r="V26" s="51">
        <f>Correlations!X26</f>
        <v>1.8669942529189892E-2</v>
      </c>
      <c r="W26" s="51">
        <f>Correlations!Y26</f>
        <v>9.1130723482508266E-2</v>
      </c>
      <c r="X26" s="51">
        <f>Correlations!Z26</f>
        <v>7.671639516928308E-2</v>
      </c>
      <c r="Z26" s="22">
        <f t="shared" si="10"/>
        <v>45107</v>
      </c>
      <c r="AA26" s="38">
        <f t="shared" si="11"/>
        <v>200.34890126600374</v>
      </c>
      <c r="AB26" s="38">
        <f t="shared" si="0"/>
        <v>149.89538439739232</v>
      </c>
      <c r="AC26" s="38">
        <f t="shared" si="1"/>
        <v>146.30837778440761</v>
      </c>
      <c r="AD26" s="38">
        <f t="shared" si="2"/>
        <v>133.03301905314137</v>
      </c>
      <c r="AE26" s="38">
        <f t="shared" si="3"/>
        <v>140.50994604926922</v>
      </c>
      <c r="AF26" s="38">
        <f t="shared" si="4"/>
        <v>186.79991916255611</v>
      </c>
      <c r="AG26" s="38">
        <f t="shared" si="5"/>
        <v>185.87508620707166</v>
      </c>
      <c r="AH26" s="38">
        <f t="shared" si="6"/>
        <v>173.54863786639999</v>
      </c>
    </row>
    <row r="27" spans="2:34" ht="12" customHeight="1">
      <c r="B27" s="22">
        <f t="shared" si="7"/>
        <v>38352</v>
      </c>
      <c r="C27" s="18">
        <f>'Quarterly Returns'!W27</f>
        <v>0.1247391538594778</v>
      </c>
      <c r="D27" s="49">
        <f t="shared" si="8"/>
        <v>0.23366421331060661</v>
      </c>
      <c r="P27" s="53">
        <f t="shared" si="9"/>
        <v>38352</v>
      </c>
      <c r="Q27" s="49">
        <f>Correlations!S27</f>
        <v>0.23366421331060661</v>
      </c>
      <c r="R27" s="49">
        <f>Correlations!T27</f>
        <v>0.23596462642358071</v>
      </c>
      <c r="S27" s="49">
        <f>Correlations!U27</f>
        <v>0.10685676306652089</v>
      </c>
      <c r="T27" s="49">
        <f>Correlations!V27</f>
        <v>0.32723230507112278</v>
      </c>
      <c r="U27" s="49">
        <f>Correlations!W27</f>
        <v>0.27344696389594969</v>
      </c>
      <c r="V27" s="49">
        <f>Correlations!X27</f>
        <v>0.19179332719581191</v>
      </c>
      <c r="W27" s="49">
        <f>Correlations!Y27</f>
        <v>9.0154100661898967E-2</v>
      </c>
      <c r="X27" s="49">
        <f>Correlations!Z27</f>
        <v>5.8724089877275253E-2</v>
      </c>
      <c r="Z27" s="23">
        <f t="shared" si="10"/>
        <v>45199</v>
      </c>
      <c r="AA27" s="37">
        <f t="shared" si="11"/>
        <v>196.25736859767221</v>
      </c>
      <c r="AB27" s="37">
        <f t="shared" si="0"/>
        <v>146.85679588809091</v>
      </c>
      <c r="AC27" s="37">
        <f t="shared" si="1"/>
        <v>153.97501964421051</v>
      </c>
      <c r="AD27" s="37">
        <f t="shared" si="2"/>
        <v>124.08424467219359</v>
      </c>
      <c r="AE27" s="37">
        <f t="shared" si="3"/>
        <v>140.0677333185179</v>
      </c>
      <c r="AF27" s="37">
        <f t="shared" si="4"/>
        <v>196.61423737245244</v>
      </c>
      <c r="AG27" s="37">
        <f t="shared" si="5"/>
        <v>186.02933344392196</v>
      </c>
      <c r="AH27" s="37">
        <f t="shared" si="6"/>
        <v>169.97066510904921</v>
      </c>
    </row>
    <row r="28" spans="2:34" ht="12" customHeight="1">
      <c r="B28" s="22">
        <f t="shared" si="7"/>
        <v>38442</v>
      </c>
      <c r="C28" s="20">
        <f>'Quarterly Returns'!W28</f>
        <v>1.8976533036346499E-2</v>
      </c>
      <c r="D28" s="51">
        <f t="shared" si="8"/>
        <v>-0.1011714142860809</v>
      </c>
      <c r="P28" s="53">
        <f t="shared" si="9"/>
        <v>38442</v>
      </c>
      <c r="Q28" s="51">
        <f>Correlations!S28</f>
        <v>-0.1011714142860809</v>
      </c>
      <c r="R28" s="51">
        <f>Correlations!T28</f>
        <v>-9.1020158350716321E-2</v>
      </c>
      <c r="S28" s="51">
        <f>Correlations!U28</f>
        <v>-0.12203867253762871</v>
      </c>
      <c r="T28" s="51">
        <f>Correlations!V28</f>
        <v>-0.1760058649223111</v>
      </c>
      <c r="U28" s="51">
        <f>Correlations!W28</f>
        <v>0.21828857246054659</v>
      </c>
      <c r="V28" s="51">
        <f>Correlations!X28</f>
        <v>-1.040254534576133E-2</v>
      </c>
      <c r="W28" s="51">
        <f>Correlations!Y28</f>
        <v>-3.1387228051398063E-2</v>
      </c>
      <c r="X28" s="51">
        <f>Correlations!Z28</f>
        <v>7.371550865874088E-2</v>
      </c>
    </row>
    <row r="29" spans="2:34" ht="12" customHeight="1">
      <c r="B29" s="22">
        <f t="shared" si="7"/>
        <v>38533</v>
      </c>
      <c r="C29" s="18">
        <f>'Quarterly Returns'!W29</f>
        <v>7.4763355711958912E-2</v>
      </c>
      <c r="D29" s="49">
        <f t="shared" si="8"/>
        <v>0.1381380355369235</v>
      </c>
      <c r="P29" s="53">
        <f t="shared" si="9"/>
        <v>38533</v>
      </c>
      <c r="Q29" s="49">
        <f>Correlations!S29</f>
        <v>0.1381380355369235</v>
      </c>
      <c r="R29" s="49">
        <f>Correlations!T29</f>
        <v>0.15111822785793971</v>
      </c>
      <c r="S29" s="49">
        <f>Correlations!U29</f>
        <v>7.3433311357187822E-2</v>
      </c>
      <c r="T29" s="49">
        <f>Correlations!V29</f>
        <v>0.14210224674240229</v>
      </c>
      <c r="U29" s="49">
        <f>Correlations!W29</f>
        <v>0.41537513608427917</v>
      </c>
      <c r="V29" s="49">
        <f>Correlations!X29</f>
        <v>-3.007876572772053E-2</v>
      </c>
      <c r="W29" s="49">
        <f>Correlations!Y29</f>
        <v>0.1021755237207365</v>
      </c>
      <c r="X29" s="49">
        <f>Correlations!Z29</f>
        <v>-5.8748511441664552E-3</v>
      </c>
    </row>
    <row r="30" spans="2:34" ht="12" customHeight="1">
      <c r="B30" s="22">
        <f t="shared" si="7"/>
        <v>38625</v>
      </c>
      <c r="C30" s="20">
        <f>'Quarterly Returns'!W30</f>
        <v>6.8233137218424833E-2</v>
      </c>
      <c r="D30" s="51">
        <f t="shared" si="8"/>
        <v>6.081470959760063E-2</v>
      </c>
      <c r="P30" s="53">
        <f t="shared" si="9"/>
        <v>38625</v>
      </c>
      <c r="Q30" s="51">
        <f>Correlations!S30</f>
        <v>6.081470959760063E-2</v>
      </c>
      <c r="R30" s="51">
        <f>Correlations!T30</f>
        <v>4.4419490529886772E-2</v>
      </c>
      <c r="S30" s="51">
        <f>Correlations!U30</f>
        <v>0.13459719630075001</v>
      </c>
      <c r="T30" s="51">
        <f>Correlations!V30</f>
        <v>0.2158413610437748</v>
      </c>
      <c r="U30" s="51">
        <f>Correlations!W30</f>
        <v>-2.7716052226132659E-2</v>
      </c>
      <c r="V30" s="51">
        <f>Correlations!X30</f>
        <v>8.825268416600561E-2</v>
      </c>
      <c r="W30" s="51">
        <f>Correlations!Y30</f>
        <v>5.1668841992240297E-2</v>
      </c>
      <c r="X30" s="51">
        <f>Correlations!Z30</f>
        <v>6.4190155140921121E-2</v>
      </c>
    </row>
    <row r="31" spans="2:34" ht="12" customHeight="1">
      <c r="B31" s="22">
        <f t="shared" si="7"/>
        <v>38717</v>
      </c>
      <c r="C31" s="18">
        <f>'Quarterly Returns'!W31</f>
        <v>9.0381502532976388E-2</v>
      </c>
      <c r="D31" s="49">
        <f t="shared" si="8"/>
        <v>0.1155423827038715</v>
      </c>
      <c r="P31" s="53">
        <f t="shared" si="9"/>
        <v>38717</v>
      </c>
      <c r="Q31" s="49">
        <f>Correlations!S31</f>
        <v>0.1155423827038715</v>
      </c>
      <c r="R31" s="49">
        <f>Correlations!T31</f>
        <v>0.1423961586209202</v>
      </c>
      <c r="S31" s="49">
        <f>Correlations!U31</f>
        <v>-4.3940242536809379E-2</v>
      </c>
      <c r="T31" s="49">
        <f>Correlations!V31</f>
        <v>0.20202432421763961</v>
      </c>
      <c r="U31" s="49">
        <f>Correlations!W31</f>
        <v>-6.0162233901612433E-2</v>
      </c>
      <c r="V31" s="49">
        <f>Correlations!X31</f>
        <v>2.9747863339280499E-2</v>
      </c>
      <c r="W31" s="49">
        <f>Correlations!Y31</f>
        <v>9.8448463259168409E-2</v>
      </c>
      <c r="X31" s="49">
        <f>Correlations!Z31</f>
        <v>3.722577417179821E-3</v>
      </c>
    </row>
    <row r="32" spans="2:34" ht="12" customHeight="1">
      <c r="B32" s="22">
        <f t="shared" si="7"/>
        <v>38807</v>
      </c>
      <c r="C32" s="20">
        <f>'Quarterly Returns'!W32</f>
        <v>4.2944295377263852E-2</v>
      </c>
      <c r="D32" s="51">
        <f t="shared" si="8"/>
        <v>-1.094509410750481E-2</v>
      </c>
      <c r="P32" s="53">
        <f t="shared" si="9"/>
        <v>38807</v>
      </c>
      <c r="Q32" s="51">
        <f>Correlations!S32</f>
        <v>-1.094509410750481E-2</v>
      </c>
      <c r="R32" s="51">
        <f>Correlations!T32</f>
        <v>-1.429846936387316E-2</v>
      </c>
      <c r="S32" s="51">
        <f>Correlations!U32</f>
        <v>5.5638067735348018E-2</v>
      </c>
      <c r="T32" s="51">
        <f>Correlations!V32</f>
        <v>-0.1144892854669957</v>
      </c>
      <c r="U32" s="51">
        <f>Correlations!W32</f>
        <v>0.1449369813845518</v>
      </c>
      <c r="V32" s="51">
        <f>Correlations!X32</f>
        <v>4.1625487023505908E-2</v>
      </c>
      <c r="W32" s="51">
        <f>Correlations!Y32</f>
        <v>2.0692512144590589E-2</v>
      </c>
      <c r="X32" s="51">
        <f>Correlations!Z32</f>
        <v>0.1113155883103653</v>
      </c>
    </row>
    <row r="33" spans="2:24" ht="12" customHeight="1">
      <c r="B33" s="22">
        <f t="shared" si="7"/>
        <v>38898</v>
      </c>
      <c r="C33" s="18">
        <f>'Quarterly Returns'!W33</f>
        <v>5.1864892067492452E-2</v>
      </c>
      <c r="D33" s="49">
        <f t="shared" si="8"/>
        <v>6.1998825709460179E-2</v>
      </c>
      <c r="P33" s="53">
        <f t="shared" si="9"/>
        <v>38898</v>
      </c>
      <c r="Q33" s="49">
        <f>Correlations!S33</f>
        <v>6.1998825709460179E-2</v>
      </c>
      <c r="R33" s="49">
        <f>Correlations!T33</f>
        <v>6.5571366927835981E-2</v>
      </c>
      <c r="S33" s="49">
        <f>Correlations!U33</f>
        <v>-3.3635619338643667E-2</v>
      </c>
      <c r="T33" s="49">
        <f>Correlations!V33</f>
        <v>0.11487882726034281</v>
      </c>
      <c r="U33" s="49">
        <f>Correlations!W33</f>
        <v>0.1017847828514454</v>
      </c>
      <c r="V33" s="49">
        <f>Correlations!X33</f>
        <v>4.5004007779022373E-2</v>
      </c>
      <c r="W33" s="49">
        <f>Correlations!Y33</f>
        <v>8.2291930610371586E-2</v>
      </c>
      <c r="X33" s="49">
        <f>Correlations!Z33</f>
        <v>2.9393633283715581E-2</v>
      </c>
    </row>
    <row r="34" spans="2:24" ht="12" customHeight="1">
      <c r="B34" s="22">
        <f t="shared" si="7"/>
        <v>38990</v>
      </c>
      <c r="C34" s="20">
        <f>'Quarterly Returns'!W34</f>
        <v>4.1690438133390018E-2</v>
      </c>
      <c r="D34" s="51">
        <f t="shared" si="8"/>
        <v>3.0132103574403331E-2</v>
      </c>
      <c r="P34" s="53">
        <f t="shared" si="9"/>
        <v>38990</v>
      </c>
      <c r="Q34" s="51">
        <f>Correlations!S34</f>
        <v>3.0132103574403331E-2</v>
      </c>
      <c r="R34" s="51">
        <f>Correlations!T34</f>
        <v>2.9037692276437609E-2</v>
      </c>
      <c r="S34" s="51">
        <f>Correlations!U34</f>
        <v>3.0279006306366471E-2</v>
      </c>
      <c r="T34" s="51">
        <f>Correlations!V34</f>
        <v>0.11633360059902199</v>
      </c>
      <c r="U34" s="51">
        <f>Correlations!W34</f>
        <v>-8.2836172914523189E-3</v>
      </c>
      <c r="V34" s="51">
        <f>Correlations!X34</f>
        <v>2.4199765417385541E-2</v>
      </c>
      <c r="W34" s="51">
        <f>Correlations!Y34</f>
        <v>2.679295038208623E-2</v>
      </c>
      <c r="X34" s="51">
        <f>Correlations!Z34</f>
        <v>3.1712313567796059E-2</v>
      </c>
    </row>
    <row r="35" spans="2:24" ht="12" customHeight="1">
      <c r="B35" s="22">
        <f t="shared" si="7"/>
        <v>39082</v>
      </c>
      <c r="C35" s="18">
        <f>'Quarterly Returns'!W35</f>
        <v>0.13465151505489861</v>
      </c>
      <c r="D35" s="49">
        <f t="shared" si="8"/>
        <v>0.24025671362197831</v>
      </c>
      <c r="P35" s="53">
        <f t="shared" si="9"/>
        <v>39082</v>
      </c>
      <c r="Q35" s="49">
        <f>Correlations!S35</f>
        <v>0.24025671362197831</v>
      </c>
      <c r="R35" s="49">
        <f>Correlations!T35</f>
        <v>0.2490869103255563</v>
      </c>
      <c r="S35" s="49">
        <f>Correlations!U35</f>
        <v>0.1920433293065695</v>
      </c>
      <c r="T35" s="49">
        <f>Correlations!V35</f>
        <v>0.30370681640534192</v>
      </c>
      <c r="U35" s="49">
        <f>Correlations!W35</f>
        <v>0.1031686041843522</v>
      </c>
      <c r="V35" s="49">
        <f>Correlations!X35</f>
        <v>0.1055416380417953</v>
      </c>
      <c r="W35" s="49">
        <f>Correlations!Y35</f>
        <v>0.1237869700687128</v>
      </c>
      <c r="X35" s="49">
        <f>Correlations!Z35</f>
        <v>8.0246262586800815E-2</v>
      </c>
    </row>
    <row r="36" spans="2:24" ht="12" customHeight="1">
      <c r="B36" s="22">
        <f t="shared" si="7"/>
        <v>39172</v>
      </c>
      <c r="C36" s="20">
        <f>'Quarterly Returns'!W36</f>
        <v>3.077587163926054E-2</v>
      </c>
      <c r="D36" s="51">
        <f t="shared" si="8"/>
        <v>-8.7228440622030765E-2</v>
      </c>
      <c r="P36" s="53">
        <f t="shared" si="9"/>
        <v>39172</v>
      </c>
      <c r="Q36" s="51">
        <f>Correlations!S36</f>
        <v>-8.7228440622030765E-2</v>
      </c>
      <c r="R36" s="51">
        <f>Correlations!T36</f>
        <v>-5.7544009392757639E-2</v>
      </c>
      <c r="S36" s="51">
        <f>Correlations!U36</f>
        <v>-8.4506571044511453E-2</v>
      </c>
      <c r="T36" s="51">
        <f>Correlations!V36</f>
        <v>-0.28500673675085458</v>
      </c>
      <c r="U36" s="51">
        <f>Correlations!W36</f>
        <v>9.262742135437544E-3</v>
      </c>
      <c r="V36" s="51">
        <f>Correlations!X36</f>
        <v>-1.007103996125608E-2</v>
      </c>
      <c r="W36" s="51">
        <f>Correlations!Y36</f>
        <v>-5.0851806746756503E-2</v>
      </c>
      <c r="X36" s="51">
        <f>Correlations!Z36</f>
        <v>2.1546809248363961E-2</v>
      </c>
    </row>
    <row r="37" spans="2:24" ht="12" customHeight="1">
      <c r="B37" s="22">
        <f t="shared" si="7"/>
        <v>39263</v>
      </c>
      <c r="C37" s="18">
        <f>'Quarterly Returns'!W37</f>
        <v>9.996468816800741E-2</v>
      </c>
      <c r="D37" s="49">
        <f t="shared" si="8"/>
        <v>0.17856423703413071</v>
      </c>
      <c r="P37" s="53">
        <f t="shared" si="9"/>
        <v>39263</v>
      </c>
      <c r="Q37" s="49">
        <f>Correlations!S37</f>
        <v>0.17856423703413071</v>
      </c>
      <c r="R37" s="49">
        <f>Correlations!T37</f>
        <v>0.17057918315993911</v>
      </c>
      <c r="S37" s="49">
        <f>Correlations!U37</f>
        <v>0.11816730203704789</v>
      </c>
      <c r="T37" s="49">
        <f>Correlations!V37</f>
        <v>0.23409552283677179</v>
      </c>
      <c r="U37" s="49">
        <f>Correlations!W37</f>
        <v>7.7679000340616464E-2</v>
      </c>
      <c r="V37" s="49">
        <f>Correlations!X37</f>
        <v>0.1103502124797283</v>
      </c>
      <c r="W37" s="49">
        <f>Correlations!Y37</f>
        <v>0.20148363948104431</v>
      </c>
      <c r="X37" s="49">
        <f>Correlations!Z37</f>
        <v>0.15281421878167531</v>
      </c>
    </row>
    <row r="38" spans="2:24" ht="12" customHeight="1">
      <c r="B38" s="22">
        <f t="shared" si="7"/>
        <v>39355</v>
      </c>
      <c r="C38" s="20">
        <f>'Quarterly Returns'!W38</f>
        <v>3.2161304116602452E-2</v>
      </c>
      <c r="D38" s="51">
        <f t="shared" si="8"/>
        <v>-4.4864372364258873E-2</v>
      </c>
      <c r="P38" s="53">
        <f t="shared" si="9"/>
        <v>39355</v>
      </c>
      <c r="Q38" s="51">
        <f>Correlations!S38</f>
        <v>-4.4864372364258873E-2</v>
      </c>
      <c r="R38" s="51">
        <f>Correlations!T38</f>
        <v>-3.3990172398148957E-2</v>
      </c>
      <c r="S38" s="51">
        <f>Correlations!U38</f>
        <v>-4.7389339789631141E-2</v>
      </c>
      <c r="T38" s="51">
        <f>Correlations!V38</f>
        <v>-7.2729613509526267E-2</v>
      </c>
      <c r="U38" s="51">
        <f>Correlations!W38</f>
        <v>7.0039011486033281E-2</v>
      </c>
      <c r="V38" s="51">
        <f>Correlations!X38</f>
        <v>-3.0660821060006522E-3</v>
      </c>
      <c r="W38" s="51">
        <f>Correlations!Y38</f>
        <v>-2.6010712691767551E-2</v>
      </c>
      <c r="X38" s="51">
        <f>Correlations!Z38</f>
        <v>5.1692399939696647E-2</v>
      </c>
    </row>
    <row r="39" spans="2:24" ht="12" customHeight="1">
      <c r="B39" s="22">
        <f t="shared" si="7"/>
        <v>39447</v>
      </c>
      <c r="C39" s="18">
        <f>'Quarterly Returns'!W39</f>
        <v>3.665984573689629E-2</v>
      </c>
      <c r="D39" s="49">
        <f t="shared" si="8"/>
        <v>4.1770257500677033E-2</v>
      </c>
      <c r="P39" s="53">
        <f t="shared" si="9"/>
        <v>39447</v>
      </c>
      <c r="Q39" s="49">
        <f>Correlations!S39</f>
        <v>4.1770257500677033E-2</v>
      </c>
      <c r="R39" s="49">
        <f>Correlations!T39</f>
        <v>3.429453424911983E-2</v>
      </c>
      <c r="S39" s="49">
        <f>Correlations!U39</f>
        <v>7.9091928571980871E-2</v>
      </c>
      <c r="T39" s="49">
        <f>Correlations!V39</f>
        <v>0.1162604418560674</v>
      </c>
      <c r="U39" s="49">
        <f>Correlations!W39</f>
        <v>0.1147344201107923</v>
      </c>
      <c r="V39" s="49">
        <f>Correlations!X39</f>
        <v>7.5483556421690667E-3</v>
      </c>
      <c r="W39" s="49">
        <f>Correlations!Y39</f>
        <v>3.7906530324171163E-2</v>
      </c>
      <c r="X39" s="49">
        <f>Correlations!Z39</f>
        <v>1.7156986398446102E-2</v>
      </c>
    </row>
    <row r="40" spans="2:24" ht="12" customHeight="1">
      <c r="B40" s="22">
        <f t="shared" si="7"/>
        <v>39538</v>
      </c>
      <c r="C40" s="20">
        <f>'Quarterly Returns'!W40</f>
        <v>5.4449357225974104E-3</v>
      </c>
      <c r="D40" s="51">
        <f t="shared" si="8"/>
        <v>-3.001567725090451E-2</v>
      </c>
      <c r="P40" s="53">
        <f t="shared" si="9"/>
        <v>39538</v>
      </c>
      <c r="Q40" s="51">
        <f>Correlations!S40</f>
        <v>-3.001567725090451E-2</v>
      </c>
      <c r="R40" s="51">
        <f>Correlations!T40</f>
        <v>-2.1678301661756279E-2</v>
      </c>
      <c r="S40" s="51">
        <f>Correlations!U40</f>
        <v>-8.3377896309960037E-3</v>
      </c>
      <c r="T40" s="51">
        <f>Correlations!V40</f>
        <v>-0.1458619393968873</v>
      </c>
      <c r="U40" s="51">
        <f>Correlations!W40</f>
        <v>-4.5586111171835322E-2</v>
      </c>
      <c r="V40" s="51">
        <f>Correlations!X40</f>
        <v>-3.9216301843620217E-2</v>
      </c>
      <c r="W40" s="51">
        <f>Correlations!Y40</f>
        <v>0.13456675834742449</v>
      </c>
      <c r="X40" s="51">
        <f>Correlations!Z40</f>
        <v>-2.6392659654764128E-3</v>
      </c>
    </row>
    <row r="41" spans="2:24" ht="12" customHeight="1">
      <c r="B41" s="22">
        <f t="shared" si="7"/>
        <v>39629</v>
      </c>
      <c r="C41" s="18">
        <f>'Quarterly Returns'!W41</f>
        <v>-1.9274519436839329E-2</v>
      </c>
      <c r="D41" s="49">
        <f t="shared" si="8"/>
        <v>-4.735619681226938E-2</v>
      </c>
      <c r="P41" s="53">
        <f t="shared" si="9"/>
        <v>39629</v>
      </c>
      <c r="Q41" s="49">
        <f>Correlations!S41</f>
        <v>-4.735619681226938E-2</v>
      </c>
      <c r="R41" s="49">
        <f>Correlations!T41</f>
        <v>-4.1135740354232127E-2</v>
      </c>
      <c r="S41" s="49">
        <f>Correlations!U41</f>
        <v>-0.1258864997211957</v>
      </c>
      <c r="T41" s="49">
        <f>Correlations!V41</f>
        <v>-6.6840460556485778E-2</v>
      </c>
      <c r="U41" s="49">
        <f>Correlations!W41</f>
        <v>4.8958231490537768E-2</v>
      </c>
      <c r="V41" s="49">
        <f>Correlations!X41</f>
        <v>9.4019186562197769E-3</v>
      </c>
      <c r="W41" s="49">
        <f>Correlations!Y41</f>
        <v>-0.13335922060382219</v>
      </c>
      <c r="X41" s="49">
        <f>Correlations!Z41</f>
        <v>-4.5522601222331441E-2</v>
      </c>
    </row>
    <row r="42" spans="2:24" ht="12" customHeight="1">
      <c r="B42" s="22">
        <f t="shared" si="7"/>
        <v>39721</v>
      </c>
      <c r="C42" s="20">
        <f>'Quarterly Returns'!W42</f>
        <v>-7.3019665974052628E-2</v>
      </c>
      <c r="D42" s="51">
        <f t="shared" si="8"/>
        <v>-0.13407497062453039</v>
      </c>
      <c r="P42" s="53">
        <f t="shared" si="9"/>
        <v>39721</v>
      </c>
      <c r="Q42" s="51">
        <f>Correlations!S42</f>
        <v>-0.13407497062453039</v>
      </c>
      <c r="R42" s="51">
        <f>Correlations!T42</f>
        <v>-0.13813171414531011</v>
      </c>
      <c r="S42" s="51">
        <f>Correlations!U42</f>
        <v>-4.1822176492259687E-2</v>
      </c>
      <c r="T42" s="51">
        <f>Correlations!V42</f>
        <v>-0.14708687285329949</v>
      </c>
      <c r="U42" s="51">
        <f>Correlations!W42</f>
        <v>1.6298558785770891E-2</v>
      </c>
      <c r="V42" s="51">
        <f>Correlations!X42</f>
        <v>-0.1285254033879682</v>
      </c>
      <c r="W42" s="51">
        <f>Correlations!Y42</f>
        <v>-0.1071760207476191</v>
      </c>
      <c r="X42" s="51">
        <f>Correlations!Z42</f>
        <v>4.5481959991371647E-2</v>
      </c>
    </row>
    <row r="43" spans="2:24" ht="12" customHeight="1">
      <c r="B43" s="22">
        <f t="shared" si="7"/>
        <v>39813</v>
      </c>
      <c r="C43" s="18">
        <f>'Quarterly Returns'!W43</f>
        <v>-0.12416251071097111</v>
      </c>
      <c r="D43" s="49">
        <f t="shared" si="8"/>
        <v>-0.1822615609004162</v>
      </c>
      <c r="P43" s="53">
        <f t="shared" si="9"/>
        <v>39813</v>
      </c>
      <c r="Q43" s="49">
        <f>Correlations!S43</f>
        <v>-0.1822615609004162</v>
      </c>
      <c r="R43" s="49">
        <f>Correlations!T43</f>
        <v>-0.16953601930912149</v>
      </c>
      <c r="S43" s="49">
        <f>Correlations!U43</f>
        <v>-0.23110129167677329</v>
      </c>
      <c r="T43" s="49">
        <f>Correlations!V43</f>
        <v>-0.2365992182869833</v>
      </c>
      <c r="U43" s="49">
        <f>Correlations!W43</f>
        <v>-0.14056429813842539</v>
      </c>
      <c r="V43" s="49">
        <f>Correlations!X43</f>
        <v>-0.16576405147518261</v>
      </c>
      <c r="W43" s="49">
        <f>Correlations!Y43</f>
        <v>-0.15120397521030021</v>
      </c>
      <c r="X43" s="49">
        <f>Correlations!Z43</f>
        <v>-0.1056107278450074</v>
      </c>
    </row>
    <row r="44" spans="2:24" ht="12" customHeight="1">
      <c r="B44" s="22">
        <f t="shared" si="7"/>
        <v>39903</v>
      </c>
      <c r="C44" s="20">
        <f>'Quarterly Returns'!W44</f>
        <v>-7.6848612756859946E-2</v>
      </c>
      <c r="D44" s="51">
        <f t="shared" si="8"/>
        <v>-2.3099304402296569E-2</v>
      </c>
      <c r="P44" s="53">
        <f t="shared" si="9"/>
        <v>39903</v>
      </c>
      <c r="Q44" s="51">
        <f>Correlations!S44</f>
        <v>-2.3099304402296569E-2</v>
      </c>
      <c r="R44" s="51">
        <f>Correlations!T44</f>
        <v>-2.796477029620352E-2</v>
      </c>
      <c r="S44" s="51">
        <f>Correlations!U44</f>
        <v>7.7950624247305131E-2</v>
      </c>
      <c r="T44" s="51">
        <f>Correlations!V44</f>
        <v>-0.27087244321241488</v>
      </c>
      <c r="U44" s="51">
        <f>Correlations!W44</f>
        <v>-1.8289446473708549E-2</v>
      </c>
      <c r="V44" s="51">
        <f>Correlations!X44</f>
        <v>1.136192213327347E-3</v>
      </c>
      <c r="W44" s="51">
        <f>Correlations!Y44</f>
        <v>5.253328970538608E-2</v>
      </c>
      <c r="X44" s="51">
        <f>Correlations!Z44</f>
        <v>-8.9375775603597024E-2</v>
      </c>
    </row>
    <row r="45" spans="2:24" ht="12" customHeight="1">
      <c r="B45" s="22">
        <f t="shared" si="7"/>
        <v>39994</v>
      </c>
      <c r="C45" s="18">
        <f>'Quarterly Returns'!W45</f>
        <v>2.430237254928436E-2</v>
      </c>
      <c r="D45" s="49">
        <f t="shared" si="8"/>
        <v>0.13921143171961331</v>
      </c>
      <c r="P45" s="53">
        <f t="shared" si="9"/>
        <v>39994</v>
      </c>
      <c r="Q45" s="49">
        <f>Correlations!S45</f>
        <v>0.13921143171961331</v>
      </c>
      <c r="R45" s="49">
        <f>Correlations!T45</f>
        <v>0.15170780933305761</v>
      </c>
      <c r="S45" s="49">
        <f>Correlations!U45</f>
        <v>8.7137541223015952E-2</v>
      </c>
      <c r="T45" s="49">
        <f>Correlations!V45</f>
        <v>-4.5609865931951097E-3</v>
      </c>
      <c r="U45" s="49">
        <f>Correlations!W45</f>
        <v>3.2365684443802181E-2</v>
      </c>
      <c r="V45" s="49">
        <f>Correlations!X45</f>
        <v>0.17060017010436401</v>
      </c>
      <c r="W45" s="49">
        <f>Correlations!Y45</f>
        <v>-6.9327265669332505E-2</v>
      </c>
      <c r="X45" s="49">
        <f>Correlations!Z45</f>
        <v>-3.8226435410145471E-3</v>
      </c>
    </row>
    <row r="46" spans="2:24" ht="12" customHeight="1">
      <c r="B46" s="22">
        <f t="shared" si="7"/>
        <v>40086</v>
      </c>
      <c r="C46" s="20">
        <f>'Quarterly Returns'!W46</f>
        <v>4.7191760250441687E-2</v>
      </c>
      <c r="D46" s="51">
        <f t="shared" si="8"/>
        <v>7.3194453133405821E-2</v>
      </c>
      <c r="P46" s="53">
        <f t="shared" si="9"/>
        <v>40086</v>
      </c>
      <c r="Q46" s="51">
        <f>Correlations!S46</f>
        <v>7.3194453133405821E-2</v>
      </c>
      <c r="R46" s="51">
        <f>Correlations!T46</f>
        <v>6.1603678634580279E-2</v>
      </c>
      <c r="S46" s="51">
        <f>Correlations!U46</f>
        <v>3.4268846335129943E-2</v>
      </c>
      <c r="T46" s="51">
        <f>Correlations!V46</f>
        <v>2.5917361524083901E-2</v>
      </c>
      <c r="U46" s="51">
        <f>Correlations!W46</f>
        <v>8.0563527493133572E-2</v>
      </c>
      <c r="V46" s="51">
        <f>Correlations!X46</f>
        <v>0.11607712254746411</v>
      </c>
      <c r="W46" s="51">
        <f>Correlations!Y46</f>
        <v>0.16015839818340541</v>
      </c>
      <c r="X46" s="51">
        <f>Correlations!Z46</f>
        <v>2.3435751613695498E-2</v>
      </c>
    </row>
    <row r="47" spans="2:24" ht="12" customHeight="1">
      <c r="B47" s="22">
        <f t="shared" si="7"/>
        <v>40178</v>
      </c>
      <c r="C47" s="18">
        <f>'Quarterly Returns'!W47</f>
        <v>5.3918741838815842E-2</v>
      </c>
      <c r="D47" s="49">
        <f t="shared" si="8"/>
        <v>6.1560695330782907E-2</v>
      </c>
      <c r="P47" s="53">
        <f t="shared" si="9"/>
        <v>40178</v>
      </c>
      <c r="Q47" s="49">
        <f>Correlations!S47</f>
        <v>6.1560695330782907E-2</v>
      </c>
      <c r="R47" s="49">
        <f>Correlations!T47</f>
        <v>9.4200574659655326E-2</v>
      </c>
      <c r="S47" s="49">
        <f>Correlations!U47</f>
        <v>7.0977589275976444E-2</v>
      </c>
      <c r="T47" s="49">
        <f>Correlations!V47</f>
        <v>-1.7341637083254619E-2</v>
      </c>
      <c r="U47" s="49">
        <f>Correlations!W47</f>
        <v>2.8466465041457511E-2</v>
      </c>
      <c r="V47" s="49">
        <f>Correlations!X47</f>
        <v>2.7273361162432581E-2</v>
      </c>
      <c r="W47" s="49">
        <f>Correlations!Y47</f>
        <v>9.0677732403738175E-3</v>
      </c>
      <c r="X47" s="49">
        <f>Correlations!Z47</f>
        <v>2.5819076257396292E-2</v>
      </c>
    </row>
    <row r="48" spans="2:24" ht="12" customHeight="1">
      <c r="B48" s="22">
        <f t="shared" si="7"/>
        <v>40268</v>
      </c>
      <c r="C48" s="20">
        <f>'Quarterly Returns'!W48</f>
        <v>2.1346718859633022E-2</v>
      </c>
      <c r="D48" s="51">
        <f t="shared" si="8"/>
        <v>-1.5655595101859151E-2</v>
      </c>
      <c r="P48" s="53">
        <f t="shared" si="9"/>
        <v>40268</v>
      </c>
      <c r="Q48" s="51">
        <f>Correlations!S48</f>
        <v>-1.5655595101859151E-2</v>
      </c>
      <c r="R48" s="51">
        <f>Correlations!T48</f>
        <v>-2.1275541698029921E-2</v>
      </c>
      <c r="S48" s="51">
        <f>Correlations!U48</f>
        <v>-2.4975409559143541E-2</v>
      </c>
      <c r="T48" s="51">
        <f>Correlations!V48</f>
        <v>-8.0620000347096238E-2</v>
      </c>
      <c r="U48" s="51">
        <f>Correlations!W48</f>
        <v>-3.8357127022505828E-2</v>
      </c>
      <c r="V48" s="51">
        <f>Correlations!X48</f>
        <v>6.6328104277527139E-2</v>
      </c>
      <c r="W48" s="51">
        <f>Correlations!Y48</f>
        <v>6.6584493270945233E-2</v>
      </c>
      <c r="X48" s="51">
        <f>Correlations!Z48</f>
        <v>1.2102867191831171E-2</v>
      </c>
    </row>
    <row r="49" spans="2:24" ht="12" customHeight="1">
      <c r="B49" s="22">
        <f t="shared" si="7"/>
        <v>40359</v>
      </c>
      <c r="C49" s="18">
        <f>'Quarterly Returns'!W49</f>
        <v>1.8251716122514861E-2</v>
      </c>
      <c r="D49" s="49">
        <f t="shared" si="8"/>
        <v>1.47357458966644E-2</v>
      </c>
      <c r="P49" s="53">
        <f t="shared" si="9"/>
        <v>40359</v>
      </c>
      <c r="Q49" s="49">
        <f>Correlations!S49</f>
        <v>1.47357458966644E-2</v>
      </c>
      <c r="R49" s="49">
        <f>Correlations!T49</f>
        <v>1.1331926168131799E-2</v>
      </c>
      <c r="S49" s="49">
        <f>Correlations!U49</f>
        <v>-3.5102100693399828E-2</v>
      </c>
      <c r="T49" s="49">
        <f>Correlations!V49</f>
        <v>0.20655490402550261</v>
      </c>
      <c r="U49" s="49">
        <f>Correlations!W49</f>
        <v>7.5080307432850574E-3</v>
      </c>
      <c r="V49" s="49">
        <f>Correlations!X49</f>
        <v>4.6035907896015017E-3</v>
      </c>
      <c r="W49" s="49">
        <f>Correlations!Y49</f>
        <v>-6.3903469944854935E-2</v>
      </c>
      <c r="X49" s="49">
        <f>Correlations!Z49</f>
        <v>9.1988234502853622E-2</v>
      </c>
    </row>
    <row r="50" spans="2:24" ht="12" customHeight="1">
      <c r="B50" s="22">
        <f t="shared" si="7"/>
        <v>40451</v>
      </c>
      <c r="C50" s="20">
        <f>'Quarterly Returns'!W50</f>
        <v>4.5118841597551418E-2</v>
      </c>
      <c r="D50" s="51">
        <f t="shared" si="8"/>
        <v>7.5640305146360706E-2</v>
      </c>
      <c r="P50" s="53">
        <f t="shared" si="9"/>
        <v>40451</v>
      </c>
      <c r="Q50" s="51">
        <f>Correlations!S50</f>
        <v>7.5640305146360706E-2</v>
      </c>
      <c r="R50" s="51">
        <f>Correlations!T50</f>
        <v>7.143399175147766E-2</v>
      </c>
      <c r="S50" s="51">
        <f>Correlations!U50</f>
        <v>0.1411137113252075</v>
      </c>
      <c r="T50" s="51">
        <f>Correlations!V50</f>
        <v>1.1800593323176831E-2</v>
      </c>
      <c r="U50" s="51">
        <f>Correlations!W50</f>
        <v>7.3485551544912167E-2</v>
      </c>
      <c r="V50" s="51">
        <f>Correlations!X50</f>
        <v>5.4884341091446617E-2</v>
      </c>
      <c r="W50" s="51">
        <f>Correlations!Y50</f>
        <v>0.1008435207435804</v>
      </c>
      <c r="X50" s="51">
        <f>Correlations!Z50</f>
        <v>6.7409194187656576E-2</v>
      </c>
    </row>
    <row r="51" spans="2:24" ht="12" customHeight="1">
      <c r="B51" s="22">
        <f t="shared" si="7"/>
        <v>40543</v>
      </c>
      <c r="C51" s="18">
        <f>'Quarterly Returns'!W51</f>
        <v>7.5700719675913408E-2</v>
      </c>
      <c r="D51" s="49">
        <f t="shared" si="8"/>
        <v>0.1104421987332886</v>
      </c>
      <c r="P51" s="53">
        <f t="shared" si="9"/>
        <v>40543</v>
      </c>
      <c r="Q51" s="49">
        <f>Correlations!S51</f>
        <v>0.1104421987332886</v>
      </c>
      <c r="R51" s="49">
        <f>Correlations!T51</f>
        <v>0.1082135430053154</v>
      </c>
      <c r="S51" s="49">
        <f>Correlations!U51</f>
        <v>0.1281625159516207</v>
      </c>
      <c r="T51" s="49">
        <f>Correlations!V51</f>
        <v>0.14412840473738611</v>
      </c>
      <c r="U51" s="49">
        <f>Correlations!W51</f>
        <v>0.12988034682853139</v>
      </c>
      <c r="V51" s="49">
        <f>Correlations!X51</f>
        <v>9.484643721071008E-2</v>
      </c>
      <c r="W51" s="49">
        <f>Correlations!Y51</f>
        <v>-3.0581046644260262E-3</v>
      </c>
      <c r="X51" s="49">
        <f>Correlations!Z51</f>
        <v>4.4449542031844883E-2</v>
      </c>
    </row>
    <row r="52" spans="2:24" ht="12" customHeight="1">
      <c r="B52" s="22">
        <f t="shared" si="7"/>
        <v>40633</v>
      </c>
      <c r="C52" s="20">
        <f>'Quarterly Returns'!W52</f>
        <v>4.9387350648478767E-2</v>
      </c>
      <c r="D52" s="51">
        <f t="shared" si="8"/>
        <v>1.9494962854204659E-2</v>
      </c>
      <c r="P52" s="53">
        <f t="shared" si="9"/>
        <v>40633</v>
      </c>
      <c r="Q52" s="51">
        <f>Correlations!S52</f>
        <v>1.9494962854204659E-2</v>
      </c>
      <c r="R52" s="51">
        <f>Correlations!T52</f>
        <v>2.6147919802268091E-2</v>
      </c>
      <c r="S52" s="51">
        <f>Correlations!U52</f>
        <v>-1.7430696379953251E-3</v>
      </c>
      <c r="T52" s="51">
        <f>Correlations!V52</f>
        <v>-2.0392592561526892E-3</v>
      </c>
      <c r="U52" s="51">
        <f>Correlations!W52</f>
        <v>1.4028203563058341E-2</v>
      </c>
      <c r="V52" s="51">
        <f>Correlations!X52</f>
        <v>2.9394768412121779E-2</v>
      </c>
      <c r="W52" s="51">
        <f>Correlations!Y52</f>
        <v>5.9355004128113793E-2</v>
      </c>
      <c r="X52" s="51">
        <f>Correlations!Z52</f>
        <v>8.3781138756381685E-2</v>
      </c>
    </row>
    <row r="53" spans="2:24" ht="12" customHeight="1">
      <c r="B53" s="22">
        <f t="shared" si="7"/>
        <v>40724</v>
      </c>
      <c r="C53" s="18">
        <f>'Quarterly Returns'!W53</f>
        <v>4.4018758298730809E-2</v>
      </c>
      <c r="D53" s="49">
        <f t="shared" si="8"/>
        <v>3.7919955661154421E-2</v>
      </c>
      <c r="P53" s="53">
        <f t="shared" si="9"/>
        <v>40724</v>
      </c>
      <c r="Q53" s="49">
        <f>Correlations!S53</f>
        <v>3.7919955661154421E-2</v>
      </c>
      <c r="R53" s="49">
        <f>Correlations!T53</f>
        <v>4.311198915644792E-2</v>
      </c>
      <c r="S53" s="49">
        <f>Correlations!U53</f>
        <v>3.8510808477837007E-2</v>
      </c>
      <c r="T53" s="49">
        <f>Correlations!V53</f>
        <v>1.6990426406007789E-2</v>
      </c>
      <c r="U53" s="49">
        <f>Correlations!W53</f>
        <v>3.6269946907193332E-2</v>
      </c>
      <c r="V53" s="49">
        <f>Correlations!X53</f>
        <v>2.4914114283418009E-2</v>
      </c>
      <c r="W53" s="49">
        <f>Correlations!Y53</f>
        <v>7.3022823934386194E-2</v>
      </c>
      <c r="X53" s="49">
        <f>Correlations!Z53</f>
        <v>4.9578958631962489E-2</v>
      </c>
    </row>
    <row r="54" spans="2:24" ht="12" customHeight="1">
      <c r="B54" s="22">
        <f t="shared" si="7"/>
        <v>40816</v>
      </c>
      <c r="C54" s="20">
        <f>'Quarterly Returns'!W54</f>
        <v>-2.4925591638682021E-2</v>
      </c>
      <c r="D54" s="51">
        <f t="shared" si="8"/>
        <v>-0.10324742273543561</v>
      </c>
      <c r="P54" s="53">
        <f t="shared" si="9"/>
        <v>40816</v>
      </c>
      <c r="Q54" s="51">
        <f>Correlations!S54</f>
        <v>-0.10324742273543561</v>
      </c>
      <c r="R54" s="51">
        <f>Correlations!T54</f>
        <v>-0.10215936046412639</v>
      </c>
      <c r="S54" s="51">
        <f>Correlations!U54</f>
        <v>-9.9439614361707479E-2</v>
      </c>
      <c r="T54" s="51">
        <f>Correlations!V54</f>
        <v>-4.5860598135006807E-2</v>
      </c>
      <c r="U54" s="51">
        <f>Correlations!W54</f>
        <v>-6.829248755025287E-2</v>
      </c>
      <c r="V54" s="51">
        <f>Correlations!X54</f>
        <v>-8.5290437990935317E-2</v>
      </c>
      <c r="W54" s="51">
        <f>Correlations!Y54</f>
        <v>-9.5133483889203105E-2</v>
      </c>
      <c r="X54" s="51">
        <f>Correlations!Z54</f>
        <v>3.452905195233591E-2</v>
      </c>
    </row>
    <row r="55" spans="2:24" ht="12" customHeight="1">
      <c r="B55" s="22">
        <f t="shared" si="7"/>
        <v>40908</v>
      </c>
      <c r="C55" s="18">
        <f>'Quarterly Returns'!W55</f>
        <v>1.309151532809061E-2</v>
      </c>
      <c r="D55" s="49">
        <f t="shared" si="8"/>
        <v>5.627952759221079E-2</v>
      </c>
      <c r="P55" s="53">
        <f t="shared" si="9"/>
        <v>40908</v>
      </c>
      <c r="Q55" s="49">
        <f>Correlations!S55</f>
        <v>5.627952759221079E-2</v>
      </c>
      <c r="R55" s="49">
        <f>Correlations!T55</f>
        <v>5.9528173203019327E-2</v>
      </c>
      <c r="S55" s="49">
        <f>Correlations!U55</f>
        <v>5.5342780229344413E-2</v>
      </c>
      <c r="T55" s="49">
        <f>Correlations!V55</f>
        <v>2.5974182976787681E-3</v>
      </c>
      <c r="U55" s="49">
        <f>Correlations!W55</f>
        <v>9.8496991137441564E-2</v>
      </c>
      <c r="V55" s="49">
        <f>Correlations!X55</f>
        <v>2.9857818342677821E-2</v>
      </c>
      <c r="W55" s="49">
        <f>Correlations!Y55</f>
        <v>2.760660171536335E-2</v>
      </c>
      <c r="X55" s="49">
        <f>Correlations!Z55</f>
        <v>-7.8743744592999376E-2</v>
      </c>
    </row>
    <row r="56" spans="2:24" ht="12" customHeight="1">
      <c r="B56" s="22">
        <f t="shared" si="7"/>
        <v>40999</v>
      </c>
      <c r="C56" s="20">
        <f>'Quarterly Returns'!W56</f>
        <v>5.2293027750944583E-2</v>
      </c>
      <c r="D56" s="51">
        <f t="shared" si="8"/>
        <v>9.6826542643858662E-2</v>
      </c>
      <c r="P56" s="53">
        <f t="shared" si="9"/>
        <v>40999</v>
      </c>
      <c r="Q56" s="51">
        <f>Correlations!S56</f>
        <v>9.6826542643858662E-2</v>
      </c>
      <c r="R56" s="51">
        <f>Correlations!T56</f>
        <v>9.8341913668144848E-2</v>
      </c>
      <c r="S56" s="51">
        <f>Correlations!U56</f>
        <v>9.6323975243396392E-2</v>
      </c>
      <c r="T56" s="51">
        <f>Correlations!V56</f>
        <v>9.2325449064187839E-2</v>
      </c>
      <c r="U56" s="51">
        <f>Correlations!W56</f>
        <v>4.9320448199156614E-4</v>
      </c>
      <c r="V56" s="51">
        <f>Correlations!X56</f>
        <v>8.0831246016645528E-2</v>
      </c>
      <c r="W56" s="51">
        <f>Correlations!Y56</f>
        <v>9.8313912094588216E-2</v>
      </c>
      <c r="X56" s="51">
        <f>Correlations!Z56</f>
        <v>8.0916569077133044E-2</v>
      </c>
    </row>
    <row r="57" spans="2:24" ht="12" customHeight="1">
      <c r="B57" s="22">
        <f t="shared" si="7"/>
        <v>41090</v>
      </c>
      <c r="C57" s="18">
        <f>'Quarterly Returns'!W57</f>
        <v>4.940532377013529E-3</v>
      </c>
      <c r="D57" s="49">
        <f t="shared" si="8"/>
        <v>-4.8852623234049493E-2</v>
      </c>
      <c r="P57" s="53">
        <f t="shared" si="9"/>
        <v>41090</v>
      </c>
      <c r="Q57" s="49">
        <f>Correlations!S57</f>
        <v>-4.8852623234049493E-2</v>
      </c>
      <c r="R57" s="49">
        <f>Correlations!T57</f>
        <v>-3.8734052022937261E-2</v>
      </c>
      <c r="S57" s="49">
        <f>Correlations!U57</f>
        <v>-4.4720792873723547E-2</v>
      </c>
      <c r="T57" s="49">
        <f>Correlations!V57</f>
        <v>-4.8106004165868813E-2</v>
      </c>
      <c r="U57" s="49">
        <f>Correlations!W57</f>
        <v>-5.4141423007524787E-2</v>
      </c>
      <c r="V57" s="49">
        <f>Correlations!X57</f>
        <v>-3.1853637817185587E-2</v>
      </c>
      <c r="W57" s="49">
        <f>Correlations!Y57</f>
        <v>-3.0263911173521139E-2</v>
      </c>
      <c r="X57" s="49">
        <f>Correlations!Z57</f>
        <v>2.3626546938716329E-2</v>
      </c>
    </row>
    <row r="58" spans="2:24" ht="12" customHeight="1">
      <c r="B58" s="22">
        <f t="shared" si="7"/>
        <v>41182</v>
      </c>
      <c r="C58" s="20">
        <f>'Quarterly Returns'!W58</f>
        <v>3.5932280798383058E-2</v>
      </c>
      <c r="D58" s="51">
        <f t="shared" si="8"/>
        <v>7.1139378805037651E-2</v>
      </c>
      <c r="P58" s="53">
        <f t="shared" si="9"/>
        <v>41182</v>
      </c>
      <c r="Q58" s="51">
        <f>Correlations!S58</f>
        <v>7.1139378805037651E-2</v>
      </c>
      <c r="R58" s="51">
        <f>Correlations!T58</f>
        <v>6.4350494593691479E-2</v>
      </c>
      <c r="S58" s="51">
        <f>Correlations!U58</f>
        <v>-3.9221648274646463E-2</v>
      </c>
      <c r="T58" s="51">
        <f>Correlations!V58</f>
        <v>0.1126036674772897</v>
      </c>
      <c r="U58" s="51">
        <f>Correlations!W58</f>
        <v>2.668359261743539E-2</v>
      </c>
      <c r="V58" s="51">
        <f>Correlations!X58</f>
        <v>0.1100679728893334</v>
      </c>
      <c r="W58" s="51">
        <f>Correlations!Y58</f>
        <v>-2.154928882361621E-2</v>
      </c>
      <c r="X58" s="51">
        <f>Correlations!Z58</f>
        <v>4.8046042569625302E-2</v>
      </c>
    </row>
    <row r="59" spans="2:24" ht="12" customHeight="1">
      <c r="B59" s="22">
        <f t="shared" si="7"/>
        <v>41274</v>
      </c>
      <c r="C59" s="18">
        <f>'Quarterly Returns'!W59</f>
        <v>2.7270056245055851E-2</v>
      </c>
      <c r="D59" s="49">
        <f t="shared" si="8"/>
        <v>1.7429637283912121E-2</v>
      </c>
      <c r="P59" s="53">
        <f t="shared" si="9"/>
        <v>41274</v>
      </c>
      <c r="Q59" s="49">
        <f>Correlations!S59</f>
        <v>1.7429637283912121E-2</v>
      </c>
      <c r="R59" s="49">
        <f>Correlations!T59</f>
        <v>2.5036010994531649E-2</v>
      </c>
      <c r="S59" s="49">
        <f>Correlations!U59</f>
        <v>7.075996176509923E-2</v>
      </c>
      <c r="T59" s="49">
        <f>Correlations!V59</f>
        <v>-6.5455948872261676E-3</v>
      </c>
      <c r="U59" s="49">
        <f>Correlations!W59</f>
        <v>6.5981304669200949E-2</v>
      </c>
      <c r="V59" s="49">
        <f>Correlations!X59</f>
        <v>-2.5119235411319659E-2</v>
      </c>
      <c r="W59" s="49">
        <f>Correlations!Y59</f>
        <v>7.1482274037721866E-2</v>
      </c>
      <c r="X59" s="49">
        <f>Correlations!Z59</f>
        <v>2.1397407733651251E-2</v>
      </c>
    </row>
    <row r="60" spans="2:24" ht="12" customHeight="1">
      <c r="B60" s="22">
        <f t="shared" si="7"/>
        <v>41364</v>
      </c>
      <c r="C60" s="20">
        <f>'Quarterly Returns'!W60</f>
        <v>3.3070289165923139E-2</v>
      </c>
      <c r="D60" s="51">
        <f t="shared" si="8"/>
        <v>3.9659442063330892E-2</v>
      </c>
      <c r="P60" s="53">
        <f t="shared" si="9"/>
        <v>41364</v>
      </c>
      <c r="Q60" s="51">
        <f>Correlations!S60</f>
        <v>3.9659442063330892E-2</v>
      </c>
      <c r="R60" s="51">
        <f>Correlations!T60</f>
        <v>3.2865452069974828E-2</v>
      </c>
      <c r="S60" s="51">
        <f>Correlations!U60</f>
        <v>2.460071490241517E-2</v>
      </c>
      <c r="T60" s="51">
        <f>Correlations!V60</f>
        <v>4.2644267626047498E-2</v>
      </c>
      <c r="U60" s="51">
        <f>Correlations!W60</f>
        <v>3.2204658251077052E-2</v>
      </c>
      <c r="V60" s="51">
        <f>Correlations!X60</f>
        <v>6.7379241091501701E-2</v>
      </c>
      <c r="W60" s="51">
        <f>Correlations!Y60</f>
        <v>1.6215970084463609E-2</v>
      </c>
      <c r="X60" s="51">
        <f>Correlations!Z60</f>
        <v>3.1308199343698058E-2</v>
      </c>
    </row>
    <row r="61" spans="2:24" ht="12" customHeight="1">
      <c r="B61" s="22">
        <f t="shared" si="7"/>
        <v>41455</v>
      </c>
      <c r="C61" s="18">
        <f>'Quarterly Returns'!W61</f>
        <v>2.853718999420507E-2</v>
      </c>
      <c r="D61" s="49">
        <f t="shared" si="8"/>
        <v>2.338752032592277E-2</v>
      </c>
      <c r="P61" s="53">
        <f t="shared" si="9"/>
        <v>41455</v>
      </c>
      <c r="Q61" s="49">
        <f>Correlations!S61</f>
        <v>2.338752032592277E-2</v>
      </c>
      <c r="R61" s="49">
        <f>Correlations!T61</f>
        <v>2.850110383619886E-2</v>
      </c>
      <c r="S61" s="49">
        <f>Correlations!U61</f>
        <v>0.1042043685151525</v>
      </c>
      <c r="T61" s="49">
        <f>Correlations!V61</f>
        <v>6.8857776156475092E-2</v>
      </c>
      <c r="U61" s="49">
        <f>Correlations!W61</f>
        <v>-3.9219268334708353E-2</v>
      </c>
      <c r="V61" s="49">
        <f>Correlations!X61</f>
        <v>-2.5351811587831599E-3</v>
      </c>
      <c r="W61" s="49">
        <f>Correlations!Y61</f>
        <v>3.5827118993836039E-2</v>
      </c>
      <c r="X61" s="49">
        <f>Correlations!Z61</f>
        <v>4.1851449817397322E-2</v>
      </c>
    </row>
    <row r="62" spans="2:24" ht="12" customHeight="1">
      <c r="B62" s="22">
        <f t="shared" si="7"/>
        <v>41547</v>
      </c>
      <c r="C62" s="20">
        <f>'Quarterly Returns'!W62</f>
        <v>4.0135548325663128E-2</v>
      </c>
      <c r="D62" s="51">
        <f t="shared" si="8"/>
        <v>5.3311459956721013E-2</v>
      </c>
      <c r="P62" s="53">
        <f t="shared" si="9"/>
        <v>41547</v>
      </c>
      <c r="Q62" s="51">
        <f>Correlations!S62</f>
        <v>5.3311459956721013E-2</v>
      </c>
      <c r="R62" s="51">
        <f>Correlations!T62</f>
        <v>6.9057153068056112E-2</v>
      </c>
      <c r="S62" s="51">
        <f>Correlations!U62</f>
        <v>7.6734415006151288E-2</v>
      </c>
      <c r="T62" s="51">
        <f>Correlations!V62</f>
        <v>-3.5265972024955503E-2</v>
      </c>
      <c r="U62" s="51">
        <f>Correlations!W62</f>
        <v>5.0352998971107052E-2</v>
      </c>
      <c r="V62" s="51">
        <f>Correlations!X62</f>
        <v>4.1018076322807712E-2</v>
      </c>
      <c r="W62" s="51">
        <f>Correlations!Y62</f>
        <v>2.1008726807100291E-2</v>
      </c>
      <c r="X62" s="51">
        <f>Correlations!Z62</f>
        <v>1.3147829611334269E-2</v>
      </c>
    </row>
    <row r="63" spans="2:24" ht="12" customHeight="1">
      <c r="B63" s="22">
        <f t="shared" si="7"/>
        <v>41639</v>
      </c>
      <c r="C63" s="18">
        <f>'Quarterly Returns'!W63</f>
        <v>5.4639993839239898E-2</v>
      </c>
      <c r="D63" s="49">
        <f t="shared" si="8"/>
        <v>7.111726474973061E-2</v>
      </c>
      <c r="P63" s="53">
        <f t="shared" si="9"/>
        <v>41639</v>
      </c>
      <c r="Q63" s="49">
        <f>Correlations!S63</f>
        <v>7.111726474973061E-2</v>
      </c>
      <c r="R63" s="49">
        <f>Correlations!T63</f>
        <v>6.8425593114384745E-2</v>
      </c>
      <c r="S63" s="49">
        <f>Correlations!U63</f>
        <v>0.15801756285526489</v>
      </c>
      <c r="T63" s="49">
        <f>Correlations!V63</f>
        <v>0.18157494060127671</v>
      </c>
      <c r="U63" s="49">
        <f>Correlations!W63</f>
        <v>1.5853290023360271E-2</v>
      </c>
      <c r="V63" s="49">
        <f>Correlations!X63</f>
        <v>5.0051016740670327E-3</v>
      </c>
      <c r="W63" s="49">
        <f>Correlations!Y63</f>
        <v>5.6646441141742318E-2</v>
      </c>
      <c r="X63" s="49">
        <f>Correlations!Z63</f>
        <v>6.0306622864428262E-2</v>
      </c>
    </row>
    <row r="64" spans="2:24" ht="12" customHeight="1">
      <c r="B64" s="22">
        <f t="shared" si="7"/>
        <v>41729</v>
      </c>
      <c r="C64" s="20">
        <f>'Quarterly Returns'!W64</f>
        <v>4.1513777618626069E-2</v>
      </c>
      <c r="D64" s="51">
        <f t="shared" si="8"/>
        <v>2.6602196166285789E-2</v>
      </c>
      <c r="P64" s="53">
        <f t="shared" si="9"/>
        <v>41729</v>
      </c>
      <c r="Q64" s="51">
        <f>Correlations!S64</f>
        <v>2.6602196166285789E-2</v>
      </c>
      <c r="R64" s="51">
        <f>Correlations!T64</f>
        <v>3.1309215025947058E-2</v>
      </c>
      <c r="S64" s="51">
        <f>Correlations!U64</f>
        <v>-2.4188539842716621E-2</v>
      </c>
      <c r="T64" s="51">
        <f>Correlations!V64</f>
        <v>-4.2106945175282233E-2</v>
      </c>
      <c r="U64" s="51">
        <f>Correlations!W64</f>
        <v>4.1330943541135853E-2</v>
      </c>
      <c r="V64" s="51">
        <f>Correlations!X64</f>
        <v>6.7048105045478326E-2</v>
      </c>
      <c r="W64" s="51">
        <f>Correlations!Y64</f>
        <v>5.1249192569416541E-3</v>
      </c>
      <c r="X64" s="51">
        <f>Correlations!Z64</f>
        <v>3.0282449974595289E-2</v>
      </c>
    </row>
    <row r="65" spans="2:24" ht="12" customHeight="1">
      <c r="B65" s="22">
        <f t="shared" si="7"/>
        <v>41820</v>
      </c>
      <c r="C65" s="18">
        <f>'Quarterly Returns'!W65</f>
        <v>4.6742122283379713E-2</v>
      </c>
      <c r="D65" s="49">
        <f t="shared" si="8"/>
        <v>5.268160141575505E-2</v>
      </c>
      <c r="P65" s="53">
        <f t="shared" si="9"/>
        <v>41820</v>
      </c>
      <c r="Q65" s="49">
        <f>Correlations!S65</f>
        <v>5.268160141575505E-2</v>
      </c>
      <c r="R65" s="49">
        <f>Correlations!T65</f>
        <v>5.5714191290142302E-2</v>
      </c>
      <c r="S65" s="49">
        <f>Correlations!U65</f>
        <v>1.550227077969763E-2</v>
      </c>
      <c r="T65" s="49">
        <f>Correlations!V65</f>
        <v>3.7790159772123313E-2</v>
      </c>
      <c r="U65" s="49">
        <f>Correlations!W65</f>
        <v>0.10116849611328491</v>
      </c>
      <c r="V65" s="49">
        <f>Correlations!X65</f>
        <v>1.1295224302565779E-2</v>
      </c>
      <c r="W65" s="49">
        <f>Correlations!Y65</f>
        <v>0.1066705483282834</v>
      </c>
      <c r="X65" s="49">
        <f>Correlations!Z65</f>
        <v>2.30880735369332E-2</v>
      </c>
    </row>
    <row r="66" spans="2:24" ht="12" customHeight="1">
      <c r="B66" s="22">
        <f t="shared" si="7"/>
        <v>41912</v>
      </c>
      <c r="C66" s="20">
        <f>'Quarterly Returns'!W66</f>
        <v>1.0806531672278741E-2</v>
      </c>
      <c r="D66" s="51">
        <f t="shared" si="8"/>
        <v>-3.0016846324029178E-2</v>
      </c>
      <c r="P66" s="53">
        <f t="shared" si="9"/>
        <v>41912</v>
      </c>
      <c r="Q66" s="51">
        <f>Correlations!S66</f>
        <v>-3.0016846324029178E-2</v>
      </c>
      <c r="R66" s="51">
        <f>Correlations!T66</f>
        <v>-4.9980411440347927E-2</v>
      </c>
      <c r="S66" s="51">
        <f>Correlations!U66</f>
        <v>-9.21808652587232E-3</v>
      </c>
      <c r="T66" s="51">
        <f>Correlations!V66</f>
        <v>3.5091835107548097E-2</v>
      </c>
      <c r="U66" s="51">
        <f>Correlations!W66</f>
        <v>-7.0000545639242106E-3</v>
      </c>
      <c r="V66" s="51">
        <f>Correlations!X66</f>
        <v>1.486435024630391E-2</v>
      </c>
      <c r="W66" s="51">
        <f>Correlations!Y66</f>
        <v>-2.795363411492123E-2</v>
      </c>
      <c r="X66" s="51">
        <f>Correlations!Z66</f>
        <v>3.4771235934293467E-2</v>
      </c>
    </row>
    <row r="67" spans="2:24" ht="12" customHeight="1">
      <c r="B67" s="22">
        <f t="shared" si="7"/>
        <v>42004</v>
      </c>
      <c r="C67" s="18">
        <f>'Quarterly Returns'!W67</f>
        <v>2.4581913841729589E-2</v>
      </c>
      <c r="D67" s="49">
        <f t="shared" si="8"/>
        <v>4.0230957694465733E-2</v>
      </c>
      <c r="P67" s="53">
        <f t="shared" si="9"/>
        <v>42004</v>
      </c>
      <c r="Q67" s="49">
        <f>Correlations!S67</f>
        <v>4.0230957694465733E-2</v>
      </c>
      <c r="R67" s="49">
        <f>Correlations!T67</f>
        <v>6.1600867711716988E-2</v>
      </c>
      <c r="S67" s="49">
        <f>Correlations!U67</f>
        <v>0.17758180702653861</v>
      </c>
      <c r="T67" s="49">
        <f>Correlations!V67</f>
        <v>4.9686355841715338E-2</v>
      </c>
      <c r="U67" s="49">
        <f>Correlations!W67</f>
        <v>-0.1137366010793126</v>
      </c>
      <c r="V67" s="49">
        <f>Correlations!X67</f>
        <v>1.848718904964641E-2</v>
      </c>
      <c r="W67" s="49">
        <f>Correlations!Y67</f>
        <v>1.3969704339492741E-2</v>
      </c>
      <c r="X67" s="49">
        <f>Correlations!Z67</f>
        <v>1.9923928623643509E-2</v>
      </c>
    </row>
    <row r="68" spans="2:24" ht="12" customHeight="1">
      <c r="B68" s="22">
        <f t="shared" si="7"/>
        <v>42094</v>
      </c>
      <c r="C68" s="20">
        <f>'Quarterly Returns'!W68</f>
        <v>3.2704873719278771E-2</v>
      </c>
      <c r="D68" s="51">
        <f t="shared" si="8"/>
        <v>4.1932679799293382E-2</v>
      </c>
      <c r="P68" s="53">
        <f t="shared" si="9"/>
        <v>42094</v>
      </c>
      <c r="Q68" s="51">
        <f>Correlations!S68</f>
        <v>4.1932679799293382E-2</v>
      </c>
      <c r="R68" s="51">
        <f>Correlations!T68</f>
        <v>4.599804458229631E-2</v>
      </c>
      <c r="S68" s="51">
        <f>Correlations!U68</f>
        <v>-1.969799593574733E-2</v>
      </c>
      <c r="T68" s="51">
        <f>Correlations!V68</f>
        <v>-2.0321207268750929E-2</v>
      </c>
      <c r="U68" s="51">
        <f>Correlations!W68</f>
        <v>3.2802189490817493E-2</v>
      </c>
      <c r="V68" s="51">
        <f>Correlations!X68</f>
        <v>6.8182795822527578E-2</v>
      </c>
      <c r="W68" s="51">
        <f>Correlations!Y68</f>
        <v>6.6821492597104057E-2</v>
      </c>
      <c r="X68" s="51">
        <f>Correlations!Z68</f>
        <v>6.5980246190809428E-3</v>
      </c>
    </row>
    <row r="69" spans="2:24" ht="12" customHeight="1">
      <c r="B69" s="22">
        <f t="shared" si="7"/>
        <v>42185</v>
      </c>
      <c r="C69" s="18">
        <f>'Quarterly Returns'!W69</f>
        <v>4.759358810108405E-2</v>
      </c>
      <c r="D69" s="49">
        <f t="shared" si="8"/>
        <v>6.4507394295763465E-2</v>
      </c>
      <c r="P69" s="53">
        <f t="shared" si="9"/>
        <v>42185</v>
      </c>
      <c r="Q69" s="49">
        <f>Correlations!S69</f>
        <v>6.4507394295763465E-2</v>
      </c>
      <c r="R69" s="49">
        <f>Correlations!T69</f>
        <v>7.4219294069082953E-2</v>
      </c>
      <c r="S69" s="49">
        <f>Correlations!U69</f>
        <v>0.1263614557203584</v>
      </c>
      <c r="T69" s="49">
        <f>Correlations!V69</f>
        <v>9.3277042670484728E-2</v>
      </c>
      <c r="U69" s="49">
        <f>Correlations!W69</f>
        <v>3.9152870253361317E-2</v>
      </c>
      <c r="V69" s="49">
        <f>Correlations!X69</f>
        <v>-2.7281082946417779E-2</v>
      </c>
      <c r="W69" s="49">
        <f>Correlations!Y69</f>
        <v>6.4517669030050073E-2</v>
      </c>
      <c r="X69" s="49">
        <f>Correlations!Z69</f>
        <v>0.1038581837446028</v>
      </c>
    </row>
    <row r="70" spans="2:24" ht="12" customHeight="1">
      <c r="B70" s="22">
        <f t="shared" si="7"/>
        <v>42277</v>
      </c>
      <c r="C70" s="20">
        <f>'Quarterly Returns'!W70</f>
        <v>5.3844565594591831E-3</v>
      </c>
      <c r="D70" s="51">
        <f t="shared" si="8"/>
        <v>-4.2565759438586537E-2</v>
      </c>
      <c r="P70" s="53">
        <f t="shared" si="9"/>
        <v>42277</v>
      </c>
      <c r="Q70" s="51">
        <f>Correlations!S70</f>
        <v>-4.2565759438586537E-2</v>
      </c>
      <c r="R70" s="51">
        <f>Correlations!T70</f>
        <v>-3.7981747457150723E-2</v>
      </c>
      <c r="S70" s="51">
        <f>Correlations!U70</f>
        <v>-0.1787656004281265</v>
      </c>
      <c r="T70" s="51">
        <f>Correlations!V70</f>
        <v>-5.4126829728796079E-3</v>
      </c>
      <c r="U70" s="51">
        <f>Correlations!W70</f>
        <v>-6.5699325913732565E-2</v>
      </c>
      <c r="V70" s="51">
        <f>Correlations!X70</f>
        <v>7.0524046215698224E-5</v>
      </c>
      <c r="W70" s="51">
        <f>Correlations!Y70</f>
        <v>-5.6885973778579568E-3</v>
      </c>
      <c r="X70" s="51">
        <f>Correlations!Z70</f>
        <v>-1.5328360969457409E-2</v>
      </c>
    </row>
    <row r="71" spans="2:24" ht="12" customHeight="1">
      <c r="B71" s="22">
        <f t="shared" si="7"/>
        <v>42369</v>
      </c>
      <c r="C71" s="18">
        <f>'Quarterly Returns'!W71</f>
        <v>1.2048921824053821E-2</v>
      </c>
      <c r="D71" s="49">
        <f t="shared" si="8"/>
        <v>1.9619855820495951E-2</v>
      </c>
      <c r="P71" s="53">
        <f t="shared" si="9"/>
        <v>42369</v>
      </c>
      <c r="Q71" s="49">
        <f>Correlations!S71</f>
        <v>1.9619855820495951E-2</v>
      </c>
      <c r="R71" s="49">
        <f>Correlations!T71</f>
        <v>3.2539160485709012E-2</v>
      </c>
      <c r="S71" s="49">
        <f>Correlations!U71</f>
        <v>8.7618040693076563E-2</v>
      </c>
      <c r="T71" s="49">
        <f>Correlations!V71</f>
        <v>1.2489002643393071E-2</v>
      </c>
      <c r="U71" s="49">
        <f>Correlations!W71</f>
        <v>-1.7892608026115819E-2</v>
      </c>
      <c r="V71" s="49">
        <f>Correlations!X71</f>
        <v>-1.568341921584462E-3</v>
      </c>
      <c r="W71" s="49">
        <f>Correlations!Y71</f>
        <v>-2.56083729985815E-2</v>
      </c>
      <c r="X71" s="49">
        <f>Correlations!Z71</f>
        <v>-7.6654599938805346E-3</v>
      </c>
    </row>
    <row r="72" spans="2:24" ht="12" customHeight="1">
      <c r="B72" s="22">
        <f t="shared" si="7"/>
        <v>42460</v>
      </c>
      <c r="C72" s="20">
        <f>'Quarterly Returns'!W72</f>
        <v>9.6117992563240495E-3</v>
      </c>
      <c r="D72" s="51">
        <f t="shared" si="8"/>
        <v>6.8431909180759346E-3</v>
      </c>
      <c r="P72" s="53">
        <f t="shared" si="9"/>
        <v>42460</v>
      </c>
      <c r="Q72" s="51">
        <f>Correlations!S72</f>
        <v>6.8431909180759346E-3</v>
      </c>
      <c r="R72" s="51">
        <f>Correlations!T72</f>
        <v>9.1978455451869716E-3</v>
      </c>
      <c r="S72" s="51">
        <f>Correlations!U72</f>
        <v>-0.15764935482212961</v>
      </c>
      <c r="T72" s="51">
        <f>Correlations!V72</f>
        <v>1.780406105553349E-2</v>
      </c>
      <c r="U72" s="51">
        <f>Correlations!W72</f>
        <v>4.5680415068213203E-3</v>
      </c>
      <c r="V72" s="51">
        <f>Correlations!X72</f>
        <v>3.0249440153246421E-2</v>
      </c>
      <c r="W72" s="51">
        <f>Correlations!Y72</f>
        <v>2.9723421874157128E-2</v>
      </c>
      <c r="X72" s="51">
        <f>Correlations!Z72</f>
        <v>-2.6228222651729599E-3</v>
      </c>
    </row>
    <row r="73" spans="2:24" ht="12" customHeight="1">
      <c r="B73" s="22">
        <f t="shared" ref="B73:B102" si="12">EOMONTH(B72,3)</f>
        <v>42551</v>
      </c>
      <c r="C73" s="18">
        <f>'Quarterly Returns'!W73</f>
        <v>3.3910271518889923E-2</v>
      </c>
      <c r="D73" s="49">
        <f t="shared" ref="D73:D100" si="13">Q73</f>
        <v>6.1513705914680958E-2</v>
      </c>
      <c r="P73" s="53">
        <f t="shared" ref="P73:P102" si="14">EOMONTH(P72,3)</f>
        <v>42551</v>
      </c>
      <c r="Q73" s="49">
        <f>Correlations!S73</f>
        <v>6.1513705914680958E-2</v>
      </c>
      <c r="R73" s="49">
        <f>Correlations!T73</f>
        <v>7.060465658637198E-2</v>
      </c>
      <c r="S73" s="49">
        <f>Correlations!U73</f>
        <v>9.3320030281507038E-2</v>
      </c>
      <c r="T73" s="49">
        <f>Correlations!V73</f>
        <v>2.1560095661750111E-2</v>
      </c>
      <c r="U73" s="49">
        <f>Correlations!W73</f>
        <v>0.1170116326334588</v>
      </c>
      <c r="V73" s="49">
        <f>Correlations!X73</f>
        <v>1.938678244318449E-3</v>
      </c>
      <c r="W73" s="49">
        <f>Correlations!Y73</f>
        <v>1.580601227216364E-2</v>
      </c>
      <c r="X73" s="49">
        <f>Correlations!Z73</f>
        <v>5.1336076795848687E-2</v>
      </c>
    </row>
    <row r="74" spans="2:24" ht="12" customHeight="1">
      <c r="B74" s="22">
        <f t="shared" si="12"/>
        <v>42643</v>
      </c>
      <c r="C74" s="20">
        <f>'Quarterly Returns'!W74</f>
        <v>3.4846454989961417E-2</v>
      </c>
      <c r="D74" s="51">
        <f t="shared" si="13"/>
        <v>3.5909973664999997E-2</v>
      </c>
      <c r="P74" s="53">
        <f t="shared" si="14"/>
        <v>42643</v>
      </c>
      <c r="Q74" s="51">
        <f>Correlations!S74</f>
        <v>3.5909973664999997E-2</v>
      </c>
      <c r="R74" s="51">
        <f>Correlations!T74</f>
        <v>4.1898299693351918E-2</v>
      </c>
      <c r="S74" s="51">
        <f>Correlations!U74</f>
        <v>-1.2711361795366201E-2</v>
      </c>
      <c r="T74" s="51">
        <f>Correlations!V74</f>
        <v>4.8935911874940521E-2</v>
      </c>
      <c r="U74" s="51">
        <f>Correlations!W74</f>
        <v>-9.3109908807021517E-3</v>
      </c>
      <c r="V74" s="51">
        <f>Correlations!X74</f>
        <v>5.1192588130788877E-2</v>
      </c>
      <c r="W74" s="51">
        <f>Correlations!Y74</f>
        <v>6.891034231483803E-2</v>
      </c>
      <c r="X74" s="51">
        <f>Correlations!Z74</f>
        <v>-6.4901906829297308E-4</v>
      </c>
    </row>
    <row r="75" spans="2:24" ht="12" customHeight="1">
      <c r="B75" s="22">
        <f t="shared" si="12"/>
        <v>42735</v>
      </c>
      <c r="C75" s="18">
        <f>'Quarterly Returns'!W75</f>
        <v>1.9085120629869889E-2</v>
      </c>
      <c r="D75" s="49">
        <f t="shared" si="13"/>
        <v>1.180004855608799E-3</v>
      </c>
      <c r="P75" s="53">
        <f t="shared" si="14"/>
        <v>42735</v>
      </c>
      <c r="Q75" s="49">
        <f>Correlations!S75</f>
        <v>1.180004855608799E-3</v>
      </c>
      <c r="R75" s="49">
        <f>Correlations!T75</f>
        <v>-1.543149883445827E-2</v>
      </c>
      <c r="S75" s="49">
        <f>Correlations!U75</f>
        <v>0.11161561675882591</v>
      </c>
      <c r="T75" s="49">
        <f>Correlations!V75</f>
        <v>-1.403108948539341E-2</v>
      </c>
      <c r="U75" s="49">
        <f>Correlations!W75</f>
        <v>7.6992656500065593E-2</v>
      </c>
      <c r="V75" s="49">
        <f>Correlations!X75</f>
        <v>1.378176197142509E-2</v>
      </c>
      <c r="W75" s="49">
        <f>Correlations!Y75</f>
        <v>-3.4769747823941488E-2</v>
      </c>
      <c r="X75" s="49">
        <f>Correlations!Z75</f>
        <v>3.6749301385959478E-2</v>
      </c>
    </row>
    <row r="76" spans="2:24" ht="12" customHeight="1">
      <c r="B76" s="22">
        <f t="shared" si="12"/>
        <v>42825</v>
      </c>
      <c r="C76" s="20">
        <f>'Quarterly Returns'!W76</f>
        <v>3.8051254215633927E-2</v>
      </c>
      <c r="D76" s="51">
        <f t="shared" si="13"/>
        <v>5.9597070698219783E-2</v>
      </c>
      <c r="P76" s="53">
        <f t="shared" si="14"/>
        <v>42825</v>
      </c>
      <c r="Q76" s="51">
        <f>Correlations!S76</f>
        <v>5.9597070698219783E-2</v>
      </c>
      <c r="R76" s="51">
        <f>Correlations!T76</f>
        <v>7.736581822889764E-2</v>
      </c>
      <c r="S76" s="51">
        <f>Correlations!U76</f>
        <v>-1.613360419359584E-2</v>
      </c>
      <c r="T76" s="51">
        <f>Correlations!V76</f>
        <v>7.4839503384097533E-2</v>
      </c>
      <c r="U76" s="51">
        <f>Correlations!W76</f>
        <v>1.397290643649877E-2</v>
      </c>
      <c r="V76" s="51">
        <f>Correlations!X76</f>
        <v>1.9201700595798558E-2</v>
      </c>
      <c r="W76" s="51">
        <f>Correlations!Y76</f>
        <v>6.4654755039836989E-2</v>
      </c>
      <c r="X76" s="51">
        <f>Correlations!Z76</f>
        <v>3.7209150128917567E-2</v>
      </c>
    </row>
    <row r="77" spans="2:24" ht="12" customHeight="1">
      <c r="B77" s="22">
        <f t="shared" si="12"/>
        <v>42916</v>
      </c>
      <c r="C77" s="18">
        <f>'Quarterly Returns'!W77</f>
        <v>3.9783119992774729E-2</v>
      </c>
      <c r="D77" s="49">
        <f t="shared" si="13"/>
        <v>4.1750545880503087E-2</v>
      </c>
      <c r="P77" s="53">
        <f t="shared" si="14"/>
        <v>42916</v>
      </c>
      <c r="Q77" s="49">
        <f>Correlations!S77</f>
        <v>4.1750545880503087E-2</v>
      </c>
      <c r="R77" s="49">
        <f>Correlations!T77</f>
        <v>5.5604151538935713E-2</v>
      </c>
      <c r="S77" s="49">
        <f>Correlations!U77</f>
        <v>3.5355129882413232E-2</v>
      </c>
      <c r="T77" s="49">
        <f>Correlations!V77</f>
        <v>1.1302169837457399E-2</v>
      </c>
      <c r="U77" s="49">
        <f>Correlations!W77</f>
        <v>1.5721898478714271E-2</v>
      </c>
      <c r="V77" s="49">
        <f>Correlations!X77</f>
        <v>3.5279766577530763E-2</v>
      </c>
      <c r="W77" s="49">
        <f>Correlations!Y77</f>
        <v>4.1644709524991157E-2</v>
      </c>
      <c r="X77" s="49">
        <f>Correlations!Z77</f>
        <v>4.6627270666796547E-2</v>
      </c>
    </row>
    <row r="78" spans="2:24" ht="12" customHeight="1">
      <c r="B78" s="22">
        <f t="shared" si="12"/>
        <v>43008</v>
      </c>
      <c r="C78" s="20">
        <f>'Quarterly Returns'!W78</f>
        <v>3.7635195860559627E-2</v>
      </c>
      <c r="D78" s="51">
        <f t="shared" si="13"/>
        <v>3.5195121347641467E-2</v>
      </c>
      <c r="P78" s="53">
        <f t="shared" si="14"/>
        <v>43008</v>
      </c>
      <c r="Q78" s="51">
        <f>Correlations!S78</f>
        <v>3.5195121347641467E-2</v>
      </c>
      <c r="R78" s="51">
        <f>Correlations!T78</f>
        <v>4.2001462060300448E-2</v>
      </c>
      <c r="S78" s="51">
        <f>Correlations!U78</f>
        <v>7.0577748151925815E-2</v>
      </c>
      <c r="T78" s="51">
        <f>Correlations!V78</f>
        <v>6.3787031190974716E-2</v>
      </c>
      <c r="U78" s="51">
        <f>Correlations!W78</f>
        <v>8.2900448683692739E-3</v>
      </c>
      <c r="V78" s="51">
        <f>Correlations!X78</f>
        <v>1.458609212555706E-2</v>
      </c>
      <c r="W78" s="51">
        <f>Correlations!Y78</f>
        <v>3.4880220343290032E-2</v>
      </c>
      <c r="X78" s="51">
        <f>Correlations!Z78</f>
        <v>3.5876206859023881E-2</v>
      </c>
    </row>
    <row r="79" spans="2:24" ht="12" customHeight="1">
      <c r="B79" s="22">
        <f t="shared" si="12"/>
        <v>43100</v>
      </c>
      <c r="C79" s="18">
        <f>'Quarterly Returns'!W79</f>
        <v>2.6879203730438839E-2</v>
      </c>
      <c r="D79" s="49">
        <f t="shared" si="13"/>
        <v>1.466023292778304E-2</v>
      </c>
      <c r="P79" s="53">
        <f t="shared" si="14"/>
        <v>43100</v>
      </c>
      <c r="Q79" s="49">
        <f>Correlations!S79</f>
        <v>1.466023292778304E-2</v>
      </c>
      <c r="R79" s="49">
        <f>Correlations!T79</f>
        <v>3.084790573132595E-2</v>
      </c>
      <c r="S79" s="49">
        <f>Correlations!U79</f>
        <v>-2.4998167761266399E-2</v>
      </c>
      <c r="T79" s="49">
        <f>Correlations!V79</f>
        <v>-3.0804464046746392E-2</v>
      </c>
      <c r="U79" s="49">
        <f>Correlations!W79</f>
        <v>-6.0601782768355678E-3</v>
      </c>
      <c r="V79" s="49">
        <f>Correlations!X79</f>
        <v>3.5553233207191767E-2</v>
      </c>
      <c r="W79" s="49">
        <f>Correlations!Y79</f>
        <v>-1.3377434853426981E-2</v>
      </c>
      <c r="X79" s="49">
        <f>Correlations!Z79</f>
        <v>3.3301328725524847E-2</v>
      </c>
    </row>
    <row r="80" spans="2:24" ht="12" customHeight="1">
      <c r="B80" s="22">
        <f t="shared" si="12"/>
        <v>43190</v>
      </c>
      <c r="C80" s="20">
        <f>'Quarterly Returns'!W80</f>
        <v>3.8309275335413513E-2</v>
      </c>
      <c r="D80" s="51">
        <f t="shared" si="13"/>
        <v>5.1294010683289037E-2</v>
      </c>
      <c r="P80" s="53">
        <f t="shared" si="14"/>
        <v>43190</v>
      </c>
      <c r="Q80" s="51">
        <f>Correlations!S80</f>
        <v>5.1294010683289037E-2</v>
      </c>
      <c r="R80" s="51">
        <f>Correlations!T80</f>
        <v>4.0387454065855172E-2</v>
      </c>
      <c r="S80" s="51">
        <f>Correlations!U80</f>
        <v>0.1692791842233165</v>
      </c>
      <c r="T80" s="51">
        <f>Correlations!V80</f>
        <v>5.2532749478202197E-2</v>
      </c>
      <c r="U80" s="51">
        <f>Correlations!W80</f>
        <v>5.2930451970799659E-2</v>
      </c>
      <c r="V80" s="51">
        <f>Correlations!X80</f>
        <v>4.0268386288392223E-2</v>
      </c>
      <c r="W80" s="51">
        <f>Correlations!Y80</f>
        <v>9.6032897116441751E-2</v>
      </c>
      <c r="X80" s="51">
        <f>Correlations!Z80</f>
        <v>1.7994866362602609E-2</v>
      </c>
    </row>
    <row r="81" spans="2:24" ht="12" customHeight="1">
      <c r="B81" s="22">
        <f t="shared" si="12"/>
        <v>43281</v>
      </c>
      <c r="C81" s="18">
        <f>'Quarterly Returns'!W81</f>
        <v>3.5412659871182577E-2</v>
      </c>
      <c r="D81" s="49">
        <f t="shared" si="13"/>
        <v>3.2122060607462088E-2</v>
      </c>
      <c r="P81" s="53">
        <f t="shared" si="14"/>
        <v>43281</v>
      </c>
      <c r="Q81" s="49">
        <f>Correlations!S81</f>
        <v>3.2122060607462088E-2</v>
      </c>
      <c r="R81" s="49">
        <f>Correlations!T81</f>
        <v>3.9439993456951088E-2</v>
      </c>
      <c r="S81" s="49">
        <f>Correlations!U81</f>
        <v>3.8766681963039423E-2</v>
      </c>
      <c r="T81" s="49">
        <f>Correlations!V81</f>
        <v>1.610291725712756E-2</v>
      </c>
      <c r="U81" s="49">
        <f>Correlations!W81</f>
        <v>2.2718727374650052E-2</v>
      </c>
      <c r="V81" s="49">
        <f>Correlations!X81</f>
        <v>-9.1572702442072103E-3</v>
      </c>
      <c r="W81" s="49">
        <f>Correlations!Y81</f>
        <v>5.8313641835944272E-2</v>
      </c>
      <c r="X81" s="49">
        <f>Correlations!Z81</f>
        <v>0.1146200452407298</v>
      </c>
    </row>
    <row r="82" spans="2:24" ht="12" customHeight="1">
      <c r="B82" s="22">
        <f t="shared" si="12"/>
        <v>43373</v>
      </c>
      <c r="C82" s="20">
        <f>'Quarterly Returns'!W82</f>
        <v>3.433159332353064E-2</v>
      </c>
      <c r="D82" s="51">
        <f t="shared" si="13"/>
        <v>3.3103485267882718E-2</v>
      </c>
      <c r="P82" s="53">
        <f t="shared" si="14"/>
        <v>43373</v>
      </c>
      <c r="Q82" s="51">
        <f>Correlations!S82</f>
        <v>3.3103485267882718E-2</v>
      </c>
      <c r="R82" s="51">
        <f>Correlations!T82</f>
        <v>4.6101941416404398E-2</v>
      </c>
      <c r="S82" s="51">
        <f>Correlations!U82</f>
        <v>1.2611753253967959E-2</v>
      </c>
      <c r="T82" s="51">
        <f>Correlations!V82</f>
        <v>7.4882892171162872E-3</v>
      </c>
      <c r="U82" s="51">
        <f>Correlations!W82</f>
        <v>6.984786988193277E-2</v>
      </c>
      <c r="V82" s="51">
        <f>Correlations!X82</f>
        <v>-5.9132540964418473E-3</v>
      </c>
      <c r="W82" s="51">
        <f>Correlations!Y82</f>
        <v>5.4546182806284298E-3</v>
      </c>
      <c r="X82" s="51">
        <f>Correlations!Z82</f>
        <v>-1.160937923856554E-2</v>
      </c>
    </row>
    <row r="83" spans="2:24" ht="12" customHeight="1">
      <c r="B83" s="22">
        <f t="shared" si="12"/>
        <v>43465</v>
      </c>
      <c r="C83" s="18">
        <f>'Quarterly Returns'!W83</f>
        <v>-4.8154555214442452E-3</v>
      </c>
      <c r="D83" s="49">
        <f t="shared" si="13"/>
        <v>-4.9287098960766523E-2</v>
      </c>
      <c r="P83" s="53">
        <f t="shared" si="14"/>
        <v>43465</v>
      </c>
      <c r="Q83" s="49">
        <f>Correlations!S83</f>
        <v>-4.9287098960766523E-2</v>
      </c>
      <c r="R83" s="49">
        <f>Correlations!T83</f>
        <v>-5.3563586300567997E-2</v>
      </c>
      <c r="S83" s="49">
        <f>Correlations!U83</f>
        <v>-6.1934995847850623E-2</v>
      </c>
      <c r="T83" s="49">
        <f>Correlations!V83</f>
        <v>-3.8829313890014261E-2</v>
      </c>
      <c r="U83" s="49">
        <f>Correlations!W83</f>
        <v>-7.5708422410961623E-2</v>
      </c>
      <c r="V83" s="49">
        <f>Correlations!X83</f>
        <v>8.6649483413783809E-3</v>
      </c>
      <c r="W83" s="49">
        <f>Correlations!Y83</f>
        <v>1.058785635356589E-2</v>
      </c>
      <c r="X83" s="49">
        <f>Correlations!Z83</f>
        <v>-1.3945433070763069E-3</v>
      </c>
    </row>
    <row r="84" spans="2:24" ht="12" customHeight="1">
      <c r="B84" s="22">
        <f t="shared" si="12"/>
        <v>43555</v>
      </c>
      <c r="C84" s="20">
        <f>'Quarterly Returns'!W84</f>
        <v>3.3201656564539217E-2</v>
      </c>
      <c r="D84" s="51">
        <f t="shared" si="13"/>
        <v>7.6389674644160827E-2</v>
      </c>
      <c r="P84" s="53">
        <f t="shared" si="14"/>
        <v>43555</v>
      </c>
      <c r="Q84" s="51">
        <f>Correlations!S84</f>
        <v>7.6389674644160827E-2</v>
      </c>
      <c r="R84" s="51">
        <f>Correlations!T84</f>
        <v>9.0224277389719595E-2</v>
      </c>
      <c r="S84" s="51">
        <f>Correlations!U84</f>
        <v>0.1928720380299716</v>
      </c>
      <c r="T84" s="51">
        <f>Correlations!V84</f>
        <v>5.5725323944627619E-2</v>
      </c>
      <c r="U84" s="51">
        <f>Correlations!W84</f>
        <v>3.9083872917817203E-2</v>
      </c>
      <c r="V84" s="51">
        <f>Correlations!X84</f>
        <v>2.2741704135437499E-2</v>
      </c>
      <c r="W84" s="51">
        <f>Correlations!Y84</f>
        <v>2.6330166847788491E-2</v>
      </c>
      <c r="X84" s="51">
        <f>Correlations!Z84</f>
        <v>3.2812849924729597E-2</v>
      </c>
    </row>
    <row r="85" spans="2:24" ht="12" customHeight="1">
      <c r="B85" s="22">
        <f t="shared" si="12"/>
        <v>43646</v>
      </c>
      <c r="C85" s="18">
        <f>'Quarterly Returns'!W85</f>
        <v>2.1640093622688369E-2</v>
      </c>
      <c r="D85" s="49">
        <f t="shared" si="13"/>
        <v>8.5059821143754523E-3</v>
      </c>
      <c r="P85" s="53">
        <f t="shared" si="14"/>
        <v>43646</v>
      </c>
      <c r="Q85" s="49">
        <f>Correlations!S85</f>
        <v>8.5059821143754523E-3</v>
      </c>
      <c r="R85" s="49">
        <f>Correlations!T85</f>
        <v>1.6663373172620809E-2</v>
      </c>
      <c r="S85" s="49">
        <f>Correlations!U85</f>
        <v>-6.9493738963180576E-2</v>
      </c>
      <c r="T85" s="49">
        <f>Correlations!V85</f>
        <v>1.1804367577726771E-2</v>
      </c>
      <c r="U85" s="49">
        <f>Correlations!W85</f>
        <v>-3.3727795782422229E-2</v>
      </c>
      <c r="V85" s="49">
        <f>Correlations!X85</f>
        <v>1.6069614493049091E-2</v>
      </c>
      <c r="W85" s="49">
        <f>Correlations!Y85</f>
        <v>5.4263070364897879E-2</v>
      </c>
      <c r="X85" s="49">
        <f>Correlations!Z85</f>
        <v>6.3412301364535351E-2</v>
      </c>
    </row>
    <row r="86" spans="2:24" ht="12" customHeight="1">
      <c r="B86" s="22">
        <f t="shared" si="12"/>
        <v>43738</v>
      </c>
      <c r="C86" s="20">
        <f>'Quarterly Returns'!W86</f>
        <v>2.1758958646818542E-2</v>
      </c>
      <c r="D86" s="51">
        <f t="shared" si="13"/>
        <v>2.1893991123760968E-2</v>
      </c>
      <c r="P86" s="53">
        <f t="shared" si="14"/>
        <v>43738</v>
      </c>
      <c r="Q86" s="51">
        <f>Correlations!S86</f>
        <v>2.1893991123760968E-2</v>
      </c>
      <c r="R86" s="51">
        <f>Correlations!T86</f>
        <v>2.6423684841632419E-2</v>
      </c>
      <c r="S86" s="51">
        <f>Correlations!U86</f>
        <v>-4.6999054308622537E-3</v>
      </c>
      <c r="T86" s="51">
        <f>Correlations!V86</f>
        <v>5.3486295298872943E-2</v>
      </c>
      <c r="U86" s="51">
        <f>Correlations!W86</f>
        <v>1.3551032892369421E-2</v>
      </c>
      <c r="V86" s="51">
        <f>Correlations!X86</f>
        <v>2.267742989308599E-2</v>
      </c>
      <c r="W86" s="51">
        <f>Correlations!Y86</f>
        <v>2.2343810535861881E-3</v>
      </c>
      <c r="X86" s="51">
        <f>Correlations!Z86</f>
        <v>-2.5833872999463759E-2</v>
      </c>
    </row>
    <row r="87" spans="2:24" ht="12" customHeight="1">
      <c r="B87" s="22">
        <f t="shared" si="12"/>
        <v>43830</v>
      </c>
      <c r="C87" s="18">
        <f>'Quarterly Returns'!W87</f>
        <v>3.6124334851832092E-2</v>
      </c>
      <c r="D87" s="49">
        <f t="shared" si="13"/>
        <v>5.2443620910686377E-2</v>
      </c>
      <c r="P87" s="53">
        <f t="shared" si="14"/>
        <v>43830</v>
      </c>
      <c r="Q87" s="49">
        <f>Correlations!S87</f>
        <v>5.2443620910686377E-2</v>
      </c>
      <c r="R87" s="49">
        <f>Correlations!T87</f>
        <v>7.350800682570903E-2</v>
      </c>
      <c r="S87" s="49">
        <f>Correlations!U87</f>
        <v>0.14571722879695681</v>
      </c>
      <c r="T87" s="49">
        <f>Correlations!V87</f>
        <v>6.8518993116752792E-3</v>
      </c>
      <c r="U87" s="49">
        <f>Correlations!W87</f>
        <v>-2.9979928987363281E-3</v>
      </c>
      <c r="V87" s="49">
        <f>Correlations!X87</f>
        <v>2.2995198543023499E-2</v>
      </c>
      <c r="W87" s="49">
        <f>Correlations!Y87</f>
        <v>3.0377558985316348E-2</v>
      </c>
      <c r="X87" s="49">
        <f>Correlations!Z87</f>
        <v>3.6199520051937023E-2</v>
      </c>
    </row>
    <row r="88" spans="2:24" ht="12" customHeight="1">
      <c r="B88" s="22">
        <f t="shared" si="12"/>
        <v>43921</v>
      </c>
      <c r="C88" s="20">
        <f>'Quarterly Returns'!W88</f>
        <v>-7.156790030299065E-2</v>
      </c>
      <c r="D88" s="51">
        <f t="shared" si="13"/>
        <v>-0.19390791888152259</v>
      </c>
      <c r="P88" s="53">
        <f t="shared" si="14"/>
        <v>43921</v>
      </c>
      <c r="Q88" s="51">
        <f>Correlations!S88</f>
        <v>-0.19390791888152259</v>
      </c>
      <c r="R88" s="51">
        <f>Correlations!T88</f>
        <v>-0.2059708564462964</v>
      </c>
      <c r="S88" s="51">
        <f>Correlations!U88</f>
        <v>-0.18373854223874411</v>
      </c>
      <c r="T88" s="51">
        <f>Correlations!V88</f>
        <v>-0.1100059996946753</v>
      </c>
      <c r="U88" s="51">
        <f>Correlations!W88</f>
        <v>-0.19210732508104761</v>
      </c>
      <c r="V88" s="51">
        <f>Correlations!X88</f>
        <v>-0.10803601390556331</v>
      </c>
      <c r="W88" s="51">
        <f>Correlations!Y88</f>
        <v>-3.7699776268214392E-2</v>
      </c>
      <c r="X88" s="51">
        <f>Correlations!Z88</f>
        <v>-7.5532782132315637E-2</v>
      </c>
    </row>
    <row r="89" spans="2:24" ht="12" customHeight="1">
      <c r="B89" s="22">
        <f t="shared" si="12"/>
        <v>44012</v>
      </c>
      <c r="C89" s="18">
        <f>'Quarterly Returns'!W89</f>
        <v>6.0947607383287528E-2</v>
      </c>
      <c r="D89" s="49">
        <f t="shared" si="13"/>
        <v>0.21148724145231679</v>
      </c>
      <c r="P89" s="53">
        <f t="shared" si="14"/>
        <v>44012</v>
      </c>
      <c r="Q89" s="49">
        <f>Correlations!S89</f>
        <v>0.21148724145231679</v>
      </c>
      <c r="R89" s="49">
        <f>Correlations!T89</f>
        <v>0.25871685633461883</v>
      </c>
      <c r="S89" s="49">
        <f>Correlations!U89</f>
        <v>0.32392397229231162</v>
      </c>
      <c r="T89" s="49">
        <f>Correlations!V89</f>
        <v>3.8957215857565987E-2</v>
      </c>
      <c r="U89" s="49">
        <f>Correlations!W89</f>
        <v>0.12770555411491169</v>
      </c>
      <c r="V89" s="49">
        <f>Correlations!X89</f>
        <v>6.9774197734640678E-2</v>
      </c>
      <c r="W89" s="49">
        <f>Correlations!Y89</f>
        <v>7.9884467764471695E-2</v>
      </c>
      <c r="X89" s="49">
        <f>Correlations!Z89</f>
        <v>1.672096721459242E-2</v>
      </c>
    </row>
    <row r="90" spans="2:24" ht="12" customHeight="1">
      <c r="B90" s="22">
        <f t="shared" si="12"/>
        <v>44104</v>
      </c>
      <c r="C90" s="20">
        <f>'Quarterly Returns'!W90</f>
        <v>8.4123838269456686E-2</v>
      </c>
      <c r="D90" s="51">
        <f t="shared" si="13"/>
        <v>0.1104523893773246</v>
      </c>
      <c r="P90" s="53">
        <f t="shared" si="14"/>
        <v>44104</v>
      </c>
      <c r="Q90" s="51">
        <f>Correlations!S90</f>
        <v>0.1104523893773246</v>
      </c>
      <c r="R90" s="51">
        <f>Correlations!T90</f>
        <v>0.1411163125754813</v>
      </c>
      <c r="S90" s="51">
        <f>Correlations!U90</f>
        <v>0.18139843932015551</v>
      </c>
      <c r="T90" s="51">
        <f>Correlations!V90</f>
        <v>0.1173413294581256</v>
      </c>
      <c r="U90" s="51">
        <f>Correlations!W90</f>
        <v>2.823728562943869E-2</v>
      </c>
      <c r="V90" s="51">
        <f>Correlations!X90</f>
        <v>3.3234754365133297E-2</v>
      </c>
      <c r="W90" s="51">
        <f>Correlations!Y90</f>
        <v>0.1050667484284202</v>
      </c>
      <c r="X90" s="51">
        <f>Correlations!Z90</f>
        <v>5.5038629727266128E-2</v>
      </c>
    </row>
    <row r="91" spans="2:24" ht="12" customHeight="1">
      <c r="B91" s="22">
        <f t="shared" si="12"/>
        <v>44196</v>
      </c>
      <c r="C91" s="18">
        <f>'Quarterly Returns'!W91</f>
        <v>7.2062561059432095E-2</v>
      </c>
      <c r="D91" s="49">
        <f t="shared" si="13"/>
        <v>5.8360766535120449E-2</v>
      </c>
      <c r="P91" s="53">
        <f t="shared" si="14"/>
        <v>44196</v>
      </c>
      <c r="Q91" s="49">
        <f>Correlations!S91</f>
        <v>5.8360766535120449E-2</v>
      </c>
      <c r="R91" s="49">
        <f>Correlations!T91</f>
        <v>4.7979463688240589E-2</v>
      </c>
      <c r="S91" s="49">
        <f>Correlations!U91</f>
        <v>0.2106651560970717</v>
      </c>
      <c r="T91" s="49">
        <f>Correlations!V91</f>
        <v>-3.7307658771740457E-2</v>
      </c>
      <c r="U91" s="49">
        <f>Correlations!W91</f>
        <v>6.2875493889228529E-2</v>
      </c>
      <c r="V91" s="49">
        <f>Correlations!X91</f>
        <v>3.3699224661520533E-2</v>
      </c>
      <c r="W91" s="49">
        <f>Correlations!Y91</f>
        <v>0.18913569812316211</v>
      </c>
      <c r="X91" s="49">
        <f>Correlations!Z91</f>
        <v>0.17167211167353569</v>
      </c>
    </row>
    <row r="92" spans="2:24" ht="12" customHeight="1">
      <c r="B92" s="22">
        <f t="shared" si="12"/>
        <v>44286</v>
      </c>
      <c r="C92" s="20">
        <f>'Quarterly Returns'!W92</f>
        <v>0.11347769580926249</v>
      </c>
      <c r="D92" s="51">
        <f t="shared" si="13"/>
        <v>0.1605259193644939</v>
      </c>
      <c r="P92" s="53">
        <f t="shared" si="14"/>
        <v>44286</v>
      </c>
      <c r="Q92" s="51">
        <f>Correlations!S92</f>
        <v>0.1605259193644939</v>
      </c>
      <c r="R92" s="51">
        <f>Correlations!T92</f>
        <v>0.1978572769711473</v>
      </c>
      <c r="S92" s="51">
        <f>Correlations!U92</f>
        <v>0.37820163909905929</v>
      </c>
      <c r="T92" s="51">
        <f>Correlations!V92</f>
        <v>0.1177106556020745</v>
      </c>
      <c r="U92" s="51">
        <f>Correlations!W92</f>
        <v>3.850135009943844E-2</v>
      </c>
      <c r="V92" s="51">
        <f>Correlations!X92</f>
        <v>6.151604613578511E-2</v>
      </c>
      <c r="W92" s="51">
        <f>Correlations!Y92</f>
        <v>0.10558765996984661</v>
      </c>
      <c r="X92" s="51">
        <f>Correlations!Z92</f>
        <v>6.7042814311094795E-2</v>
      </c>
    </row>
    <row r="93" spans="2:24" ht="12" customHeight="1">
      <c r="B93" s="22">
        <f t="shared" si="12"/>
        <v>44377</v>
      </c>
      <c r="C93" s="18">
        <f>'Quarterly Returns'!W93</f>
        <v>0.11574622892688451</v>
      </c>
      <c r="D93" s="49">
        <f t="shared" si="13"/>
        <v>0.1183233170833044</v>
      </c>
      <c r="P93" s="53">
        <f t="shared" si="14"/>
        <v>44377</v>
      </c>
      <c r="Q93" s="49">
        <f>Correlations!S93</f>
        <v>0.1183233170833044</v>
      </c>
      <c r="R93" s="49">
        <f>Correlations!T93</f>
        <v>0.12810826630068209</v>
      </c>
      <c r="S93" s="49">
        <f>Correlations!U93</f>
        <v>-4.8403113719307223E-2</v>
      </c>
      <c r="T93" s="49">
        <f>Correlations!V93</f>
        <v>4.3815777660701362E-2</v>
      </c>
      <c r="U93" s="49">
        <f>Correlations!W93</f>
        <v>9.7069431627667277E-2</v>
      </c>
      <c r="V93" s="49">
        <f>Correlations!X93</f>
        <v>9.1307078794649776E-2</v>
      </c>
      <c r="W93" s="49">
        <f>Correlations!Y93</f>
        <v>0.21306092407656291</v>
      </c>
      <c r="X93" s="49">
        <f>Correlations!Z93</f>
        <v>0.1724809967366491</v>
      </c>
    </row>
    <row r="94" spans="2:24" ht="12" customHeight="1">
      <c r="B94" s="22">
        <f t="shared" si="12"/>
        <v>44469</v>
      </c>
      <c r="C94" s="20">
        <f>'Quarterly Returns'!W94</f>
        <v>5.4829100047685708E-2</v>
      </c>
      <c r="D94" s="51">
        <f t="shared" si="13"/>
        <v>-1.437368572528887E-2</v>
      </c>
      <c r="P94" s="53">
        <f t="shared" si="14"/>
        <v>44469</v>
      </c>
      <c r="Q94" s="51">
        <f>Correlations!S94</f>
        <v>-1.437368572528887E-2</v>
      </c>
      <c r="R94" s="51">
        <f>Correlations!T94</f>
        <v>-3.1516197293826689E-3</v>
      </c>
      <c r="S94" s="51">
        <f>Correlations!U94</f>
        <v>-9.265268816783423E-2</v>
      </c>
      <c r="T94" s="51">
        <f>Correlations!V94</f>
        <v>0.14319888469094161</v>
      </c>
      <c r="U94" s="51">
        <f>Correlations!W94</f>
        <v>-1.9813877382516911E-2</v>
      </c>
      <c r="V94" s="51">
        <f>Correlations!X94</f>
        <v>-2.5417645825574431E-2</v>
      </c>
      <c r="W94" s="51">
        <f>Correlations!Y94</f>
        <v>-2.7212478526856879E-2</v>
      </c>
      <c r="X94" s="51">
        <f>Correlations!Z94</f>
        <v>5.3171829526621868E-2</v>
      </c>
    </row>
    <row r="95" spans="2:24" ht="12" customHeight="1">
      <c r="B95" s="22">
        <f t="shared" si="12"/>
        <v>44561</v>
      </c>
      <c r="C95" s="18">
        <f>'Quarterly Returns'!W95</f>
        <v>5.710864667184401E-2</v>
      </c>
      <c r="D95" s="49">
        <f t="shared" si="13"/>
        <v>5.9698246339352327E-2</v>
      </c>
      <c r="P95" s="53">
        <f t="shared" si="14"/>
        <v>44561</v>
      </c>
      <c r="Q95" s="49">
        <f>Correlations!S95</f>
        <v>5.9698246339352327E-2</v>
      </c>
      <c r="R95" s="49">
        <f>Correlations!T95</f>
        <v>5.7349365260494667E-2</v>
      </c>
      <c r="S95" s="49">
        <f>Correlations!U95</f>
        <v>6.7256093666125741E-2</v>
      </c>
      <c r="T95" s="49">
        <f>Correlations!V95</f>
        <v>4.4873049326400287E-2</v>
      </c>
      <c r="U95" s="49">
        <f>Correlations!W95</f>
        <v>0.107334207801071</v>
      </c>
      <c r="V95" s="49">
        <f>Correlations!X95</f>
        <v>2.6771298314674861E-2</v>
      </c>
      <c r="W95" s="49">
        <f>Correlations!Y95</f>
        <v>8.715668160384089E-3</v>
      </c>
      <c r="X95" s="49">
        <f>Correlations!Z95</f>
        <v>8.3389561842331053E-2</v>
      </c>
    </row>
    <row r="96" spans="2:24" ht="12" customHeight="1">
      <c r="B96" s="22">
        <f t="shared" si="12"/>
        <v>44651</v>
      </c>
      <c r="C96" s="20">
        <f>'Quarterly Returns'!W96</f>
        <v>1.8988572113786351E-2</v>
      </c>
      <c r="D96" s="51">
        <f t="shared" si="13"/>
        <v>-2.43164129015511E-2</v>
      </c>
      <c r="P96" s="53">
        <f t="shared" si="14"/>
        <v>44651</v>
      </c>
      <c r="Q96" s="51">
        <f>Correlations!S96</f>
        <v>-2.43164129015511E-2</v>
      </c>
      <c r="R96" s="51">
        <f>Correlations!T96</f>
        <v>-3.2591490923385223E-2</v>
      </c>
      <c r="S96" s="51">
        <f>Correlations!U96</f>
        <v>-0.27463092806223788</v>
      </c>
      <c r="T96" s="51">
        <f>Correlations!V96</f>
        <v>6.6037330857382323E-2</v>
      </c>
      <c r="U96" s="51">
        <f>Correlations!W96</f>
        <v>6.1827425241533153E-2</v>
      </c>
      <c r="V96" s="51">
        <f>Correlations!X96</f>
        <v>2.3790586513966379E-2</v>
      </c>
      <c r="W96" s="51">
        <f>Correlations!Y96</f>
        <v>-3.2978833736260191E-2</v>
      </c>
      <c r="X96" s="51">
        <f>Correlations!Z96</f>
        <v>-2.599095117698411E-2</v>
      </c>
    </row>
    <row r="97" spans="2:24" ht="12" customHeight="1">
      <c r="B97" s="22">
        <f t="shared" si="12"/>
        <v>44742</v>
      </c>
      <c r="C97" s="18">
        <f>'Quarterly Returns'!W97</f>
        <v>-1.525416502468291E-2</v>
      </c>
      <c r="D97" s="49">
        <f t="shared" si="13"/>
        <v>-5.4154435705084963E-2</v>
      </c>
      <c r="P97" s="53">
        <f t="shared" si="14"/>
        <v>44742</v>
      </c>
      <c r="Q97" s="49">
        <f>Correlations!S97</f>
        <v>-5.4154435705084963E-2</v>
      </c>
      <c r="R97" s="49">
        <f>Correlations!T97</f>
        <v>-6.1382139519377481E-2</v>
      </c>
      <c r="S97" s="49">
        <f>Correlations!U97</f>
        <v>-0.18714016176221421</v>
      </c>
      <c r="T97" s="49">
        <f>Correlations!V97</f>
        <v>-6.1678143019061868E-2</v>
      </c>
      <c r="U97" s="49">
        <f>Correlations!W97</f>
        <v>-8.3261144134163417E-4</v>
      </c>
      <c r="V97" s="49">
        <f>Correlations!X97</f>
        <v>-1.477972874073725E-2</v>
      </c>
      <c r="W97" s="49">
        <f>Correlations!Y97</f>
        <v>-4.0109460444932403E-2</v>
      </c>
      <c r="X97" s="49">
        <f>Correlations!Z97</f>
        <v>5.8241671381280932E-2</v>
      </c>
    </row>
    <row r="98" spans="2:24" ht="12" customHeight="1">
      <c r="B98" s="22">
        <f t="shared" si="12"/>
        <v>44834</v>
      </c>
      <c r="C98" s="20">
        <f>'Quarterly Returns'!W98</f>
        <v>-9.2641929605021822E-3</v>
      </c>
      <c r="D98" s="51">
        <f t="shared" si="13"/>
        <v>-2.459493507814299E-3</v>
      </c>
      <c r="P98" s="53">
        <f t="shared" si="14"/>
        <v>44834</v>
      </c>
      <c r="Q98" s="51">
        <f>Correlations!S98</f>
        <v>-2.459493507814299E-3</v>
      </c>
      <c r="R98" s="51">
        <f>Correlations!T98</f>
        <v>-3.5136982788296339E-3</v>
      </c>
      <c r="S98" s="51">
        <f>Correlations!U98</f>
        <v>0.10238725195501509</v>
      </c>
      <c r="T98" s="51">
        <f>Correlations!V98</f>
        <v>-4.2430571960815351E-2</v>
      </c>
      <c r="U98" s="51">
        <f>Correlations!W98</f>
        <v>2.207604487095732E-2</v>
      </c>
      <c r="V98" s="51">
        <f>Correlations!X98</f>
        <v>-2.5778173098240432E-3</v>
      </c>
      <c r="W98" s="51">
        <f>Correlations!Y98</f>
        <v>-2.386677888710735E-3</v>
      </c>
      <c r="X98" s="51">
        <f>Correlations!Z98</f>
        <v>-6.0928857486013982E-2</v>
      </c>
    </row>
    <row r="99" spans="2:24" ht="12" customHeight="1">
      <c r="B99" s="22">
        <f t="shared" si="12"/>
        <v>44926</v>
      </c>
      <c r="C99" s="18">
        <f>'Quarterly Returns'!W99</f>
        <v>7.6306507302621451E-3</v>
      </c>
      <c r="D99" s="49">
        <f t="shared" si="13"/>
        <v>2.6823450360040638E-2</v>
      </c>
      <c r="P99" s="53">
        <f t="shared" si="14"/>
        <v>44926</v>
      </c>
      <c r="Q99" s="49">
        <f>Correlations!S99</f>
        <v>2.6823450360040638E-2</v>
      </c>
      <c r="R99" s="49">
        <f>Correlations!T99</f>
        <v>4.3605989271839347E-2</v>
      </c>
      <c r="S99" s="49">
        <f>Correlations!U99</f>
        <v>-0.10860455534264429</v>
      </c>
      <c r="T99" s="49">
        <f>Correlations!V99</f>
        <v>-2.7319412421121292E-4</v>
      </c>
      <c r="U99" s="49">
        <f>Correlations!W99</f>
        <v>-5.1329077717399596E-4</v>
      </c>
      <c r="V99" s="49">
        <f>Correlations!X99</f>
        <v>3.9802935667266628E-2</v>
      </c>
      <c r="W99" s="49">
        <f>Correlations!Y99</f>
        <v>-7.4414888465684476E-2</v>
      </c>
      <c r="X99" s="49">
        <f>Correlations!Z99</f>
        <v>2.0966568863002921E-2</v>
      </c>
    </row>
    <row r="100" spans="2:24" ht="12" customHeight="1">
      <c r="B100" s="22">
        <f t="shared" si="12"/>
        <v>45016</v>
      </c>
      <c r="C100" s="20">
        <f>'Quarterly Returns'!W100</f>
        <v>2.50462249555925E-2</v>
      </c>
      <c r="D100" s="51">
        <f t="shared" si="13"/>
        <v>4.483058239993052E-2</v>
      </c>
      <c r="P100" s="53">
        <f t="shared" si="14"/>
        <v>45016</v>
      </c>
      <c r="Q100" s="51">
        <f>Correlations!S100</f>
        <v>4.483058239993052E-2</v>
      </c>
      <c r="R100" s="51">
        <f>Correlations!T100</f>
        <v>5.3486488173674553E-2</v>
      </c>
      <c r="S100" s="51">
        <f>Correlations!U100</f>
        <v>9.5510370571267281E-2</v>
      </c>
      <c r="T100" s="51">
        <f>Correlations!V100</f>
        <v>3.8840190160211179E-3</v>
      </c>
      <c r="U100" s="51">
        <f>Correlations!W100</f>
        <v>4.2994111271466587E-2</v>
      </c>
      <c r="V100" s="51">
        <f>Correlations!X100</f>
        <v>2.454288167293945E-2</v>
      </c>
      <c r="W100" s="51">
        <f>Correlations!Y100</f>
        <v>5.5604732262670563E-2</v>
      </c>
      <c r="X100" s="51">
        <f>Correlations!Z100</f>
        <v>1.054419279715805E-3</v>
      </c>
    </row>
    <row r="101" spans="2:24" ht="12" customHeight="1">
      <c r="B101" s="22">
        <f t="shared" si="12"/>
        <v>45107</v>
      </c>
      <c r="C101" s="18">
        <f>'Quarterly Returns'!W101</f>
        <v>2.154560757084889E-2</v>
      </c>
      <c r="D101" s="49">
        <f t="shared" ref="D101:D102" si="15">Q101</f>
        <v>1.756885293045933E-2</v>
      </c>
      <c r="P101" s="53">
        <f t="shared" si="14"/>
        <v>45107</v>
      </c>
      <c r="Q101" s="49">
        <f>Correlations!S101</f>
        <v>1.756885293045933E-2</v>
      </c>
      <c r="R101" s="49">
        <f>Correlations!T101</f>
        <v>2.3491667467828992E-2</v>
      </c>
      <c r="S101" s="49">
        <f>Correlations!U101</f>
        <v>1.3197582494241959E-2</v>
      </c>
      <c r="T101" s="49">
        <f>Correlations!V101</f>
        <v>8.2555436573232225E-3</v>
      </c>
      <c r="U101" s="49">
        <f>Correlations!W101</f>
        <v>1.922683889649322E-2</v>
      </c>
      <c r="V101" s="49">
        <f>Correlations!X101</f>
        <v>1.1941330299695871E-2</v>
      </c>
      <c r="W101" s="49">
        <f>Correlations!Y101</f>
        <v>1.740261351774524E-2</v>
      </c>
      <c r="X101" s="49">
        <f>Correlations!Z101</f>
        <v>2.322862533590692E-2</v>
      </c>
    </row>
    <row r="102" spans="2:24" ht="12" customHeight="1">
      <c r="B102" s="22">
        <f t="shared" si="12"/>
        <v>45199</v>
      </c>
      <c r="C102" s="20">
        <f>'Quarterly Returns'!W102</f>
        <v>1.806914246464286E-3</v>
      </c>
      <c r="D102" s="51">
        <f t="shared" si="15"/>
        <v>-2.0616541860185331E-2</v>
      </c>
      <c r="P102" s="53">
        <f t="shared" si="14"/>
        <v>45199</v>
      </c>
      <c r="Q102" s="51">
        <f>Correlations!S102</f>
        <v>-2.0616541860185331E-2</v>
      </c>
      <c r="R102" s="51">
        <f>Correlations!T102</f>
        <v>-2.042203696889348E-2</v>
      </c>
      <c r="S102" s="51">
        <f>Correlations!U102</f>
        <v>-2.0271394756530441E-2</v>
      </c>
      <c r="T102" s="51">
        <f>Correlations!V102</f>
        <v>5.2400566364696213E-2</v>
      </c>
      <c r="U102" s="51">
        <f>Correlations!W102</f>
        <v>-6.7267317878226193E-2</v>
      </c>
      <c r="V102" s="51">
        <f>Correlations!X102</f>
        <v>-3.1471987797665941E-3</v>
      </c>
      <c r="W102" s="51">
        <f>Correlations!Y102</f>
        <v>5.2539199448773638E-2</v>
      </c>
      <c r="X102" s="51">
        <f>Correlations!Z102</f>
        <v>8.2984352555168608E-4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9412B-575E-476A-A105-F1B747BC24FB}">
  <sheetPr>
    <tabColor theme="4"/>
  </sheetPr>
  <dimension ref="B5:AQ115"/>
  <sheetViews>
    <sheetView showGridLines="0" workbookViewId="0"/>
  </sheetViews>
  <sheetFormatPr defaultColWidth="9.140625" defaultRowHeight="12" customHeight="1"/>
  <cols>
    <col min="1" max="1" width="2.5703125" style="39" customWidth="1"/>
    <col min="2" max="14" width="9.5703125" style="39" customWidth="1"/>
    <col min="15" max="15" width="9.140625" style="39"/>
    <col min="16" max="16" width="12.5703125" style="39" customWidth="1"/>
    <col min="17" max="17" width="9.140625" style="39"/>
    <col min="18" max="18" width="8.42578125" style="39" bestFit="1" customWidth="1"/>
    <col min="19" max="32" width="11.5703125" style="39" customWidth="1"/>
    <col min="33" max="33" width="9.140625" style="39"/>
    <col min="34" max="35" width="9.140625" style="39" bestFit="1" customWidth="1"/>
    <col min="36" max="36" width="9.7109375" style="39" bestFit="1" customWidth="1"/>
    <col min="37" max="43" width="9.140625" style="39" bestFit="1" customWidth="1"/>
    <col min="44" max="16384" width="9.140625" style="39"/>
  </cols>
  <sheetData>
    <row r="5" spans="2:43" s="40" customFormat="1" ht="12" customHeight="1">
      <c r="B5" s="131" t="s">
        <v>51</v>
      </c>
      <c r="C5" s="132"/>
      <c r="D5" s="132"/>
      <c r="E5" s="132"/>
      <c r="F5" s="132"/>
      <c r="G5" s="132"/>
      <c r="H5" s="132"/>
      <c r="I5" s="132"/>
      <c r="J5" s="132" t="s">
        <v>52</v>
      </c>
      <c r="K5" s="132"/>
      <c r="L5" s="132"/>
      <c r="M5" s="132"/>
      <c r="N5" s="132"/>
      <c r="O5" s="50"/>
      <c r="P5" s="50"/>
      <c r="Q5" s="50"/>
      <c r="S5" s="40" t="s">
        <v>68</v>
      </c>
      <c r="AA5" s="40" t="s">
        <v>59</v>
      </c>
      <c r="AI5" s="40" t="s">
        <v>58</v>
      </c>
    </row>
    <row r="6" spans="2:43" ht="24" customHeight="1">
      <c r="B6" s="41" t="s">
        <v>1</v>
      </c>
      <c r="C6" s="42" t="s">
        <v>2</v>
      </c>
      <c r="D6" s="42" t="s">
        <v>3</v>
      </c>
      <c r="E6" s="42" t="s">
        <v>4</v>
      </c>
      <c r="F6" s="42" t="s">
        <v>5</v>
      </c>
      <c r="G6" s="42" t="s">
        <v>6</v>
      </c>
      <c r="H6" s="42" t="s">
        <v>7</v>
      </c>
      <c r="I6" s="42" t="s">
        <v>8</v>
      </c>
      <c r="J6" s="43" t="s">
        <v>9</v>
      </c>
      <c r="K6" s="44" t="s">
        <v>53</v>
      </c>
      <c r="L6" s="44" t="s">
        <v>54</v>
      </c>
      <c r="M6" s="44" t="s">
        <v>55</v>
      </c>
      <c r="N6" s="45" t="s">
        <v>56</v>
      </c>
      <c r="O6" s="122" t="str">
        <f>AF6</f>
        <v>US Treasuries</v>
      </c>
      <c r="P6" s="124"/>
      <c r="Q6" s="124"/>
      <c r="S6" s="118" t="s">
        <v>1</v>
      </c>
      <c r="T6" s="119" t="s">
        <v>2</v>
      </c>
      <c r="U6" s="119" t="s">
        <v>3</v>
      </c>
      <c r="V6" s="119" t="s">
        <v>4</v>
      </c>
      <c r="W6" s="119" t="s">
        <v>5</v>
      </c>
      <c r="X6" s="119" t="s">
        <v>6</v>
      </c>
      <c r="Y6" s="119" t="s">
        <v>7</v>
      </c>
      <c r="Z6" s="119" t="s">
        <v>8</v>
      </c>
      <c r="AA6" s="120" t="s">
        <v>9</v>
      </c>
      <c r="AB6" s="120" t="s">
        <v>10</v>
      </c>
      <c r="AC6" s="120" t="s">
        <v>11</v>
      </c>
      <c r="AD6" s="120" t="s">
        <v>57</v>
      </c>
      <c r="AE6" s="120" t="s">
        <v>12</v>
      </c>
      <c r="AF6" s="121" t="s">
        <v>113</v>
      </c>
      <c r="AI6" s="57" t="s">
        <v>2</v>
      </c>
      <c r="AJ6" s="54" t="s">
        <v>3</v>
      </c>
      <c r="AK6" s="54" t="s">
        <v>4</v>
      </c>
      <c r="AL6" s="54" t="s">
        <v>5</v>
      </c>
      <c r="AM6" s="54" t="s">
        <v>6</v>
      </c>
      <c r="AN6" s="54" t="s">
        <v>7</v>
      </c>
      <c r="AO6" s="54" t="s">
        <v>8</v>
      </c>
      <c r="AP6" s="55" t="s">
        <v>1</v>
      </c>
    </row>
    <row r="7" spans="2:43" ht="12" customHeight="1">
      <c r="B7" s="46">
        <f>CORREL($S$8:$S$1000,S$8:S$1000)</f>
        <v>0.99999999999999989</v>
      </c>
      <c r="C7" s="46">
        <f t="shared" ref="C7:N7" si="0">CORREL($S$8:$S$1000,T$8:T$1000)</f>
        <v>0.98537969123714941</v>
      </c>
      <c r="D7" s="46">
        <f t="shared" si="0"/>
        <v>0.63295711162863688</v>
      </c>
      <c r="E7" s="46">
        <f t="shared" si="0"/>
        <v>0.67971561555009663</v>
      </c>
      <c r="F7" s="46">
        <f t="shared" si="0"/>
        <v>0.48856626316650398</v>
      </c>
      <c r="G7" s="46">
        <f t="shared" si="0"/>
        <v>0.75683729986522974</v>
      </c>
      <c r="H7" s="46">
        <f t="shared" si="0"/>
        <v>0.56830073314257779</v>
      </c>
      <c r="I7" s="46">
        <f t="shared" si="0"/>
        <v>0.25583159093066854</v>
      </c>
      <c r="J7" s="46">
        <f t="shared" si="0"/>
        <v>0.74571927860428799</v>
      </c>
      <c r="K7" s="46">
        <f t="shared" si="0"/>
        <v>0.76542371431574785</v>
      </c>
      <c r="L7" s="46">
        <f t="shared" si="0"/>
        <v>0.65103980703433439</v>
      </c>
      <c r="M7" s="46">
        <f t="shared" si="0"/>
        <v>0.57547468241648314</v>
      </c>
      <c r="N7" s="46">
        <f t="shared" si="0"/>
        <v>0.62330694964975553</v>
      </c>
      <c r="O7" s="123">
        <f>ROUND(CORREL($S$8:$S$1000,AF$8:AF$1000),3)</f>
        <v>-0.40899999999999997</v>
      </c>
      <c r="P7" s="125" t="s">
        <v>1</v>
      </c>
      <c r="Q7" s="123"/>
      <c r="R7" s="52">
        <v>36525</v>
      </c>
      <c r="S7" s="49"/>
      <c r="T7" s="49"/>
      <c r="U7" s="49"/>
      <c r="V7" s="49"/>
      <c r="W7" s="49"/>
      <c r="X7" s="49"/>
      <c r="Y7" s="49"/>
      <c r="Z7" s="49"/>
      <c r="AH7" s="52">
        <f>R7</f>
        <v>36525</v>
      </c>
      <c r="AI7" s="47"/>
      <c r="AJ7" s="47"/>
      <c r="AK7" s="47"/>
      <c r="AL7" s="47"/>
      <c r="AM7" s="47"/>
      <c r="AN7" s="47"/>
      <c r="AO7" s="47"/>
      <c r="AP7" s="47"/>
      <c r="AQ7" s="47"/>
    </row>
    <row r="8" spans="2:43" ht="12" customHeight="1">
      <c r="B8" s="46"/>
      <c r="C8" s="46">
        <f t="shared" ref="C8:N8" si="1">CORREL($T$8:$T$1000,T$8:T$1000)</f>
        <v>0.99999999999999989</v>
      </c>
      <c r="D8" s="46">
        <f t="shared" si="1"/>
        <v>0.57958086597027181</v>
      </c>
      <c r="E8" s="46">
        <f t="shared" si="1"/>
        <v>0.63592591801799947</v>
      </c>
      <c r="F8" s="46">
        <f t="shared" si="1"/>
        <v>0.44286483661106257</v>
      </c>
      <c r="G8" s="46">
        <f t="shared" si="1"/>
        <v>0.69974893638641988</v>
      </c>
      <c r="H8" s="46">
        <f t="shared" si="1"/>
        <v>0.524393572623017</v>
      </c>
      <c r="I8" s="46">
        <f t="shared" si="1"/>
        <v>0.25781399810927957</v>
      </c>
      <c r="J8" s="46">
        <f t="shared" si="1"/>
        <v>0.75037368734614218</v>
      </c>
      <c r="K8" s="46">
        <f t="shared" si="1"/>
        <v>0.77118444184840085</v>
      </c>
      <c r="L8" s="46">
        <f t="shared" si="1"/>
        <v>0.65452682308343479</v>
      </c>
      <c r="M8" s="46">
        <f t="shared" si="1"/>
        <v>0.56197367286466859</v>
      </c>
      <c r="N8" s="46">
        <f t="shared" si="1"/>
        <v>0.61484069011270925</v>
      </c>
      <c r="O8" s="123">
        <f>ROUND(CORREL($T$8:$T$1000,AF$8:AF$1000),3)</f>
        <v>-0.39400000000000002</v>
      </c>
      <c r="P8" s="126" t="s">
        <v>2</v>
      </c>
      <c r="Q8" s="123"/>
      <c r="R8" s="53">
        <f>EOMONTH(R7,3)</f>
        <v>36616</v>
      </c>
      <c r="S8" s="51">
        <v>-6.2804173677100894E-2</v>
      </c>
      <c r="T8" s="51">
        <v>-2.4056946790158708E-2</v>
      </c>
      <c r="U8" s="51">
        <v>-0.76794254534846129</v>
      </c>
      <c r="V8" s="51">
        <v>2.9336126678203279E-2</v>
      </c>
      <c r="W8" s="51">
        <v>3.2318270722106522E-4</v>
      </c>
      <c r="X8" s="51">
        <v>-5.8250656978310833E-2</v>
      </c>
      <c r="Y8" s="51">
        <v>-0.3464501979841747</v>
      </c>
      <c r="Z8" s="51">
        <v>4.3852505285783723E-2</v>
      </c>
      <c r="AA8" s="51">
        <v>2.2934093730041738E-2</v>
      </c>
      <c r="AB8" s="51">
        <v>2.6111673755838005E-2</v>
      </c>
      <c r="AC8" s="51">
        <v>2.6584785330177052E-3</v>
      </c>
      <c r="AD8" s="51">
        <v>4.8904427680892315E-2</v>
      </c>
      <c r="AE8" s="51">
        <v>-1.9414900000000013E-2</v>
      </c>
      <c r="AF8" s="51">
        <v>4.4235999999999942E-2</v>
      </c>
      <c r="AH8" s="53">
        <f t="shared" ref="AH8:AH71" si="2">R8</f>
        <v>36616</v>
      </c>
      <c r="AI8" s="56"/>
      <c r="AJ8" s="56"/>
      <c r="AK8" s="56"/>
      <c r="AL8" s="56"/>
      <c r="AM8" s="56"/>
      <c r="AN8" s="56"/>
      <c r="AO8" s="56"/>
      <c r="AP8" s="56"/>
      <c r="AQ8" s="47"/>
    </row>
    <row r="9" spans="2:43" ht="12" customHeight="1">
      <c r="B9" s="46"/>
      <c r="C9" s="46"/>
      <c r="D9" s="46">
        <f t="shared" ref="D9:N9" si="3">CORREL($U$8:$U$1000,U$8:U$1000)</f>
        <v>1</v>
      </c>
      <c r="E9" s="46">
        <f t="shared" si="3"/>
        <v>0.26144519202514505</v>
      </c>
      <c r="F9" s="46">
        <f t="shared" si="3"/>
        <v>0.28194870616556139</v>
      </c>
      <c r="G9" s="46">
        <f t="shared" si="3"/>
        <v>0.42795420580477378</v>
      </c>
      <c r="H9" s="46">
        <f t="shared" si="3"/>
        <v>0.55064085086604797</v>
      </c>
      <c r="I9" s="46">
        <f t="shared" si="3"/>
        <v>2.9919001294980742E-2</v>
      </c>
      <c r="J9" s="46">
        <f t="shared" si="3"/>
        <v>0.49295264556400253</v>
      </c>
      <c r="K9" s="46">
        <f t="shared" si="3"/>
        <v>0.45993475639962594</v>
      </c>
      <c r="L9" s="46">
        <f t="shared" si="3"/>
        <v>0.33147486738251425</v>
      </c>
      <c r="M9" s="46">
        <f t="shared" si="3"/>
        <v>0.27837641173226163</v>
      </c>
      <c r="N9" s="46">
        <f t="shared" si="3"/>
        <v>0.39209436473206344</v>
      </c>
      <c r="O9" s="123">
        <f>ROUND(CORREL($U$8:$U$1000,AF$8:AF$1000),3)</f>
        <v>-0.36799999999999999</v>
      </c>
      <c r="P9" s="126" t="s">
        <v>3</v>
      </c>
      <c r="Q9" s="123"/>
      <c r="R9" s="53">
        <f t="shared" ref="R9:R72" si="4">EOMONTH(R8,3)</f>
        <v>36707</v>
      </c>
      <c r="S9" s="49">
        <v>1.386106177079994E-2</v>
      </c>
      <c r="T9" s="49">
        <v>3.4707330119904279E-3</v>
      </c>
      <c r="U9" s="49">
        <v>-0.1120223473224443</v>
      </c>
      <c r="V9" s="49">
        <v>4.7733993099834858E-2</v>
      </c>
      <c r="W9" s="49">
        <v>0.2192909493884348</v>
      </c>
      <c r="X9" s="49">
        <v>3.2067146793586562E-2</v>
      </c>
      <c r="Y9" s="49">
        <v>0.2732895811188496</v>
      </c>
      <c r="Z9" s="49">
        <v>0.32797811794688919</v>
      </c>
      <c r="AA9" s="49">
        <v>-2.6564978527488847E-2</v>
      </c>
      <c r="AB9" s="49">
        <v>-3.6414963668381595E-2</v>
      </c>
      <c r="AC9" s="49">
        <v>-1.1522800618392393E-2</v>
      </c>
      <c r="AD9" s="49">
        <v>3.8980868326943696E-2</v>
      </c>
      <c r="AE9" s="49">
        <v>4.9233870675784441E-3</v>
      </c>
      <c r="AF9" s="49">
        <v>1.5114974009706739E-2</v>
      </c>
      <c r="AH9" s="53">
        <f t="shared" si="2"/>
        <v>36707</v>
      </c>
      <c r="AI9" s="47"/>
      <c r="AJ9" s="47"/>
      <c r="AK9" s="47"/>
      <c r="AL9" s="47"/>
      <c r="AM9" s="47"/>
      <c r="AN9" s="47"/>
      <c r="AO9" s="47"/>
      <c r="AP9" s="47"/>
      <c r="AQ9" s="47"/>
    </row>
    <row r="10" spans="2:43" ht="12" customHeight="1">
      <c r="B10" s="46"/>
      <c r="C10" s="46"/>
      <c r="D10" s="46"/>
      <c r="E10" s="46">
        <f t="shared" ref="E10:N10" si="5">CORREL($V$8:$V$1000,V$8:V$1000)</f>
        <v>1</v>
      </c>
      <c r="F10" s="46">
        <f t="shared" si="5"/>
        <v>0.28154313688142096</v>
      </c>
      <c r="G10" s="46">
        <f t="shared" si="5"/>
        <v>0.49965810620892204</v>
      </c>
      <c r="H10" s="46">
        <f t="shared" si="5"/>
        <v>0.25462942710628461</v>
      </c>
      <c r="I10" s="46">
        <f t="shared" si="5"/>
        <v>0.2296589737826075</v>
      </c>
      <c r="J10" s="46">
        <f t="shared" si="5"/>
        <v>0.35217164605244411</v>
      </c>
      <c r="K10" s="46">
        <f t="shared" si="5"/>
        <v>0.35278089803830365</v>
      </c>
      <c r="L10" s="46">
        <f t="shared" si="5"/>
        <v>0.33341793169584827</v>
      </c>
      <c r="M10" s="46">
        <f t="shared" si="5"/>
        <v>0.27566113676928261</v>
      </c>
      <c r="N10" s="46">
        <f t="shared" si="5"/>
        <v>0.22415562587961158</v>
      </c>
      <c r="O10" s="123">
        <f>ROUND(CORREL($V$8:$V$1000,AF$8:AF$1000),3)</f>
        <v>-0.19600000000000001</v>
      </c>
      <c r="P10" s="126" t="s">
        <v>4</v>
      </c>
      <c r="Q10" s="123"/>
      <c r="R10" s="53">
        <f t="shared" si="4"/>
        <v>36799</v>
      </c>
      <c r="S10" s="51">
        <v>-1.5391575763518401E-2</v>
      </c>
      <c r="T10" s="51">
        <v>-6.9741111989663776E-2</v>
      </c>
      <c r="U10" s="51">
        <v>0.31309579761665479</v>
      </c>
      <c r="V10" s="51">
        <v>7.4819723935911717E-3</v>
      </c>
      <c r="W10" s="51">
        <v>0.20219018985538001</v>
      </c>
      <c r="X10" s="51">
        <v>4.7733211926095649E-2</v>
      </c>
      <c r="Y10" s="51">
        <v>-2.4333949662282139E-2</v>
      </c>
      <c r="Z10" s="51">
        <v>-0.1231917146417259</v>
      </c>
      <c r="AA10" s="51">
        <v>-9.6868588007927858E-3</v>
      </c>
      <c r="AB10" s="51">
        <v>-2.4301907329188577E-2</v>
      </c>
      <c r="AC10" s="51">
        <v>6.4975505516586374E-2</v>
      </c>
      <c r="AD10" s="51">
        <v>4.8828362846493611E-2</v>
      </c>
      <c r="AE10" s="51">
        <v>3.1615173700283439E-3</v>
      </c>
      <c r="AF10" s="51">
        <v>2.6418756785252073E-2</v>
      </c>
      <c r="AH10" s="53">
        <f t="shared" si="2"/>
        <v>36799</v>
      </c>
      <c r="AI10" s="56"/>
      <c r="AJ10" s="56"/>
      <c r="AK10" s="56"/>
      <c r="AL10" s="56"/>
      <c r="AM10" s="56"/>
      <c r="AN10" s="56"/>
      <c r="AO10" s="56"/>
      <c r="AP10" s="56"/>
      <c r="AQ10" s="47"/>
    </row>
    <row r="11" spans="2:43" ht="12" customHeight="1">
      <c r="B11" s="46"/>
      <c r="C11" s="46"/>
      <c r="D11" s="46"/>
      <c r="E11" s="46"/>
      <c r="F11" s="46">
        <f t="shared" ref="F11:N11" si="6">CORREL($W$8:$W$1000,W$8:W$1000)</f>
        <v>1</v>
      </c>
      <c r="G11" s="46">
        <f t="shared" si="6"/>
        <v>0.37771057660259905</v>
      </c>
      <c r="H11" s="46">
        <f t="shared" si="6"/>
        <v>0.39098551213716837</v>
      </c>
      <c r="I11" s="46">
        <f t="shared" si="6"/>
        <v>0.12031559054773612</v>
      </c>
      <c r="J11" s="46">
        <f t="shared" si="6"/>
        <v>0.41077400249395818</v>
      </c>
      <c r="K11" s="46">
        <f t="shared" si="6"/>
        <v>0.43226365945541395</v>
      </c>
      <c r="L11" s="46">
        <f t="shared" si="6"/>
        <v>0.38147583262204549</v>
      </c>
      <c r="M11" s="46">
        <f t="shared" si="6"/>
        <v>0.49138096445150836</v>
      </c>
      <c r="N11" s="46">
        <f t="shared" si="6"/>
        <v>0.39411250397112596</v>
      </c>
      <c r="O11" s="123">
        <f>ROUND(CORREL($W$8:$W$1000,AF$8:AF$1000),3)</f>
        <v>-0.215</v>
      </c>
      <c r="P11" s="126" t="s">
        <v>5</v>
      </c>
      <c r="Q11" s="123"/>
      <c r="R11" s="53">
        <f t="shared" si="4"/>
        <v>36891</v>
      </c>
      <c r="S11" s="49">
        <v>-8.9405022951732818E-2</v>
      </c>
      <c r="T11" s="49">
        <v>-7.1869946872469434E-2</v>
      </c>
      <c r="U11" s="49">
        <v>-0.46768016003297569</v>
      </c>
      <c r="V11" s="49">
        <v>3.8920219799668962E-2</v>
      </c>
      <c r="W11" s="49">
        <v>-0.16239935381256751</v>
      </c>
      <c r="X11" s="49">
        <v>-2.464109949049292E-2</v>
      </c>
      <c r="Y11" s="49">
        <v>-0.21230125695268609</v>
      </c>
      <c r="Z11" s="49">
        <v>0.20241870559880529</v>
      </c>
      <c r="AA11" s="49">
        <v>-7.824436671863999E-2</v>
      </c>
      <c r="AB11" s="49">
        <v>-6.694468214145266E-2</v>
      </c>
      <c r="AC11" s="49">
        <v>3.0312395992442287E-2</v>
      </c>
      <c r="AD11" s="49">
        <v>-2.9485316911515014E-3</v>
      </c>
      <c r="AE11" s="49">
        <v>-4.2293781574083367E-2</v>
      </c>
      <c r="AF11" s="49">
        <v>5.150465430909601E-2</v>
      </c>
      <c r="AH11" s="53">
        <f t="shared" si="2"/>
        <v>36891</v>
      </c>
      <c r="AI11" s="47"/>
      <c r="AJ11" s="47"/>
      <c r="AK11" s="47"/>
      <c r="AL11" s="47"/>
      <c r="AM11" s="47"/>
      <c r="AN11" s="47"/>
      <c r="AO11" s="47"/>
      <c r="AP11" s="47"/>
      <c r="AQ11" s="47"/>
    </row>
    <row r="12" spans="2:43" ht="12" customHeight="1">
      <c r="B12" s="46"/>
      <c r="C12" s="46"/>
      <c r="D12" s="46"/>
      <c r="E12" s="46"/>
      <c r="F12" s="46"/>
      <c r="G12" s="46">
        <f t="shared" ref="G12:N12" si="7">CORREL($X$8:$X$1000,X$8:X$1000)</f>
        <v>1</v>
      </c>
      <c r="H12" s="46">
        <f t="shared" si="7"/>
        <v>0.412251662301304</v>
      </c>
      <c r="I12" s="46">
        <f t="shared" si="7"/>
        <v>0.19756415465273028</v>
      </c>
      <c r="J12" s="46">
        <f t="shared" si="7"/>
        <v>0.64423266251904066</v>
      </c>
      <c r="K12" s="46">
        <f t="shared" si="7"/>
        <v>0.70496564512920346</v>
      </c>
      <c r="L12" s="46">
        <f t="shared" si="7"/>
        <v>0.67928726272491047</v>
      </c>
      <c r="M12" s="46">
        <f t="shared" si="7"/>
        <v>0.60007405392608271</v>
      </c>
      <c r="N12" s="46">
        <f t="shared" si="7"/>
        <v>0.70202818654854215</v>
      </c>
      <c r="O12" s="123">
        <f>ROUND(CORREL($X$8:$X$1000,AF$8:AF$1000),3)</f>
        <v>-0.41499999999999998</v>
      </c>
      <c r="P12" s="126" t="s">
        <v>6</v>
      </c>
      <c r="Q12" s="123"/>
      <c r="R12" s="53">
        <f t="shared" si="4"/>
        <v>36981</v>
      </c>
      <c r="S12" s="51">
        <v>-9.0719121291270466E-2</v>
      </c>
      <c r="T12" s="51">
        <v>-9.8640392343293193E-2</v>
      </c>
      <c r="U12" s="51">
        <v>-0.30985476972338721</v>
      </c>
      <c r="V12" s="51">
        <v>6.7566206502499809E-2</v>
      </c>
      <c r="W12" s="51">
        <v>0.1009270093129809</v>
      </c>
      <c r="X12" s="51">
        <v>3.6956364397296847E-2</v>
      </c>
      <c r="Y12" s="51">
        <v>-7.5846872416933386E-2</v>
      </c>
      <c r="Z12" s="51">
        <v>-0.12116997641262239</v>
      </c>
      <c r="AA12" s="51">
        <v>-0.11855456047110946</v>
      </c>
      <c r="AB12" s="51">
        <v>-0.12630035796075656</v>
      </c>
      <c r="AC12" s="51">
        <v>-5.9322269023257324E-2</v>
      </c>
      <c r="AD12" s="51">
        <v>-4.8374003655183961E-2</v>
      </c>
      <c r="AE12" s="51">
        <v>5.2616312938243537E-2</v>
      </c>
      <c r="AF12" s="51">
        <v>2.3212547078948598E-2</v>
      </c>
      <c r="AH12" s="53">
        <f t="shared" si="2"/>
        <v>36981</v>
      </c>
      <c r="AI12" s="56"/>
      <c r="AJ12" s="56"/>
      <c r="AK12" s="56"/>
      <c r="AL12" s="56"/>
      <c r="AM12" s="56"/>
      <c r="AN12" s="56"/>
      <c r="AO12" s="56"/>
      <c r="AP12" s="56"/>
      <c r="AQ12" s="47"/>
    </row>
    <row r="13" spans="2:43" ht="12" customHeight="1">
      <c r="B13" s="46"/>
      <c r="C13" s="46"/>
      <c r="D13" s="46"/>
      <c r="E13" s="46"/>
      <c r="F13" s="46"/>
      <c r="G13" s="46"/>
      <c r="H13" s="46">
        <f t="shared" ref="H13:N13" si="8">CORREL($Y$8:$Y$1000,Y$8:Y$1000)</f>
        <v>1</v>
      </c>
      <c r="I13" s="46">
        <f t="shared" si="8"/>
        <v>0.36619588175779877</v>
      </c>
      <c r="J13" s="46">
        <f t="shared" si="8"/>
        <v>0.39427696236605797</v>
      </c>
      <c r="K13" s="46">
        <f t="shared" si="8"/>
        <v>0.41220904339092501</v>
      </c>
      <c r="L13" s="46">
        <f t="shared" si="8"/>
        <v>0.31787344290326552</v>
      </c>
      <c r="M13" s="46">
        <f t="shared" si="8"/>
        <v>0.26900266037474241</v>
      </c>
      <c r="N13" s="46">
        <f t="shared" si="8"/>
        <v>0.35127381877188107</v>
      </c>
      <c r="O13" s="123">
        <f>ROUND(CORREL($Y$8:$Y$1000,AF$8:AF$1000),3)</f>
        <v>-0.17399999999999999</v>
      </c>
      <c r="P13" s="126" t="s">
        <v>7</v>
      </c>
      <c r="Q13" s="123"/>
      <c r="R13" s="53">
        <f t="shared" si="4"/>
        <v>37072</v>
      </c>
      <c r="S13" s="49">
        <v>6.1220220652960053E-2</v>
      </c>
      <c r="T13" s="49">
        <v>9.2449134931317734E-2</v>
      </c>
      <c r="U13" s="49">
        <v>-4.1152660093221232E-3</v>
      </c>
      <c r="V13" s="49">
        <v>-2.309544913835216E-2</v>
      </c>
      <c r="W13" s="49">
        <v>-2.2671297833441011E-2</v>
      </c>
      <c r="X13" s="49">
        <v>1.748303192828448E-2</v>
      </c>
      <c r="Y13" s="49">
        <v>-5.8468006549914638E-2</v>
      </c>
      <c r="Z13" s="49">
        <v>-4.741473822676652E-2</v>
      </c>
      <c r="AA13" s="49">
        <v>5.8525368670181654E-2</v>
      </c>
      <c r="AB13" s="49">
        <v>4.1348311078470035E-2</v>
      </c>
      <c r="AC13" s="49">
        <v>5.2935256169148959E-2</v>
      </c>
      <c r="AD13" s="49">
        <v>1.0800220876178157E-2</v>
      </c>
      <c r="AE13" s="49">
        <v>-2.4768080843516782E-2</v>
      </c>
      <c r="AF13" s="49">
        <v>-4.2314368920577383E-3</v>
      </c>
      <c r="AH13" s="53">
        <f t="shared" si="2"/>
        <v>37072</v>
      </c>
      <c r="AI13" s="47"/>
      <c r="AJ13" s="47"/>
      <c r="AK13" s="47"/>
      <c r="AL13" s="47"/>
      <c r="AM13" s="47"/>
      <c r="AN13" s="47"/>
      <c r="AO13" s="47"/>
      <c r="AP13" s="47"/>
      <c r="AQ13" s="47"/>
    </row>
    <row r="14" spans="2:43" ht="12" customHeight="1">
      <c r="B14" s="46"/>
      <c r="C14" s="46"/>
      <c r="D14" s="46"/>
      <c r="E14" s="46"/>
      <c r="F14" s="46"/>
      <c r="G14" s="46"/>
      <c r="H14" s="46"/>
      <c r="I14" s="46">
        <f t="shared" ref="I14:N14" si="9">CORREL($Z$8:$Z$1000,Z$8:Z$1000)</f>
        <v>0.99999999999999978</v>
      </c>
      <c r="J14" s="46">
        <f t="shared" si="9"/>
        <v>0.23852540183995663</v>
      </c>
      <c r="K14" s="46">
        <f t="shared" si="9"/>
        <v>0.25760712045496165</v>
      </c>
      <c r="L14" s="46">
        <f t="shared" si="9"/>
        <v>0.26387444644024549</v>
      </c>
      <c r="M14" s="46">
        <f t="shared" si="9"/>
        <v>0.28358044725901971</v>
      </c>
      <c r="N14" s="46">
        <f t="shared" si="9"/>
        <v>8.4248878584606099E-2</v>
      </c>
      <c r="O14" s="123">
        <f>ROUND(CORREL($Z$8:$Z$1000,AF$8:AF$1000),3)</f>
        <v>-9.4E-2</v>
      </c>
      <c r="P14" s="126" t="s">
        <v>8</v>
      </c>
      <c r="Q14" s="123"/>
      <c r="R14" s="53">
        <f t="shared" si="4"/>
        <v>37164</v>
      </c>
      <c r="S14" s="51">
        <v>-0.13061075624924351</v>
      </c>
      <c r="T14" s="51">
        <v>-0.12868446686606411</v>
      </c>
      <c r="U14" s="51">
        <v>-0.28439650365655439</v>
      </c>
      <c r="V14" s="51">
        <v>-1.504419996000609E-2</v>
      </c>
      <c r="W14" s="51">
        <v>-0.14568747489653841</v>
      </c>
      <c r="X14" s="51">
        <v>-1.2404303236454939E-2</v>
      </c>
      <c r="Y14" s="51">
        <v>-0.1221903809516424</v>
      </c>
      <c r="Z14" s="51">
        <v>4.8989542887911353E-2</v>
      </c>
      <c r="AA14" s="51">
        <v>-0.14678172874274997</v>
      </c>
      <c r="AB14" s="51">
        <v>-0.15514915343928326</v>
      </c>
      <c r="AC14" s="51">
        <v>-8.112038859905224E-2</v>
      </c>
      <c r="AD14" s="51">
        <v>-0.10682030749560434</v>
      </c>
      <c r="AE14" s="51">
        <v>-4.7772064507047629E-2</v>
      </c>
      <c r="AF14" s="51">
        <v>5.5738974860283674E-2</v>
      </c>
      <c r="AH14" s="53">
        <f t="shared" si="2"/>
        <v>37164</v>
      </c>
      <c r="AI14" s="56"/>
      <c r="AJ14" s="56"/>
      <c r="AK14" s="56"/>
      <c r="AL14" s="56"/>
      <c r="AM14" s="56"/>
      <c r="AN14" s="56"/>
      <c r="AO14" s="56"/>
      <c r="AP14" s="56"/>
      <c r="AQ14" s="47"/>
    </row>
    <row r="15" spans="2:43" ht="12" customHeight="1">
      <c r="B15" s="46"/>
      <c r="C15" s="46"/>
      <c r="D15" s="46"/>
      <c r="E15" s="46"/>
      <c r="F15" s="46"/>
      <c r="G15" s="46"/>
      <c r="H15" s="46"/>
      <c r="I15" s="46"/>
      <c r="J15" s="46">
        <f t="shared" ref="J15:N15" si="10">CORREL($AA$8:$AA$1000,AA$8:AA$1000)</f>
        <v>1.0000000000000002</v>
      </c>
      <c r="K15" s="46">
        <f t="shared" si="10"/>
        <v>0.96401842876866539</v>
      </c>
      <c r="L15" s="46">
        <f t="shared" si="10"/>
        <v>0.78249757183252999</v>
      </c>
      <c r="M15" s="46">
        <f t="shared" si="10"/>
        <v>0.67446762899135149</v>
      </c>
      <c r="N15" s="46">
        <f t="shared" si="10"/>
        <v>0.75736627387005739</v>
      </c>
      <c r="O15" s="123">
        <f>ROUND(CORREL($AA$8:$AA$1000,AF$8:AF$1000),3)</f>
        <v>-0.438</v>
      </c>
      <c r="P15" s="127" t="s">
        <v>9</v>
      </c>
      <c r="Q15" s="123"/>
      <c r="R15" s="53">
        <f t="shared" si="4"/>
        <v>37256</v>
      </c>
      <c r="S15" s="49">
        <v>6.4858960979387757E-3</v>
      </c>
      <c r="T15" s="49">
        <v>3.3539033728062851E-3</v>
      </c>
      <c r="U15" s="49">
        <v>-4.3409559811754768E-2</v>
      </c>
      <c r="V15" s="49">
        <v>6.2539745295246141E-2</v>
      </c>
      <c r="W15" s="49">
        <v>0.27832024485219958</v>
      </c>
      <c r="X15" s="49">
        <v>1.6428182537663729E-2</v>
      </c>
      <c r="Y15" s="49">
        <v>1.1451506116617769E-2</v>
      </c>
      <c r="Z15" s="49">
        <v>-5.5960749859161121E-2</v>
      </c>
      <c r="AA15" s="49">
        <v>0.10685039208581437</v>
      </c>
      <c r="AB15" s="49">
        <v>0.10682136094280348</v>
      </c>
      <c r="AC15" s="49">
        <v>5.4167108401177444E-2</v>
      </c>
      <c r="AD15" s="49">
        <v>3.0209409568461298E-2</v>
      </c>
      <c r="AE15" s="49">
        <v>6.1502571094237846E-2</v>
      </c>
      <c r="AF15" s="49">
        <v>-8.0290840892756066E-3</v>
      </c>
      <c r="AH15" s="53">
        <f t="shared" si="2"/>
        <v>37256</v>
      </c>
      <c r="AI15" s="47"/>
      <c r="AJ15" s="47"/>
      <c r="AK15" s="47"/>
      <c r="AL15" s="47"/>
      <c r="AM15" s="47"/>
      <c r="AN15" s="47"/>
      <c r="AO15" s="47"/>
      <c r="AP15" s="47"/>
      <c r="AQ15" s="47"/>
    </row>
    <row r="16" spans="2:43" ht="12" customHeight="1">
      <c r="B16" s="46"/>
      <c r="C16" s="46"/>
      <c r="D16" s="46"/>
      <c r="E16" s="46"/>
      <c r="F16" s="46"/>
      <c r="G16" s="46"/>
      <c r="H16" s="46"/>
      <c r="I16" s="46"/>
      <c r="J16" s="46"/>
      <c r="K16" s="46">
        <f t="shared" ref="K16:N16" si="11">CORREL($AB$8:$AB$1000,AB$8:AB$1000)</f>
        <v>1.0000000000000002</v>
      </c>
      <c r="L16" s="46">
        <f t="shared" si="11"/>
        <v>0.84849929552576109</v>
      </c>
      <c r="M16" s="46">
        <f t="shared" si="11"/>
        <v>0.73988335889950108</v>
      </c>
      <c r="N16" s="46">
        <f t="shared" si="11"/>
        <v>0.8183220365477587</v>
      </c>
      <c r="O16" s="123">
        <f>ROUND(CORREL($AB$8:$AB$1000,AF$8:AF$1000),3)</f>
        <v>-0.42299999999999999</v>
      </c>
      <c r="P16" s="128" t="s">
        <v>53</v>
      </c>
      <c r="Q16" s="123"/>
      <c r="R16" s="53">
        <f t="shared" si="4"/>
        <v>37346</v>
      </c>
      <c r="S16" s="51">
        <v>1.414688890211244E-2</v>
      </c>
      <c r="T16" s="51">
        <v>1.704876182456605E-2</v>
      </c>
      <c r="U16" s="51">
        <v>3.9048706957509671E-2</v>
      </c>
      <c r="V16" s="51">
        <v>7.2061382339135699E-3</v>
      </c>
      <c r="W16" s="51">
        <v>-9.6960641613892715E-2</v>
      </c>
      <c r="X16" s="51">
        <v>3.158986046235527E-2</v>
      </c>
      <c r="Y16" s="51">
        <v>-0.16772711011798269</v>
      </c>
      <c r="Z16" s="51">
        <v>8.2593940479379416E-2</v>
      </c>
      <c r="AA16" s="51">
        <v>2.7486459058456703E-3</v>
      </c>
      <c r="AB16" s="51">
        <v>1.2108574702644814E-2</v>
      </c>
      <c r="AC16" s="51">
        <v>4.7430600536380707E-2</v>
      </c>
      <c r="AD16" s="51">
        <v>0.11380781707745391</v>
      </c>
      <c r="AE16" s="51">
        <v>1.1213033382569515E-2</v>
      </c>
      <c r="AF16" s="51">
        <v>-8.9504255390259191E-3</v>
      </c>
      <c r="AH16" s="53">
        <f t="shared" si="2"/>
        <v>37346</v>
      </c>
      <c r="AI16" s="56"/>
      <c r="AJ16" s="56"/>
      <c r="AK16" s="56"/>
      <c r="AL16" s="56"/>
      <c r="AM16" s="56"/>
      <c r="AN16" s="56"/>
      <c r="AO16" s="56"/>
      <c r="AP16" s="56"/>
      <c r="AQ16" s="47"/>
    </row>
    <row r="17" spans="2:43" ht="12" customHeight="1">
      <c r="B17" s="46"/>
      <c r="C17" s="46"/>
      <c r="D17" s="46"/>
      <c r="E17" s="46"/>
      <c r="F17" s="46"/>
      <c r="G17" s="46"/>
      <c r="H17" s="46"/>
      <c r="I17" s="46"/>
      <c r="J17" s="46"/>
      <c r="K17" s="46"/>
      <c r="L17" s="46">
        <f t="shared" ref="L17:N17" si="12">CORREL($AC$8:$AC$1000,AC$8:AC$1000)</f>
        <v>1.0000000000000002</v>
      </c>
      <c r="M17" s="46">
        <f t="shared" si="12"/>
        <v>0.60674562812679245</v>
      </c>
      <c r="N17" s="46">
        <f t="shared" si="12"/>
        <v>0.7825333148616036</v>
      </c>
      <c r="O17" s="123">
        <f>ROUND(CORREL($AC$8:$AC$1000,AF$8:AF$1000),3)</f>
        <v>-0.221</v>
      </c>
      <c r="P17" s="128" t="s">
        <v>54</v>
      </c>
      <c r="Q17" s="123"/>
      <c r="R17" s="53">
        <f t="shared" si="4"/>
        <v>37437</v>
      </c>
      <c r="S17" s="49">
        <v>-4.0508270059331671E-2</v>
      </c>
      <c r="T17" s="49">
        <v>-1.698371497215375E-2</v>
      </c>
      <c r="U17" s="49">
        <v>-0.25522869810495991</v>
      </c>
      <c r="V17" s="49">
        <v>1.4010207377856319E-2</v>
      </c>
      <c r="W17" s="49">
        <v>7.2525816559512318E-2</v>
      </c>
      <c r="X17" s="49">
        <v>-5.279188437673895E-2</v>
      </c>
      <c r="Y17" s="49">
        <v>3.2093368709825833E-5</v>
      </c>
      <c r="Z17" s="49">
        <v>1.953585652038391E-3</v>
      </c>
      <c r="AA17" s="49">
        <v>-0.13396672721751313</v>
      </c>
      <c r="AB17" s="49">
        <v>-8.6048509584741972E-2</v>
      </c>
      <c r="AC17" s="49">
        <v>4.9096995976693147E-2</v>
      </c>
      <c r="AD17" s="49">
        <v>-3.4191966032107612E-2</v>
      </c>
      <c r="AE17" s="49">
        <v>-4.6393732747842198E-2</v>
      </c>
      <c r="AF17" s="49">
        <v>4.6400932096896552E-2</v>
      </c>
      <c r="AH17" s="53">
        <f t="shared" si="2"/>
        <v>37437</v>
      </c>
      <c r="AI17" s="47"/>
      <c r="AJ17" s="47"/>
      <c r="AK17" s="47"/>
      <c r="AL17" s="47"/>
      <c r="AM17" s="47"/>
      <c r="AN17" s="47"/>
      <c r="AO17" s="47"/>
      <c r="AP17" s="47"/>
      <c r="AQ17" s="47"/>
    </row>
    <row r="18" spans="2:43" ht="12" customHeight="1">
      <c r="B18" s="46"/>
      <c r="C18" s="46"/>
      <c r="D18" s="46"/>
      <c r="E18" s="46"/>
      <c r="F18" s="46"/>
      <c r="G18" s="46"/>
      <c r="H18" s="46"/>
      <c r="I18" s="46"/>
      <c r="J18" s="46"/>
      <c r="K18" s="46"/>
      <c r="L18" s="46"/>
      <c r="M18" s="46">
        <f t="shared" ref="M18:N18" si="13">CORREL($AD$8:$AD$1000,AD$8:AD$1000)</f>
        <v>0.99999999999999989</v>
      </c>
      <c r="N18" s="46">
        <f t="shared" si="13"/>
        <v>0.62984336791260109</v>
      </c>
      <c r="O18" s="123">
        <f>ROUND(CORREL($AD$8:$AD$1000,AF$8:AF$1000),3)</f>
        <v>-0.54200000000000004</v>
      </c>
      <c r="P18" s="128" t="s">
        <v>55</v>
      </c>
      <c r="Q18" s="123"/>
      <c r="R18" s="53">
        <f t="shared" si="4"/>
        <v>37529</v>
      </c>
      <c r="S18" s="51">
        <v>-5.6298462411616158E-2</v>
      </c>
      <c r="T18" s="51">
        <v>-7.2297339857255755E-2</v>
      </c>
      <c r="U18" s="51">
        <v>1.7672797413599749E-2</v>
      </c>
      <c r="V18" s="51">
        <v>1.978730092242478E-2</v>
      </c>
      <c r="W18" s="51">
        <v>-0.111937976428875</v>
      </c>
      <c r="X18" s="51">
        <v>4.6129664795670766E-3</v>
      </c>
      <c r="Y18" s="51">
        <v>-8.5995409132886239E-2</v>
      </c>
      <c r="Z18" s="51">
        <v>-0.10658790961090001</v>
      </c>
      <c r="AA18" s="51">
        <v>-0.17276620633547057</v>
      </c>
      <c r="AB18" s="51">
        <v>-0.1762927695793215</v>
      </c>
      <c r="AC18" s="51">
        <v>-0.11028064354787592</v>
      </c>
      <c r="AD18" s="51">
        <v>-0.17362362090339611</v>
      </c>
      <c r="AE18" s="51">
        <v>-3.1358159660311746E-2</v>
      </c>
      <c r="AF18" s="51">
        <v>7.8862224544905768E-2</v>
      </c>
      <c r="AH18" s="53">
        <f t="shared" si="2"/>
        <v>37529</v>
      </c>
      <c r="AI18" s="56"/>
      <c r="AJ18" s="56"/>
      <c r="AK18" s="56"/>
      <c r="AL18" s="56"/>
      <c r="AM18" s="56"/>
      <c r="AN18" s="56"/>
      <c r="AO18" s="56"/>
      <c r="AP18" s="56"/>
      <c r="AQ18" s="47"/>
    </row>
    <row r="19" spans="2:43" ht="12" customHeight="1">
      <c r="B19" s="46"/>
      <c r="C19" s="46"/>
      <c r="D19" s="46"/>
      <c r="E19" s="46"/>
      <c r="F19" s="46"/>
      <c r="G19" s="46"/>
      <c r="H19" s="46"/>
      <c r="I19" s="46"/>
      <c r="J19" s="46"/>
      <c r="K19" s="46"/>
      <c r="L19" s="46"/>
      <c r="M19" s="46"/>
      <c r="N19" s="46">
        <f t="shared" ref="N19" si="14">CORREL($AE$8:$AE$1000,AE$8:AE$1000)</f>
        <v>1</v>
      </c>
      <c r="O19" s="123">
        <f>ROUND(CORREL($AE$8:$AE$1000,AF$8:AF$1000),3)</f>
        <v>-0.30599999999999999</v>
      </c>
      <c r="P19" s="129" t="s">
        <v>56</v>
      </c>
      <c r="Q19" s="123"/>
      <c r="R19" s="53">
        <f t="shared" si="4"/>
        <v>37621</v>
      </c>
      <c r="S19" s="49">
        <v>6.6383869074701507E-3</v>
      </c>
      <c r="T19" s="49">
        <v>3.011447055733469E-2</v>
      </c>
      <c r="U19" s="49">
        <v>-0.24145673253745109</v>
      </c>
      <c r="V19" s="49">
        <v>-4.6095236350724968E-2</v>
      </c>
      <c r="W19" s="49">
        <v>4.0332476325210483E-2</v>
      </c>
      <c r="X19" s="49">
        <v>2.183828121232298E-2</v>
      </c>
      <c r="Y19" s="49">
        <v>-7.190112817798102E-3</v>
      </c>
      <c r="Z19" s="49">
        <v>-3.7100075816695097E-2</v>
      </c>
      <c r="AA19" s="49">
        <v>8.4375139719563341E-2</v>
      </c>
      <c r="AB19" s="49">
        <v>7.4272609622833885E-2</v>
      </c>
      <c r="AC19" s="49">
        <v>2.0068228821877421E-2</v>
      </c>
      <c r="AD19" s="49">
        <v>7.1102947965778096E-2</v>
      </c>
      <c r="AE19" s="49">
        <v>7.4818868220636325E-2</v>
      </c>
      <c r="AF19" s="49">
        <v>4.1236465772547248E-3</v>
      </c>
      <c r="AH19" s="53">
        <f t="shared" si="2"/>
        <v>37621</v>
      </c>
      <c r="AI19" s="47"/>
      <c r="AJ19" s="47"/>
      <c r="AK19" s="47"/>
      <c r="AL19" s="47"/>
      <c r="AM19" s="47"/>
      <c r="AN19" s="47"/>
      <c r="AO19" s="47"/>
      <c r="AP19" s="47"/>
      <c r="AQ19" s="47"/>
    </row>
    <row r="20" spans="2:43" ht="12" customHeight="1">
      <c r="O20" s="123">
        <f>ROUND(CORREL($AF$8:$AF$1000,AF$8:AF$1000),3)</f>
        <v>1</v>
      </c>
      <c r="P20" s="130" t="s">
        <v>113</v>
      </c>
      <c r="Q20" s="123"/>
      <c r="R20" s="53">
        <f t="shared" si="4"/>
        <v>37711</v>
      </c>
      <c r="S20" s="51">
        <v>1.459129470819571E-3</v>
      </c>
      <c r="T20" s="51">
        <v>1.203323757456411E-3</v>
      </c>
      <c r="U20" s="51">
        <v>0.1013484805470677</v>
      </c>
      <c r="V20" s="51">
        <v>-7.1146644250515874E-3</v>
      </c>
      <c r="W20" s="51">
        <v>-3.4659764542708388E-2</v>
      </c>
      <c r="X20" s="51">
        <v>3.7955191839065677E-2</v>
      </c>
      <c r="Y20" s="51">
        <v>-0.1146003163988734</v>
      </c>
      <c r="Z20" s="51">
        <v>-2.0788373882497591E-2</v>
      </c>
      <c r="AA20" s="51">
        <v>-3.1494414736721987E-2</v>
      </c>
      <c r="AB20" s="51">
        <v>-4.3710951762207073E-2</v>
      </c>
      <c r="AC20" s="51">
        <v>-1.8942953818015251E-2</v>
      </c>
      <c r="AD20" s="51">
        <v>-2.2561264604031295E-2</v>
      </c>
      <c r="AE20" s="51">
        <v>7.2488952967765474E-2</v>
      </c>
      <c r="AF20" s="51">
        <v>9.8240693088671449E-3</v>
      </c>
      <c r="AH20" s="53">
        <f t="shared" si="2"/>
        <v>37711</v>
      </c>
      <c r="AI20" s="56"/>
      <c r="AJ20" s="56"/>
      <c r="AK20" s="56"/>
      <c r="AL20" s="56"/>
      <c r="AM20" s="56"/>
      <c r="AN20" s="56"/>
      <c r="AO20" s="56"/>
      <c r="AP20" s="56"/>
      <c r="AQ20" s="47"/>
    </row>
    <row r="21" spans="2:43" ht="12" customHeight="1">
      <c r="R21" s="53">
        <f t="shared" si="4"/>
        <v>37802</v>
      </c>
      <c r="S21" s="49">
        <v>0.1172549319575233</v>
      </c>
      <c r="T21" s="49">
        <v>0.1218488832401842</v>
      </c>
      <c r="U21" s="49">
        <v>8.1714946820598683E-2</v>
      </c>
      <c r="V21" s="49">
        <v>5.9677310631550247E-2</v>
      </c>
      <c r="W21" s="49">
        <v>0.16334064457803321</v>
      </c>
      <c r="X21" s="49">
        <v>7.1651632622069486E-2</v>
      </c>
      <c r="Y21" s="49">
        <v>0.15489152546197851</v>
      </c>
      <c r="Z21" s="49">
        <v>3.7245482895398703E-2</v>
      </c>
      <c r="AA21" s="49">
        <v>0.15393268361692947</v>
      </c>
      <c r="AB21" s="49">
        <v>0.17938911724782769</v>
      </c>
      <c r="AC21" s="49">
        <v>0.14222501533091081</v>
      </c>
      <c r="AD21" s="49">
        <v>0.13282398281696839</v>
      </c>
      <c r="AE21" s="49">
        <v>0.10310390952182491</v>
      </c>
      <c r="AF21" s="49">
        <v>2.7919413443853847E-2</v>
      </c>
      <c r="AH21" s="53">
        <f t="shared" si="2"/>
        <v>37802</v>
      </c>
      <c r="AI21" s="47"/>
      <c r="AJ21" s="47"/>
      <c r="AK21" s="47"/>
      <c r="AL21" s="47"/>
      <c r="AM21" s="47"/>
      <c r="AN21" s="47"/>
      <c r="AO21" s="47"/>
      <c r="AP21" s="47"/>
      <c r="AQ21" s="47"/>
    </row>
    <row r="22" spans="2:43" ht="12" customHeight="1">
      <c r="R22" s="53">
        <f t="shared" si="4"/>
        <v>37894</v>
      </c>
      <c r="S22" s="51">
        <v>2.667699866803902E-3</v>
      </c>
      <c r="T22" s="51">
        <v>1.9104096688486609E-2</v>
      </c>
      <c r="U22" s="51">
        <v>-4.3761166042590123E-2</v>
      </c>
      <c r="V22" s="51">
        <v>9.2484505174679016E-2</v>
      </c>
      <c r="W22" s="51">
        <v>-6.1743011756687449E-2</v>
      </c>
      <c r="X22" s="51">
        <v>-2.7675867234116719E-2</v>
      </c>
      <c r="Y22" s="51">
        <v>-3.522918509909987E-2</v>
      </c>
      <c r="Z22" s="51">
        <v>1.71935842856068E-2</v>
      </c>
      <c r="AA22" s="51">
        <v>2.64601504954316E-2</v>
      </c>
      <c r="AB22" s="51">
        <v>5.9818404513405588E-2</v>
      </c>
      <c r="AC22" s="51">
        <v>0.13805794447205555</v>
      </c>
      <c r="AD22" s="51">
        <v>2.0779155674373495E-2</v>
      </c>
      <c r="AE22" s="51">
        <v>2.7255859246940739E-2</v>
      </c>
      <c r="AF22" s="51">
        <v>-1.22143743842974E-2</v>
      </c>
      <c r="AH22" s="53">
        <f t="shared" si="2"/>
        <v>37894</v>
      </c>
      <c r="AI22" s="56"/>
      <c r="AJ22" s="56"/>
      <c r="AK22" s="56"/>
      <c r="AL22" s="56"/>
      <c r="AM22" s="56"/>
      <c r="AN22" s="56"/>
      <c r="AO22" s="56"/>
      <c r="AP22" s="56"/>
      <c r="AQ22" s="47"/>
    </row>
    <row r="23" spans="2:43" ht="12" customHeight="1">
      <c r="B23" s="40" t="s">
        <v>109</v>
      </c>
      <c r="R23" s="53">
        <f t="shared" si="4"/>
        <v>37986</v>
      </c>
      <c r="S23" s="49">
        <v>0.15200967259575371</v>
      </c>
      <c r="T23" s="49">
        <v>0.14951202940329161</v>
      </c>
      <c r="U23" s="49">
        <v>0.13826613793046569</v>
      </c>
      <c r="V23" s="49">
        <v>0.16645829753929051</v>
      </c>
      <c r="W23" s="49">
        <v>0.24356784375446849</v>
      </c>
      <c r="X23" s="49">
        <v>0.1302302593264193</v>
      </c>
      <c r="Y23" s="49">
        <v>-1.4189672969142871E-2</v>
      </c>
      <c r="Z23" s="49">
        <v>2.8862656688153961E-2</v>
      </c>
      <c r="AA23" s="49">
        <v>0.1217647827267998</v>
      </c>
      <c r="AB23" s="49">
        <v>0.14107776701112851</v>
      </c>
      <c r="AC23" s="49">
        <v>0.11097194174390301</v>
      </c>
      <c r="AD23" s="49">
        <v>0.16610355661487852</v>
      </c>
      <c r="AE23" s="49">
        <v>6.3982816703353818E-2</v>
      </c>
      <c r="AF23" s="49">
        <v>-4.6874221077155553E-3</v>
      </c>
      <c r="AH23" s="53">
        <f t="shared" si="2"/>
        <v>37986</v>
      </c>
      <c r="AI23" s="47"/>
      <c r="AJ23" s="47"/>
      <c r="AK23" s="47"/>
      <c r="AL23" s="47"/>
      <c r="AM23" s="47"/>
      <c r="AN23" s="47"/>
      <c r="AO23" s="47"/>
      <c r="AP23" s="47"/>
      <c r="AQ23" s="47"/>
    </row>
    <row r="24" spans="2:43" ht="12" customHeight="1">
      <c r="R24" s="53">
        <f t="shared" si="4"/>
        <v>38077</v>
      </c>
      <c r="S24" s="51">
        <v>-3.4067316807510753E-2</v>
      </c>
      <c r="T24" s="51">
        <v>-1.936425538181747E-2</v>
      </c>
      <c r="U24" s="51">
        <v>-5.299860790232469E-2</v>
      </c>
      <c r="V24" s="51">
        <v>-0.1873569972237849</v>
      </c>
      <c r="W24" s="51">
        <v>-5.3557943354610893E-2</v>
      </c>
      <c r="X24" s="51">
        <v>3.4578781353228907E-2</v>
      </c>
      <c r="Y24" s="51">
        <v>0.1139970023304518</v>
      </c>
      <c r="Z24" s="51">
        <v>0.1239893471417952</v>
      </c>
      <c r="AA24" s="51">
        <v>1.6932860692854046E-2</v>
      </c>
      <c r="AB24" s="51">
        <v>4.0034650236795644E-2</v>
      </c>
      <c r="AC24" s="51">
        <v>0.13215265022461842</v>
      </c>
      <c r="AD24" s="51">
        <v>5.5846999253830409E-2</v>
      </c>
      <c r="AE24" s="51">
        <v>2.1614566281891401E-2</v>
      </c>
      <c r="AF24" s="51">
        <v>2.9712117907058078E-2</v>
      </c>
      <c r="AH24" s="53">
        <f t="shared" si="2"/>
        <v>38077</v>
      </c>
      <c r="AI24" s="56"/>
      <c r="AJ24" s="56"/>
      <c r="AK24" s="56"/>
      <c r="AL24" s="56"/>
      <c r="AM24" s="56"/>
      <c r="AN24" s="56"/>
      <c r="AO24" s="56"/>
      <c r="AP24" s="56"/>
      <c r="AQ24" s="47"/>
    </row>
    <row r="25" spans="2:43" ht="12" customHeight="1">
      <c r="R25" s="53">
        <f t="shared" si="4"/>
        <v>38168</v>
      </c>
      <c r="S25" s="49">
        <v>5.8153945753799022E-2</v>
      </c>
      <c r="T25" s="49">
        <v>5.9040444954087348E-2</v>
      </c>
      <c r="U25" s="49">
        <v>3.6848379710398338E-2</v>
      </c>
      <c r="V25" s="49">
        <v>0.1374153628520339</v>
      </c>
      <c r="W25" s="49">
        <v>-2.0830506120756799E-2</v>
      </c>
      <c r="X25" s="49">
        <v>7.8170476363891253E-2</v>
      </c>
      <c r="Y25" s="49">
        <v>-3.8800127343895707E-2</v>
      </c>
      <c r="Z25" s="49">
        <v>2.665237258209447E-2</v>
      </c>
      <c r="AA25" s="49">
        <v>1.7211376498103448E-2</v>
      </c>
      <c r="AB25" s="49">
        <v>2.7255375564549933E-3</v>
      </c>
      <c r="AC25" s="49">
        <v>-4.3721155811454082E-2</v>
      </c>
      <c r="AD25" s="49">
        <v>4.5217153135453492E-2</v>
      </c>
      <c r="AE25" s="49">
        <v>-7.5179780572828259E-3</v>
      </c>
      <c r="AF25" s="49">
        <v>-3.0801030515015482E-2</v>
      </c>
      <c r="AH25" s="53">
        <f t="shared" si="2"/>
        <v>38168</v>
      </c>
      <c r="AI25" s="47"/>
      <c r="AJ25" s="47"/>
      <c r="AK25" s="47"/>
      <c r="AL25" s="47"/>
      <c r="AM25" s="47"/>
      <c r="AN25" s="47"/>
      <c r="AO25" s="47"/>
      <c r="AP25" s="47"/>
      <c r="AQ25" s="47"/>
    </row>
    <row r="26" spans="2:43" ht="12" customHeight="1">
      <c r="R26" s="53">
        <f t="shared" si="4"/>
        <v>38260</v>
      </c>
      <c r="S26" s="51">
        <v>1.269640877879823E-2</v>
      </c>
      <c r="T26" s="51">
        <v>1.474401277640197E-2</v>
      </c>
      <c r="U26" s="51">
        <v>-5.4169535246939883E-2</v>
      </c>
      <c r="V26" s="51">
        <v>7.4343677711056801E-3</v>
      </c>
      <c r="W26" s="51">
        <v>0.18988460208996119</v>
      </c>
      <c r="X26" s="51">
        <v>1.8669942529189892E-2</v>
      </c>
      <c r="Y26" s="51">
        <v>9.1130723482508266E-2</v>
      </c>
      <c r="Z26" s="51">
        <v>7.671639516928308E-2</v>
      </c>
      <c r="AA26" s="51">
        <v>-1.8671381072249305E-2</v>
      </c>
      <c r="AB26" s="51">
        <v>-5.0419214966147541E-3</v>
      </c>
      <c r="AC26" s="51">
        <v>7.4403551097743437E-2</v>
      </c>
      <c r="AD26" s="51">
        <v>0.10863967106175298</v>
      </c>
      <c r="AE26" s="51">
        <v>4.757118609291644E-2</v>
      </c>
      <c r="AF26" s="51">
        <v>3.2001248002208493E-2</v>
      </c>
      <c r="AH26" s="53">
        <f t="shared" si="2"/>
        <v>38260</v>
      </c>
      <c r="AI26" s="56"/>
      <c r="AJ26" s="56"/>
      <c r="AK26" s="56"/>
      <c r="AL26" s="56"/>
      <c r="AM26" s="56"/>
      <c r="AN26" s="56"/>
      <c r="AO26" s="56"/>
      <c r="AP26" s="56"/>
      <c r="AQ26" s="47"/>
    </row>
    <row r="27" spans="2:43" ht="12" customHeight="1">
      <c r="R27" s="53">
        <f t="shared" si="4"/>
        <v>38352</v>
      </c>
      <c r="S27" s="49">
        <v>0.23366421331060661</v>
      </c>
      <c r="T27" s="49">
        <v>0.23596462642358071</v>
      </c>
      <c r="U27" s="49">
        <v>0.10685676306652089</v>
      </c>
      <c r="V27" s="49">
        <v>0.32723230507112278</v>
      </c>
      <c r="W27" s="49">
        <v>0.27344696389594969</v>
      </c>
      <c r="X27" s="49">
        <v>0.19179332719581191</v>
      </c>
      <c r="Y27" s="49">
        <v>9.0154100661898967E-2</v>
      </c>
      <c r="Z27" s="49">
        <v>5.8724089877275253E-2</v>
      </c>
      <c r="AA27" s="49">
        <v>9.2303396702843044E-2</v>
      </c>
      <c r="AB27" s="49">
        <v>0.12619939104119782</v>
      </c>
      <c r="AC27" s="49">
        <v>0.16931480052412473</v>
      </c>
      <c r="AD27" s="49">
        <v>6.4488588555360105E-2</v>
      </c>
      <c r="AE27" s="49">
        <v>5.4726368526500258E-2</v>
      </c>
      <c r="AF27" s="49">
        <v>3.1744203833321549E-3</v>
      </c>
      <c r="AH27" s="53">
        <f t="shared" si="2"/>
        <v>38352</v>
      </c>
      <c r="AI27" s="47">
        <f>CORREL(T8:T27,$AA8:$AA27)</f>
        <v>0.77400967521200204</v>
      </c>
      <c r="AJ27" s="47">
        <f t="shared" ref="AJ27:AO27" si="15">CORREL(U8:U27,$AA8:$AA27)</f>
        <v>0.31955953382359209</v>
      </c>
      <c r="AK27" s="47">
        <f t="shared" si="15"/>
        <v>0.28457813743668209</v>
      </c>
      <c r="AL27" s="47">
        <f t="shared" si="15"/>
        <v>0.51704416670215225</v>
      </c>
      <c r="AM27" s="47">
        <f t="shared" si="15"/>
        <v>0.51636631858091275</v>
      </c>
      <c r="AN27" s="47">
        <f t="shared" si="15"/>
        <v>0.30004993615446068</v>
      </c>
      <c r="AO27" s="47">
        <f t="shared" si="15"/>
        <v>4.8370951299505138E-2</v>
      </c>
      <c r="AP27" s="47">
        <f>CORREL(S8:S27,$AA8:$AA27)</f>
        <v>0.75157172931516181</v>
      </c>
      <c r="AQ27" s="47"/>
    </row>
    <row r="28" spans="2:43" ht="12" customHeight="1">
      <c r="R28" s="53">
        <f t="shared" si="4"/>
        <v>38442</v>
      </c>
      <c r="S28" s="51">
        <v>-0.1011714142860809</v>
      </c>
      <c r="T28" s="51">
        <v>-9.1020158350716321E-2</v>
      </c>
      <c r="U28" s="51">
        <v>-0.12203867253762871</v>
      </c>
      <c r="V28" s="51">
        <v>-0.1760058649223111</v>
      </c>
      <c r="W28" s="51">
        <v>0.21828857246054659</v>
      </c>
      <c r="X28" s="51">
        <v>-1.040254534576133E-2</v>
      </c>
      <c r="Y28" s="51">
        <v>-3.1387228051398063E-2</v>
      </c>
      <c r="Z28" s="51">
        <v>7.371550865874088E-2</v>
      </c>
      <c r="AA28" s="51">
        <v>-2.1483728136176494E-2</v>
      </c>
      <c r="AB28" s="51">
        <v>-7.7435195326914785E-3</v>
      </c>
      <c r="AC28" s="51">
        <v>-5.4652070290870269E-2</v>
      </c>
      <c r="AD28" s="51">
        <v>0.12592762431038929</v>
      </c>
      <c r="AE28" s="51">
        <v>-1.7659553096987413E-2</v>
      </c>
      <c r="AF28" s="51">
        <v>-6.0784856916075158E-3</v>
      </c>
      <c r="AH28" s="53">
        <f t="shared" si="2"/>
        <v>38442</v>
      </c>
      <c r="AI28" s="56">
        <f t="shared" ref="AI28:AO43" si="16">CORREL(T9:T28,$AA9:$AA28)</f>
        <v>0.7692746064550201</v>
      </c>
      <c r="AJ28" s="56">
        <f t="shared" si="16"/>
        <v>0.48151888837159129</v>
      </c>
      <c r="AK28" s="56">
        <f t="shared" si="16"/>
        <v>0.27701608657800258</v>
      </c>
      <c r="AL28" s="56">
        <f t="shared" si="16"/>
        <v>0.4983538898729557</v>
      </c>
      <c r="AM28" s="56">
        <f t="shared" si="16"/>
        <v>0.57533227214108995</v>
      </c>
      <c r="AN28" s="56">
        <f t="shared" si="16"/>
        <v>0.40179609788159271</v>
      </c>
      <c r="AO28" s="56">
        <f t="shared" si="16"/>
        <v>4.1791706276557809E-2</v>
      </c>
      <c r="AP28" s="56">
        <f t="shared" ref="AP28:AP91" si="17">CORREL(S9:S28,$AA9:$AA28)</f>
        <v>0.75939823664207773</v>
      </c>
      <c r="AQ28" s="47"/>
    </row>
    <row r="29" spans="2:43" ht="12" customHeight="1">
      <c r="R29" s="53">
        <f t="shared" si="4"/>
        <v>38533</v>
      </c>
      <c r="S29" s="49">
        <v>0.1381380355369235</v>
      </c>
      <c r="T29" s="49">
        <v>0.15111822785793971</v>
      </c>
      <c r="U29" s="49">
        <v>7.3433311357187822E-2</v>
      </c>
      <c r="V29" s="49">
        <v>0.14210224674240229</v>
      </c>
      <c r="W29" s="49">
        <v>0.41537513608427917</v>
      </c>
      <c r="X29" s="49">
        <v>-3.007876572772053E-2</v>
      </c>
      <c r="Y29" s="49">
        <v>0.1021755237207365</v>
      </c>
      <c r="Z29" s="49">
        <v>-5.8748511441664552E-3</v>
      </c>
      <c r="AA29" s="49">
        <v>1.3686284241975821E-2</v>
      </c>
      <c r="AB29" s="49">
        <v>1.2058988543010685E-2</v>
      </c>
      <c r="AC29" s="49">
        <v>9.3443047735308093E-2</v>
      </c>
      <c r="AD29" s="49">
        <v>4.8371015597971523E-2</v>
      </c>
      <c r="AE29" s="49">
        <v>1.6441276417245243E-2</v>
      </c>
      <c r="AF29" s="49">
        <v>3.4665052503779048E-2</v>
      </c>
      <c r="AH29" s="53">
        <f t="shared" si="2"/>
        <v>38533</v>
      </c>
      <c r="AI29" s="47">
        <f t="shared" si="16"/>
        <v>0.73900135483021945</v>
      </c>
      <c r="AJ29" s="47">
        <f t="shared" si="16"/>
        <v>0.47942171562277952</v>
      </c>
      <c r="AK29" s="47">
        <f t="shared" si="16"/>
        <v>0.2814188980640821</v>
      </c>
      <c r="AL29" s="47">
        <f t="shared" si="16"/>
        <v>0.48174412441551073</v>
      </c>
      <c r="AM29" s="47">
        <f t="shared" si="16"/>
        <v>0.54882359550402204</v>
      </c>
      <c r="AN29" s="47">
        <f t="shared" si="16"/>
        <v>0.52721129707470249</v>
      </c>
      <c r="AO29" s="47">
        <f t="shared" si="16"/>
        <v>0.1022142027403225</v>
      </c>
      <c r="AP29" s="47">
        <f t="shared" si="17"/>
        <v>0.73451110379676876</v>
      </c>
      <c r="AQ29" s="47"/>
    </row>
    <row r="30" spans="2:43" ht="12" customHeight="1">
      <c r="R30" s="53">
        <f t="shared" si="4"/>
        <v>38625</v>
      </c>
      <c r="S30" s="51">
        <v>6.081470959760063E-2</v>
      </c>
      <c r="T30" s="51">
        <v>4.4419490529886772E-2</v>
      </c>
      <c r="U30" s="51">
        <v>0.13459719630075001</v>
      </c>
      <c r="V30" s="51">
        <v>0.2158413610437748</v>
      </c>
      <c r="W30" s="51">
        <v>-2.7716052226132659E-2</v>
      </c>
      <c r="X30" s="51">
        <v>8.825268416600561E-2</v>
      </c>
      <c r="Y30" s="51">
        <v>5.1668841992240297E-2</v>
      </c>
      <c r="Z30" s="51">
        <v>6.4190155140921121E-2</v>
      </c>
      <c r="AA30" s="51">
        <v>3.6049002037549904E-2</v>
      </c>
      <c r="AB30" s="51">
        <v>7.9009510465089861E-2</v>
      </c>
      <c r="AC30" s="51">
        <v>6.6149939801739555E-2</v>
      </c>
      <c r="AD30" s="51">
        <v>0.20591515433798979</v>
      </c>
      <c r="AE30" s="51">
        <v>1.0004772522830718E-2</v>
      </c>
      <c r="AF30" s="51">
        <v>-1.1050696765141921E-2</v>
      </c>
      <c r="AH30" s="53">
        <f t="shared" si="2"/>
        <v>38625</v>
      </c>
      <c r="AI30" s="56">
        <f t="shared" si="16"/>
        <v>0.75271273600557986</v>
      </c>
      <c r="AJ30" s="56">
        <f t="shared" si="16"/>
        <v>0.55252258375504959</v>
      </c>
      <c r="AK30" s="56">
        <f t="shared" si="16"/>
        <v>0.2937745655331726</v>
      </c>
      <c r="AL30" s="56">
        <f t="shared" si="16"/>
        <v>0.47575588317849793</v>
      </c>
      <c r="AM30" s="56">
        <f t="shared" si="16"/>
        <v>0.55591356653714841</v>
      </c>
      <c r="AN30" s="56">
        <f t="shared" si="16"/>
        <v>0.53275024859848386</v>
      </c>
      <c r="AO30" s="56">
        <f t="shared" si="16"/>
        <v>0.11291729680232766</v>
      </c>
      <c r="AP30" s="56">
        <f t="shared" si="17"/>
        <v>0.73757696409986229</v>
      </c>
      <c r="AQ30" s="47"/>
    </row>
    <row r="31" spans="2:43" ht="12" customHeight="1">
      <c r="R31" s="53">
        <f t="shared" si="4"/>
        <v>38717</v>
      </c>
      <c r="S31" s="49">
        <v>0.1155423827038715</v>
      </c>
      <c r="T31" s="49">
        <v>0.1423961586209202</v>
      </c>
      <c r="U31" s="49">
        <v>-4.3940242536809379E-2</v>
      </c>
      <c r="V31" s="49">
        <v>0.20202432421763961</v>
      </c>
      <c r="W31" s="49">
        <v>-6.0162233901612433E-2</v>
      </c>
      <c r="X31" s="49">
        <v>2.9747863339280499E-2</v>
      </c>
      <c r="Y31" s="49">
        <v>9.8448463259168409E-2</v>
      </c>
      <c r="Z31" s="49">
        <v>3.722577417179821E-3</v>
      </c>
      <c r="AA31" s="49">
        <v>2.0876164067713088E-2</v>
      </c>
      <c r="AB31" s="49">
        <v>3.5820390054445372E-2</v>
      </c>
      <c r="AC31" s="49">
        <v>5.4913316736162843E-2</v>
      </c>
      <c r="AD31" s="49">
        <v>-5.4792135766584482E-2</v>
      </c>
      <c r="AE31" s="49">
        <v>4.695749706233654E-3</v>
      </c>
      <c r="AF31" s="49">
        <v>6.6118965179955413E-3</v>
      </c>
      <c r="AH31" s="53">
        <f t="shared" si="2"/>
        <v>38717</v>
      </c>
      <c r="AI31" s="47">
        <f t="shared" si="16"/>
        <v>0.72337781343007401</v>
      </c>
      <c r="AJ31" s="47">
        <f t="shared" si="16"/>
        <v>0.54307714558402986</v>
      </c>
      <c r="AK31" s="47">
        <f t="shared" si="16"/>
        <v>0.29638364010032081</v>
      </c>
      <c r="AL31" s="47">
        <f t="shared" si="16"/>
        <v>0.42728138377272462</v>
      </c>
      <c r="AM31" s="47">
        <f t="shared" si="16"/>
        <v>0.5340793270154266</v>
      </c>
      <c r="AN31" s="47">
        <f t="shared" si="16"/>
        <v>0.49950847417177269</v>
      </c>
      <c r="AO31" s="47">
        <f t="shared" si="16"/>
        <v>0.27278928867567453</v>
      </c>
      <c r="AP31" s="47">
        <f t="shared" si="17"/>
        <v>0.7142563433792245</v>
      </c>
      <c r="AQ31" s="47"/>
    </row>
    <row r="32" spans="2:43" ht="12" customHeight="1">
      <c r="R32" s="53">
        <f t="shared" si="4"/>
        <v>38807</v>
      </c>
      <c r="S32" s="51">
        <v>-1.094509410750481E-2</v>
      </c>
      <c r="T32" s="51">
        <v>-1.429846936387316E-2</v>
      </c>
      <c r="U32" s="51">
        <v>5.5638067735348018E-2</v>
      </c>
      <c r="V32" s="51">
        <v>-0.1144892854669957</v>
      </c>
      <c r="W32" s="51">
        <v>0.1449369813845518</v>
      </c>
      <c r="X32" s="51">
        <v>4.1625487023505908E-2</v>
      </c>
      <c r="Y32" s="51">
        <v>2.0692512144590589E-2</v>
      </c>
      <c r="Z32" s="51">
        <v>0.1113155883103653</v>
      </c>
      <c r="AA32" s="51">
        <v>4.2074408045590372E-2</v>
      </c>
      <c r="AB32" s="51">
        <v>7.6942105080965995E-2</v>
      </c>
      <c r="AC32" s="51">
        <v>0.13067646456721116</v>
      </c>
      <c r="AD32" s="51">
        <v>9.9043022605703523E-2</v>
      </c>
      <c r="AE32" s="51">
        <v>2.9441053817986784E-2</v>
      </c>
      <c r="AF32" s="51">
        <v>-1.1031408454738267E-2</v>
      </c>
      <c r="AH32" s="53">
        <f t="shared" si="2"/>
        <v>38807</v>
      </c>
      <c r="AI32" s="56">
        <f t="shared" si="16"/>
        <v>0.67231408440812024</v>
      </c>
      <c r="AJ32" s="56">
        <f t="shared" si="16"/>
        <v>0.47516616901842584</v>
      </c>
      <c r="AK32" s="56">
        <f t="shared" si="16"/>
        <v>0.28518506182180686</v>
      </c>
      <c r="AL32" s="56">
        <f t="shared" si="16"/>
        <v>0.47269748360952696</v>
      </c>
      <c r="AM32" s="56">
        <f t="shared" si="16"/>
        <v>0.56878993583078463</v>
      </c>
      <c r="AN32" s="56">
        <f t="shared" si="16"/>
        <v>0.47234279808432411</v>
      </c>
      <c r="AO32" s="56">
        <f t="shared" si="16"/>
        <v>0.15659852526788179</v>
      </c>
      <c r="AP32" s="56">
        <f t="shared" si="17"/>
        <v>0.66953909722619553</v>
      </c>
      <c r="AQ32" s="47"/>
    </row>
    <row r="33" spans="18:43" ht="12" customHeight="1">
      <c r="R33" s="53">
        <f t="shared" si="4"/>
        <v>38898</v>
      </c>
      <c r="S33" s="49">
        <v>6.1998825709460179E-2</v>
      </c>
      <c r="T33" s="49">
        <v>6.5571366927835981E-2</v>
      </c>
      <c r="U33" s="49">
        <v>-3.3635619338643667E-2</v>
      </c>
      <c r="V33" s="49">
        <v>0.11487882726034281</v>
      </c>
      <c r="W33" s="49">
        <v>0.1017847828514454</v>
      </c>
      <c r="X33" s="49">
        <v>4.5004007779022373E-2</v>
      </c>
      <c r="Y33" s="49">
        <v>8.2291930610371586E-2</v>
      </c>
      <c r="Z33" s="49">
        <v>2.9393633283715581E-2</v>
      </c>
      <c r="AA33" s="49">
        <v>-1.4405489548255823E-2</v>
      </c>
      <c r="AB33" s="49">
        <v>-5.8023562200331114E-3</v>
      </c>
      <c r="AC33" s="49">
        <v>-8.3899067227547475E-3</v>
      </c>
      <c r="AD33" s="49">
        <v>4.5182695749959034E-2</v>
      </c>
      <c r="AE33" s="49">
        <v>8.015952718964714E-3</v>
      </c>
      <c r="AF33" s="49">
        <v>-1.0873868318539426E-4</v>
      </c>
      <c r="AH33" s="53">
        <f t="shared" si="2"/>
        <v>38898</v>
      </c>
      <c r="AI33" s="47">
        <f t="shared" si="16"/>
        <v>0.65782274744884195</v>
      </c>
      <c r="AJ33" s="47">
        <f t="shared" si="16"/>
        <v>0.47628559273806292</v>
      </c>
      <c r="AK33" s="47">
        <f t="shared" si="16"/>
        <v>0.29438799020060546</v>
      </c>
      <c r="AL33" s="47">
        <f t="shared" si="16"/>
        <v>0.49412012146023138</v>
      </c>
      <c r="AM33" s="47">
        <f t="shared" si="16"/>
        <v>0.57861623840099219</v>
      </c>
      <c r="AN33" s="47">
        <f t="shared" si="16"/>
        <v>0.47988974915931154</v>
      </c>
      <c r="AO33" s="47">
        <f t="shared" si="16"/>
        <v>0.2007111442067554</v>
      </c>
      <c r="AP33" s="47">
        <f t="shared" si="17"/>
        <v>0.65741552329381658</v>
      </c>
      <c r="AQ33" s="47"/>
    </row>
    <row r="34" spans="18:43" ht="12" customHeight="1">
      <c r="R34" s="53">
        <f t="shared" si="4"/>
        <v>38990</v>
      </c>
      <c r="S34" s="51">
        <v>3.0132103574403331E-2</v>
      </c>
      <c r="T34" s="51">
        <v>2.9037692276437609E-2</v>
      </c>
      <c r="U34" s="51">
        <v>3.0279006306366471E-2</v>
      </c>
      <c r="V34" s="51">
        <v>0.11633360059902199</v>
      </c>
      <c r="W34" s="51">
        <v>-8.2836172914523189E-3</v>
      </c>
      <c r="X34" s="51">
        <v>2.4199765417385541E-2</v>
      </c>
      <c r="Y34" s="51">
        <v>2.679295038208623E-2</v>
      </c>
      <c r="Z34" s="51">
        <v>3.1712313567796059E-2</v>
      </c>
      <c r="AA34" s="51">
        <v>5.6654499095941668E-2</v>
      </c>
      <c r="AB34" s="51">
        <v>4.2380763457357418E-2</v>
      </c>
      <c r="AC34" s="51">
        <v>9.4063593374756005E-2</v>
      </c>
      <c r="AD34" s="51">
        <v>-3.7518942652263521E-2</v>
      </c>
      <c r="AE34" s="51">
        <v>3.5800248785282873E-2</v>
      </c>
      <c r="AF34" s="51">
        <v>3.4869839576605388E-2</v>
      </c>
      <c r="AH34" s="53">
        <f t="shared" si="2"/>
        <v>38990</v>
      </c>
      <c r="AI34" s="56">
        <f t="shared" si="16"/>
        <v>0.57141864396480602</v>
      </c>
      <c r="AJ34" s="56">
        <f t="shared" si="16"/>
        <v>0.34125498808568511</v>
      </c>
      <c r="AK34" s="56">
        <f t="shared" si="16"/>
        <v>0.27947178362314978</v>
      </c>
      <c r="AL34" s="56">
        <f t="shared" si="16"/>
        <v>0.39009718616367994</v>
      </c>
      <c r="AM34" s="56">
        <f t="shared" si="16"/>
        <v>0.54741198257812895</v>
      </c>
      <c r="AN34" s="56">
        <f t="shared" si="16"/>
        <v>0.38962655634241444</v>
      </c>
      <c r="AO34" s="56">
        <f t="shared" si="16"/>
        <v>0.26537125635685016</v>
      </c>
      <c r="AP34" s="56">
        <f t="shared" si="17"/>
        <v>0.57424062623112015</v>
      </c>
      <c r="AQ34" s="47"/>
    </row>
    <row r="35" spans="18:43" ht="12" customHeight="1">
      <c r="R35" s="53">
        <f t="shared" si="4"/>
        <v>39082</v>
      </c>
      <c r="S35" s="49">
        <v>0.24025671362197831</v>
      </c>
      <c r="T35" s="49">
        <v>0.2490869103255563</v>
      </c>
      <c r="U35" s="49">
        <v>0.1920433293065695</v>
      </c>
      <c r="V35" s="49">
        <v>0.30370681640534192</v>
      </c>
      <c r="W35" s="49">
        <v>0.1031686041843522</v>
      </c>
      <c r="X35" s="49">
        <v>0.1055416380417953</v>
      </c>
      <c r="Y35" s="49">
        <v>0.1237869700687128</v>
      </c>
      <c r="Z35" s="49">
        <v>8.0246262586800815E-2</v>
      </c>
      <c r="AA35" s="49">
        <v>6.698166664958416E-2</v>
      </c>
      <c r="AB35" s="49">
        <v>9.3551174565566164E-2</v>
      </c>
      <c r="AC35" s="49">
        <v>0.14145736283970511</v>
      </c>
      <c r="AD35" s="49">
        <v>0.1050617995682579</v>
      </c>
      <c r="AE35" s="49">
        <v>4.4638704676599916E-2</v>
      </c>
      <c r="AF35" s="49">
        <v>7.3613126582892097E-3</v>
      </c>
      <c r="AH35" s="53">
        <f t="shared" si="2"/>
        <v>39082</v>
      </c>
      <c r="AI35" s="47">
        <f t="shared" si="16"/>
        <v>0.61507555760881716</v>
      </c>
      <c r="AJ35" s="47">
        <f t="shared" si="16"/>
        <v>0.40327118248647414</v>
      </c>
      <c r="AK35" s="47">
        <f t="shared" si="16"/>
        <v>0.3205522646486178</v>
      </c>
      <c r="AL35" s="47">
        <f t="shared" si="16"/>
        <v>0.34021184692316803</v>
      </c>
      <c r="AM35" s="47">
        <f t="shared" si="16"/>
        <v>0.60572086737807673</v>
      </c>
      <c r="AN35" s="47">
        <f t="shared" si="16"/>
        <v>0.42979444496572999</v>
      </c>
      <c r="AO35" s="47">
        <f t="shared" si="16"/>
        <v>0.41183927673642695</v>
      </c>
      <c r="AP35" s="47">
        <f t="shared" si="17"/>
        <v>0.61164723919994701</v>
      </c>
      <c r="AQ35" s="47"/>
    </row>
    <row r="36" spans="18:43" ht="12" customHeight="1">
      <c r="R36" s="53">
        <f t="shared" si="4"/>
        <v>39172</v>
      </c>
      <c r="S36" s="51">
        <v>-8.7228440622030765E-2</v>
      </c>
      <c r="T36" s="51">
        <v>-5.7544009392757639E-2</v>
      </c>
      <c r="U36" s="51">
        <v>-8.4506571044511453E-2</v>
      </c>
      <c r="V36" s="51">
        <v>-0.28500673675085458</v>
      </c>
      <c r="W36" s="51">
        <v>9.262742135437544E-3</v>
      </c>
      <c r="X36" s="51">
        <v>-1.007103996125608E-2</v>
      </c>
      <c r="Y36" s="51">
        <v>-5.0851806746756503E-2</v>
      </c>
      <c r="Z36" s="51">
        <v>2.1546809248363961E-2</v>
      </c>
      <c r="AA36" s="51">
        <v>6.4008175188356997E-3</v>
      </c>
      <c r="AB36" s="51">
        <v>2.8670153654168473E-2</v>
      </c>
      <c r="AC36" s="51">
        <v>5.9760579683745263E-2</v>
      </c>
      <c r="AD36" s="51">
        <v>9.8368560143431427E-3</v>
      </c>
      <c r="AE36" s="51">
        <v>2.7218228562364777E-2</v>
      </c>
      <c r="AF36" s="51">
        <v>1.4914495728718169E-2</v>
      </c>
      <c r="AH36" s="53">
        <f t="shared" si="2"/>
        <v>39172</v>
      </c>
      <c r="AI36" s="56">
        <f t="shared" si="16"/>
        <v>0.60071980291592331</v>
      </c>
      <c r="AJ36" s="56">
        <f t="shared" si="16"/>
        <v>0.40738417553410705</v>
      </c>
      <c r="AK36" s="56">
        <f t="shared" si="16"/>
        <v>0.29369124568950422</v>
      </c>
      <c r="AL36" s="56">
        <f t="shared" si="16"/>
        <v>0.34282477011441204</v>
      </c>
      <c r="AM36" s="56">
        <f t="shared" si="16"/>
        <v>0.59972217248917048</v>
      </c>
      <c r="AN36" s="56">
        <f t="shared" si="16"/>
        <v>0.46913255901022316</v>
      </c>
      <c r="AO36" s="56">
        <f t="shared" si="16"/>
        <v>0.4330274777781552</v>
      </c>
      <c r="AP36" s="56">
        <f t="shared" si="17"/>
        <v>0.58927191081861541</v>
      </c>
      <c r="AQ36" s="47"/>
    </row>
    <row r="37" spans="18:43" ht="12" customHeight="1">
      <c r="R37" s="53">
        <f t="shared" si="4"/>
        <v>39263</v>
      </c>
      <c r="S37" s="49">
        <v>0.17856423703413071</v>
      </c>
      <c r="T37" s="49">
        <v>0.17057918315993911</v>
      </c>
      <c r="U37" s="49">
        <v>0.11816730203704789</v>
      </c>
      <c r="V37" s="49">
        <v>0.23409552283677179</v>
      </c>
      <c r="W37" s="49">
        <v>7.7679000340616464E-2</v>
      </c>
      <c r="X37" s="49">
        <v>0.1103502124797283</v>
      </c>
      <c r="Y37" s="49">
        <v>0.20148363948104431</v>
      </c>
      <c r="Z37" s="49">
        <v>0.15281421878167531</v>
      </c>
      <c r="AA37" s="49">
        <v>6.2781443739432508E-2</v>
      </c>
      <c r="AB37" s="49">
        <v>7.4993539745538129E-2</v>
      </c>
      <c r="AC37" s="49">
        <v>-4.2558894593538565E-2</v>
      </c>
      <c r="AD37" s="49">
        <v>0.14998159373222242</v>
      </c>
      <c r="AE37" s="49">
        <v>4.1016679377563481E-3</v>
      </c>
      <c r="AF37" s="49">
        <v>-3.2250166929205237E-3</v>
      </c>
      <c r="AH37" s="53">
        <f t="shared" si="2"/>
        <v>39263</v>
      </c>
      <c r="AI37" s="47">
        <f t="shared" si="16"/>
        <v>0.60529036879341713</v>
      </c>
      <c r="AJ37" s="47">
        <f t="shared" si="16"/>
        <v>0.24115494803754906</v>
      </c>
      <c r="AK37" s="47">
        <f t="shared" si="16"/>
        <v>0.31935939138307984</v>
      </c>
      <c r="AL37" s="47">
        <f t="shared" si="16"/>
        <v>0.37855627957614563</v>
      </c>
      <c r="AM37" s="47">
        <f t="shared" si="16"/>
        <v>0.52931886003052719</v>
      </c>
      <c r="AN37" s="47">
        <f t="shared" si="16"/>
        <v>0.48513136338156904</v>
      </c>
      <c r="AO37" s="47">
        <f t="shared" si="16"/>
        <v>0.43094465129673715</v>
      </c>
      <c r="AP37" s="47">
        <f t="shared" si="17"/>
        <v>0.57557603412741631</v>
      </c>
      <c r="AQ37" s="47"/>
    </row>
    <row r="38" spans="18:43" ht="12" customHeight="1">
      <c r="R38" s="53">
        <f t="shared" si="4"/>
        <v>39355</v>
      </c>
      <c r="S38" s="51">
        <v>-4.4864372364258873E-2</v>
      </c>
      <c r="T38" s="51">
        <v>-3.3990172398148957E-2</v>
      </c>
      <c r="U38" s="51">
        <v>-4.7389339789631141E-2</v>
      </c>
      <c r="V38" s="51">
        <v>-7.2729613509526267E-2</v>
      </c>
      <c r="W38" s="51">
        <v>7.0039011486033281E-2</v>
      </c>
      <c r="X38" s="51">
        <v>-3.0660821060006522E-3</v>
      </c>
      <c r="Y38" s="51">
        <v>-2.6010712691767551E-2</v>
      </c>
      <c r="Z38" s="51">
        <v>5.1692399939696647E-2</v>
      </c>
      <c r="AA38" s="51">
        <v>2.0302943139819396E-2</v>
      </c>
      <c r="AB38" s="51">
        <v>3.1596899449566118E-2</v>
      </c>
      <c r="AC38" s="51">
        <v>2.8193367528403401E-2</v>
      </c>
      <c r="AD38" s="51">
        <v>7.3343706910039552E-2</v>
      </c>
      <c r="AE38" s="51">
        <v>9.3053458733640682E-3</v>
      </c>
      <c r="AF38" s="51">
        <v>3.831772607593753E-2</v>
      </c>
      <c r="AH38" s="53">
        <f t="shared" si="2"/>
        <v>39355</v>
      </c>
      <c r="AI38" s="56">
        <f t="shared" si="16"/>
        <v>0.56273976853753149</v>
      </c>
      <c r="AJ38" s="56">
        <f t="shared" si="16"/>
        <v>0.33812214204790358</v>
      </c>
      <c r="AK38" s="56">
        <f t="shared" si="16"/>
        <v>0.39036147559331813</v>
      </c>
      <c r="AL38" s="56">
        <f t="shared" si="16"/>
        <v>0.22432909584700947</v>
      </c>
      <c r="AM38" s="56">
        <f t="shared" si="16"/>
        <v>0.5766305719067405</v>
      </c>
      <c r="AN38" s="56">
        <f t="shared" si="16"/>
        <v>0.3702182521549337</v>
      </c>
      <c r="AO38" s="56">
        <f t="shared" si="16"/>
        <v>4.2087669254655048E-2</v>
      </c>
      <c r="AP38" s="56">
        <f t="shared" si="17"/>
        <v>0.56491059076399475</v>
      </c>
      <c r="AQ38" s="47"/>
    </row>
    <row r="39" spans="18:43" ht="12" customHeight="1">
      <c r="R39" s="53">
        <f t="shared" si="4"/>
        <v>39447</v>
      </c>
      <c r="S39" s="49">
        <v>4.1770257500677033E-2</v>
      </c>
      <c r="T39" s="49">
        <v>3.429453424911983E-2</v>
      </c>
      <c r="U39" s="49">
        <v>7.9091928571980871E-2</v>
      </c>
      <c r="V39" s="49">
        <v>0.1162604418560674</v>
      </c>
      <c r="W39" s="49">
        <v>0.1147344201107923</v>
      </c>
      <c r="X39" s="49">
        <v>7.5483556421690667E-3</v>
      </c>
      <c r="Y39" s="49">
        <v>3.7906530324171163E-2</v>
      </c>
      <c r="Z39" s="49">
        <v>1.7156986398446102E-2</v>
      </c>
      <c r="AA39" s="49">
        <v>-3.3318243549117166E-2</v>
      </c>
      <c r="AB39" s="49">
        <v>-1.8238065087849975E-2</v>
      </c>
      <c r="AC39" s="49">
        <v>-8.4307660264345219E-2</v>
      </c>
      <c r="AD39" s="49">
        <v>6.2314356395886783E-2</v>
      </c>
      <c r="AE39" s="49">
        <v>-8.8674296280234488E-3</v>
      </c>
      <c r="AF39" s="49">
        <v>3.9463076781517392E-2</v>
      </c>
      <c r="AH39" s="53">
        <f t="shared" si="2"/>
        <v>39447</v>
      </c>
      <c r="AI39" s="47">
        <f t="shared" si="16"/>
        <v>0.59059823357872121</v>
      </c>
      <c r="AJ39" s="47">
        <f t="shared" si="16"/>
        <v>0.51556369802456403</v>
      </c>
      <c r="AK39" s="47">
        <f t="shared" si="16"/>
        <v>0.39819010821738104</v>
      </c>
      <c r="AL39" s="47">
        <f t="shared" si="16"/>
        <v>0.22719350841545838</v>
      </c>
      <c r="AM39" s="47">
        <f t="shared" si="16"/>
        <v>0.63165453665827132</v>
      </c>
      <c r="AN39" s="47">
        <f t="shared" si="16"/>
        <v>0.40280738388976423</v>
      </c>
      <c r="AO39" s="47">
        <f t="shared" si="16"/>
        <v>0.19419830934600474</v>
      </c>
      <c r="AP39" s="47">
        <f t="shared" si="17"/>
        <v>0.5943727443753225</v>
      </c>
      <c r="AQ39" s="47"/>
    </row>
    <row r="40" spans="18:43" ht="12" customHeight="1">
      <c r="R40" s="53">
        <f t="shared" si="4"/>
        <v>39538</v>
      </c>
      <c r="S40" s="51">
        <v>-3.001567725090451E-2</v>
      </c>
      <c r="T40" s="51">
        <v>-2.1678301661756279E-2</v>
      </c>
      <c r="U40" s="51">
        <v>-8.3377896309960037E-3</v>
      </c>
      <c r="V40" s="51">
        <v>-0.1458619393968873</v>
      </c>
      <c r="W40" s="51">
        <v>-4.5586111171835322E-2</v>
      </c>
      <c r="X40" s="51">
        <v>-3.9216301843620217E-2</v>
      </c>
      <c r="Y40" s="51">
        <v>0.13456675834742449</v>
      </c>
      <c r="Z40" s="51">
        <v>-2.6392659654764128E-3</v>
      </c>
      <c r="AA40" s="51">
        <v>-9.4445740931528244E-2</v>
      </c>
      <c r="AB40" s="51">
        <v>-9.0681039964035426E-2</v>
      </c>
      <c r="AC40" s="51">
        <v>-8.1483711098374378E-2</v>
      </c>
      <c r="AD40" s="51">
        <v>-8.2982437084757943E-2</v>
      </c>
      <c r="AE40" s="51">
        <v>-2.4007570623523988E-2</v>
      </c>
      <c r="AF40" s="51">
        <v>4.5560876314685528E-2</v>
      </c>
      <c r="AH40" s="53">
        <f t="shared" si="2"/>
        <v>39538</v>
      </c>
      <c r="AI40" s="56">
        <f t="shared" si="16"/>
        <v>0.58975730481207955</v>
      </c>
      <c r="AJ40" s="56">
        <f t="shared" si="16"/>
        <v>0.5674509654303781</v>
      </c>
      <c r="AK40" s="56">
        <f t="shared" si="16"/>
        <v>0.46341859322817275</v>
      </c>
      <c r="AL40" s="56">
        <f t="shared" si="16"/>
        <v>0.27007656572972299</v>
      </c>
      <c r="AM40" s="56">
        <f t="shared" si="16"/>
        <v>0.69297482140381228</v>
      </c>
      <c r="AN40" s="56">
        <f t="shared" si="16"/>
        <v>0.12814612660540875</v>
      </c>
      <c r="AO40" s="56">
        <f t="shared" si="16"/>
        <v>0.22665700890600665</v>
      </c>
      <c r="AP40" s="56">
        <f t="shared" si="17"/>
        <v>0.59675729881094586</v>
      </c>
      <c r="AQ40" s="47"/>
    </row>
    <row r="41" spans="18:43" ht="12" customHeight="1">
      <c r="R41" s="53">
        <f t="shared" si="4"/>
        <v>39629</v>
      </c>
      <c r="S41" s="49">
        <v>-4.735619681226938E-2</v>
      </c>
      <c r="T41" s="49">
        <v>-4.1135740354232127E-2</v>
      </c>
      <c r="U41" s="49">
        <v>-0.1258864997211957</v>
      </c>
      <c r="V41" s="49">
        <v>-6.6840460556485778E-2</v>
      </c>
      <c r="W41" s="49">
        <v>4.8958231490537768E-2</v>
      </c>
      <c r="X41" s="49">
        <v>9.4019186562197769E-3</v>
      </c>
      <c r="Y41" s="49">
        <v>-0.13335922060382219</v>
      </c>
      <c r="Z41" s="49">
        <v>-4.5522601222331441E-2</v>
      </c>
      <c r="AA41" s="49">
        <v>-2.7267977135671417E-2</v>
      </c>
      <c r="AB41" s="49">
        <v>-1.2353907293478517E-2</v>
      </c>
      <c r="AC41" s="49">
        <v>-8.9979141130130058E-2</v>
      </c>
      <c r="AD41" s="49">
        <v>0.18258660214932254</v>
      </c>
      <c r="AE41" s="49">
        <v>1.6059409526551383E-2</v>
      </c>
      <c r="AF41" s="49">
        <v>-2.164097118585695E-2</v>
      </c>
      <c r="AH41" s="53">
        <f t="shared" si="2"/>
        <v>39629</v>
      </c>
      <c r="AI41" s="47">
        <f t="shared" si="16"/>
        <v>0.63143272658829985</v>
      </c>
      <c r="AJ41" s="47">
        <f t="shared" si="16"/>
        <v>0.61254742111104121</v>
      </c>
      <c r="AK41" s="47">
        <f t="shared" si="16"/>
        <v>0.56505626312951895</v>
      </c>
      <c r="AL41" s="47">
        <f t="shared" si="16"/>
        <v>0.24943031994065193</v>
      </c>
      <c r="AM41" s="47">
        <f t="shared" si="16"/>
        <v>0.75403166123383192</v>
      </c>
      <c r="AN41" s="47">
        <f t="shared" si="16"/>
        <v>7.5705900305281001E-2</v>
      </c>
      <c r="AO41" s="47">
        <f t="shared" si="16"/>
        <v>0.37304181255108598</v>
      </c>
      <c r="AP41" s="47">
        <f t="shared" si="17"/>
        <v>0.63956146280953907</v>
      </c>
      <c r="AQ41" s="47"/>
    </row>
    <row r="42" spans="18:43" ht="12" customHeight="1">
      <c r="R42" s="53">
        <f t="shared" si="4"/>
        <v>39721</v>
      </c>
      <c r="S42" s="51">
        <v>-0.13407497062453039</v>
      </c>
      <c r="T42" s="51">
        <v>-0.13813171414531011</v>
      </c>
      <c r="U42" s="51">
        <v>-4.1822176492259687E-2</v>
      </c>
      <c r="V42" s="51">
        <v>-0.14708687285329949</v>
      </c>
      <c r="W42" s="51">
        <v>1.6298558785770891E-2</v>
      </c>
      <c r="X42" s="51">
        <v>-0.1285254033879682</v>
      </c>
      <c r="Y42" s="51">
        <v>-0.1071760207476191</v>
      </c>
      <c r="Z42" s="51">
        <v>4.5481959991371647E-2</v>
      </c>
      <c r="AA42" s="51">
        <v>-8.3699426376824926E-2</v>
      </c>
      <c r="AB42" s="51">
        <v>-0.16567664255532855</v>
      </c>
      <c r="AC42" s="51">
        <v>-0.13862632366367345</v>
      </c>
      <c r="AD42" s="51">
        <v>-0.29612058711036904</v>
      </c>
      <c r="AE42" s="51">
        <v>-9.6198102647163775E-2</v>
      </c>
      <c r="AF42" s="51">
        <v>2.3597048067726334E-2</v>
      </c>
      <c r="AH42" s="53">
        <f t="shared" si="2"/>
        <v>39721</v>
      </c>
      <c r="AI42" s="56">
        <f t="shared" si="16"/>
        <v>0.70029177367309203</v>
      </c>
      <c r="AJ42" s="56">
        <f t="shared" si="16"/>
        <v>0.6238208441233386</v>
      </c>
      <c r="AK42" s="56">
        <f t="shared" si="16"/>
        <v>0.60061929389198987</v>
      </c>
      <c r="AL42" s="56">
        <f t="shared" si="16"/>
        <v>0.29933839647869803</v>
      </c>
      <c r="AM42" s="56">
        <f t="shared" si="16"/>
        <v>0.83268220315896901</v>
      </c>
      <c r="AN42" s="56">
        <f t="shared" si="16"/>
        <v>0.24191985704455149</v>
      </c>
      <c r="AO42" s="56">
        <f t="shared" si="16"/>
        <v>0.34840352735020808</v>
      </c>
      <c r="AP42" s="56">
        <f t="shared" si="17"/>
        <v>0.7045935257429059</v>
      </c>
      <c r="AQ42" s="47"/>
    </row>
    <row r="43" spans="18:43" ht="12" customHeight="1">
      <c r="R43" s="53">
        <f t="shared" si="4"/>
        <v>39813</v>
      </c>
      <c r="S43" s="49">
        <v>-0.1822615609004162</v>
      </c>
      <c r="T43" s="49">
        <v>-0.16953601930912149</v>
      </c>
      <c r="U43" s="49">
        <v>-0.23110129167677329</v>
      </c>
      <c r="V43" s="49">
        <v>-0.2365992182869833</v>
      </c>
      <c r="W43" s="49">
        <v>-0.14056429813842539</v>
      </c>
      <c r="X43" s="49">
        <v>-0.16576405147518261</v>
      </c>
      <c r="Y43" s="49">
        <v>-0.15120397521030021</v>
      </c>
      <c r="Z43" s="49">
        <v>-0.1056107278450074</v>
      </c>
      <c r="AA43" s="49">
        <v>-0.21943344681063803</v>
      </c>
      <c r="AB43" s="49">
        <v>-0.22223065959399857</v>
      </c>
      <c r="AC43" s="49">
        <v>-0.30184427513905909</v>
      </c>
      <c r="AD43" s="49">
        <v>-0.24157714629726035</v>
      </c>
      <c r="AE43" s="49">
        <v>-0.17711374229052057</v>
      </c>
      <c r="AF43" s="49">
        <v>8.3493540676081501E-2</v>
      </c>
      <c r="AH43" s="53">
        <f t="shared" si="2"/>
        <v>39813</v>
      </c>
      <c r="AI43" s="47">
        <f t="shared" si="16"/>
        <v>0.73064198595931495</v>
      </c>
      <c r="AJ43" s="47">
        <f t="shared" si="16"/>
        <v>0.71542247183685681</v>
      </c>
      <c r="AK43" s="47">
        <f t="shared" si="16"/>
        <v>0.62677018331609824</v>
      </c>
      <c r="AL43" s="47">
        <f t="shared" si="16"/>
        <v>0.40132066425720303</v>
      </c>
      <c r="AM43" s="47">
        <f t="shared" si="16"/>
        <v>0.86678058828058624</v>
      </c>
      <c r="AN43" s="47">
        <f t="shared" si="16"/>
        <v>0.54678290802734075</v>
      </c>
      <c r="AO43" s="47">
        <f t="shared" si="16"/>
        <v>0.67633376235299392</v>
      </c>
      <c r="AP43" s="47">
        <f t="shared" si="17"/>
        <v>0.73545270905810511</v>
      </c>
      <c r="AQ43" s="47"/>
    </row>
    <row r="44" spans="18:43" ht="12" customHeight="1">
      <c r="R44" s="53">
        <f t="shared" si="4"/>
        <v>39903</v>
      </c>
      <c r="S44" s="51">
        <v>-2.3099304402296569E-2</v>
      </c>
      <c r="T44" s="51">
        <v>-2.796477029620352E-2</v>
      </c>
      <c r="U44" s="51">
        <v>7.7950624247305131E-2</v>
      </c>
      <c r="V44" s="51">
        <v>-0.27087244321241488</v>
      </c>
      <c r="W44" s="51">
        <v>-1.8289446473708549E-2</v>
      </c>
      <c r="X44" s="51">
        <v>1.136192213327347E-3</v>
      </c>
      <c r="Y44" s="51">
        <v>5.253328970538608E-2</v>
      </c>
      <c r="Z44" s="51">
        <v>-8.9375775603597024E-2</v>
      </c>
      <c r="AA44" s="51">
        <v>-0.11011827328490742</v>
      </c>
      <c r="AB44" s="51">
        <v>-0.10344053275030507</v>
      </c>
      <c r="AC44" s="51">
        <v>-0.18911643551773194</v>
      </c>
      <c r="AD44" s="51">
        <v>-5.7640667806200585E-2</v>
      </c>
      <c r="AE44" s="51">
        <v>6.1188301487418162E-2</v>
      </c>
      <c r="AF44" s="51">
        <v>-1.2135743988187842E-2</v>
      </c>
      <c r="AH44" s="53">
        <f t="shared" si="2"/>
        <v>39903</v>
      </c>
      <c r="AI44" s="56">
        <f t="shared" ref="AI44:AO59" si="18">CORREL(T25:T44,$AA25:$AA44)</f>
        <v>0.73689377214269669</v>
      </c>
      <c r="AJ44" s="56">
        <f t="shared" si="18"/>
        <v>0.6284114003236787</v>
      </c>
      <c r="AK44" s="56">
        <f t="shared" si="18"/>
        <v>0.7070915784788725</v>
      </c>
      <c r="AL44" s="56">
        <f t="shared" si="18"/>
        <v>0.45329318273166463</v>
      </c>
      <c r="AM44" s="56">
        <f t="shared" si="18"/>
        <v>0.83530335602084338</v>
      </c>
      <c r="AN44" s="56">
        <f t="shared" si="18"/>
        <v>0.4959530433785912</v>
      </c>
      <c r="AO44" s="56">
        <f t="shared" si="18"/>
        <v>0.733342589890983</v>
      </c>
      <c r="AP44" s="56">
        <f t="shared" si="17"/>
        <v>0.73897626498264768</v>
      </c>
      <c r="AQ44" s="47"/>
    </row>
    <row r="45" spans="18:43" ht="12" customHeight="1">
      <c r="R45" s="53">
        <f t="shared" si="4"/>
        <v>39994</v>
      </c>
      <c r="S45" s="49">
        <v>0.13921143171961331</v>
      </c>
      <c r="T45" s="49">
        <v>0.15170780933305761</v>
      </c>
      <c r="U45" s="49">
        <v>8.7137541223015952E-2</v>
      </c>
      <c r="V45" s="49">
        <v>-4.5609865931951097E-3</v>
      </c>
      <c r="W45" s="49">
        <v>3.2365684443802181E-2</v>
      </c>
      <c r="X45" s="49">
        <v>0.17060017010436401</v>
      </c>
      <c r="Y45" s="49">
        <v>-6.9327265669332505E-2</v>
      </c>
      <c r="Z45" s="49">
        <v>-3.8226435410145471E-3</v>
      </c>
      <c r="AA45" s="49">
        <v>0.15929071943967221</v>
      </c>
      <c r="AB45" s="49">
        <v>0.23402446090182738</v>
      </c>
      <c r="AC45" s="49">
        <v>0.38539406203606319</v>
      </c>
      <c r="AD45" s="49">
        <v>0.19312417360907519</v>
      </c>
      <c r="AE45" s="49">
        <v>0.23167237222530201</v>
      </c>
      <c r="AF45" s="49">
        <v>-2.9291500022276318E-2</v>
      </c>
      <c r="AH45" s="53">
        <f t="shared" si="2"/>
        <v>39994</v>
      </c>
      <c r="AI45" s="47">
        <f t="shared" si="18"/>
        <v>0.74281948601986469</v>
      </c>
      <c r="AJ45" s="47">
        <f t="shared" si="18"/>
        <v>0.62836726983771607</v>
      </c>
      <c r="AK45" s="47">
        <f t="shared" si="18"/>
        <v>0.61483499293439714</v>
      </c>
      <c r="AL45" s="47">
        <f t="shared" si="18"/>
        <v>0.38444199707845694</v>
      </c>
      <c r="AM45" s="47">
        <f t="shared" si="18"/>
        <v>0.86560254028821049</v>
      </c>
      <c r="AN45" s="47">
        <f t="shared" si="18"/>
        <v>0.3372039724873081</v>
      </c>
      <c r="AO45" s="47">
        <f t="shared" si="18"/>
        <v>0.59279493420763485</v>
      </c>
      <c r="AP45" s="47">
        <f t="shared" si="17"/>
        <v>0.7394540752892359</v>
      </c>
      <c r="AQ45" s="47"/>
    </row>
    <row r="46" spans="18:43" ht="12" customHeight="1">
      <c r="R46" s="53">
        <f t="shared" si="4"/>
        <v>40086</v>
      </c>
      <c r="S46" s="51">
        <v>7.3194453133405821E-2</v>
      </c>
      <c r="T46" s="51">
        <v>6.1603678634580279E-2</v>
      </c>
      <c r="U46" s="51">
        <v>3.4268846335129943E-2</v>
      </c>
      <c r="V46" s="51">
        <v>2.5917361524083901E-2</v>
      </c>
      <c r="W46" s="51">
        <v>8.0563527493133572E-2</v>
      </c>
      <c r="X46" s="51">
        <v>0.11607712254746411</v>
      </c>
      <c r="Y46" s="51">
        <v>0.16015839818340541</v>
      </c>
      <c r="Z46" s="51">
        <v>2.3435751613695498E-2</v>
      </c>
      <c r="AA46" s="51">
        <v>0.15605907463136792</v>
      </c>
      <c r="AB46" s="51">
        <v>0.18418711004198518</v>
      </c>
      <c r="AC46" s="51">
        <v>0.23221838378924842</v>
      </c>
      <c r="AD46" s="51">
        <v>0.13558390141994248</v>
      </c>
      <c r="AE46" s="51">
        <v>0.15180074973581847</v>
      </c>
      <c r="AF46" s="51">
        <v>2.040238109055581E-2</v>
      </c>
      <c r="AH46" s="53">
        <f t="shared" si="2"/>
        <v>40086</v>
      </c>
      <c r="AI46" s="56">
        <f t="shared" si="18"/>
        <v>0.70097106778364782</v>
      </c>
      <c r="AJ46" s="56">
        <f t="shared" si="18"/>
        <v>0.59650380496389432</v>
      </c>
      <c r="AK46" s="56">
        <f t="shared" si="18"/>
        <v>0.5712130481663017</v>
      </c>
      <c r="AL46" s="56">
        <f t="shared" si="18"/>
        <v>0.37853263433855366</v>
      </c>
      <c r="AM46" s="56">
        <f t="shared" si="18"/>
        <v>0.86661679856591767</v>
      </c>
      <c r="AN46" s="56">
        <f t="shared" si="18"/>
        <v>0.42707817335331094</v>
      </c>
      <c r="AO46" s="56">
        <f t="shared" si="18"/>
        <v>0.55959282432950963</v>
      </c>
      <c r="AP46" s="56">
        <f t="shared" si="17"/>
        <v>0.70900604367368325</v>
      </c>
      <c r="AQ46" s="47"/>
    </row>
    <row r="47" spans="18:43" ht="12" customHeight="1">
      <c r="R47" s="53">
        <f t="shared" si="4"/>
        <v>40178</v>
      </c>
      <c r="S47" s="49">
        <v>6.1560695330782907E-2</v>
      </c>
      <c r="T47" s="49">
        <v>9.4200574659655326E-2</v>
      </c>
      <c r="U47" s="49">
        <v>7.0977589275976444E-2</v>
      </c>
      <c r="V47" s="49">
        <v>-1.7341637083254619E-2</v>
      </c>
      <c r="W47" s="49">
        <v>2.8466465041457511E-2</v>
      </c>
      <c r="X47" s="49">
        <v>2.7273361162432581E-2</v>
      </c>
      <c r="Y47" s="49">
        <v>9.0677732403738175E-3</v>
      </c>
      <c r="Z47" s="49">
        <v>2.5819076257396292E-2</v>
      </c>
      <c r="AA47" s="49">
        <v>6.0385855256369414E-2</v>
      </c>
      <c r="AB47" s="49">
        <v>4.734713965838977E-2</v>
      </c>
      <c r="AC47" s="49">
        <v>4.4168402578030008E-2</v>
      </c>
      <c r="AD47" s="49">
        <v>6.0158406281814791E-2</v>
      </c>
      <c r="AE47" s="49">
        <v>5.4317123887336782E-2</v>
      </c>
      <c r="AF47" s="49">
        <v>-1.2453577098886059E-2</v>
      </c>
      <c r="AH47" s="53">
        <f t="shared" si="2"/>
        <v>40178</v>
      </c>
      <c r="AI47" s="47">
        <f t="shared" si="18"/>
        <v>0.69034734950849808</v>
      </c>
      <c r="AJ47" s="47">
        <f t="shared" si="18"/>
        <v>0.5847867367717543</v>
      </c>
      <c r="AK47" s="47">
        <f t="shared" si="18"/>
        <v>0.52981346379481153</v>
      </c>
      <c r="AL47" s="47">
        <f t="shared" si="18"/>
        <v>0.31162743025134049</v>
      </c>
      <c r="AM47" s="47">
        <f t="shared" si="18"/>
        <v>0.87028036257707297</v>
      </c>
      <c r="AN47" s="47">
        <f t="shared" si="18"/>
        <v>0.39849542388227971</v>
      </c>
      <c r="AO47" s="47">
        <f t="shared" si="18"/>
        <v>0.54436951508774178</v>
      </c>
      <c r="AP47" s="47">
        <f t="shared" si="17"/>
        <v>0.69507381421538095</v>
      </c>
      <c r="AQ47" s="47"/>
    </row>
    <row r="48" spans="18:43" ht="12" customHeight="1">
      <c r="R48" s="53">
        <f t="shared" si="4"/>
        <v>40268</v>
      </c>
      <c r="S48" s="51">
        <v>-1.5655595101859151E-2</v>
      </c>
      <c r="T48" s="51">
        <v>-2.1275541698029921E-2</v>
      </c>
      <c r="U48" s="51">
        <v>-2.4975409559143541E-2</v>
      </c>
      <c r="V48" s="51">
        <v>-8.0620000347096238E-2</v>
      </c>
      <c r="W48" s="51">
        <v>-3.8357127022505828E-2</v>
      </c>
      <c r="X48" s="51">
        <v>6.6328104277527139E-2</v>
      </c>
      <c r="Y48" s="51">
        <v>6.6584493270945233E-2</v>
      </c>
      <c r="Z48" s="51">
        <v>1.2102867191831171E-2</v>
      </c>
      <c r="AA48" s="51">
        <v>5.3865223241173377E-2</v>
      </c>
      <c r="AB48" s="51">
        <v>3.6989309997477626E-2</v>
      </c>
      <c r="AC48" s="51">
        <v>3.3667342888773932E-2</v>
      </c>
      <c r="AD48" s="51">
        <v>-1.9221547581825815E-3</v>
      </c>
      <c r="AE48" s="51">
        <v>3.8916021512326981E-2</v>
      </c>
      <c r="AF48" s="51">
        <v>1.0872570164588646E-2</v>
      </c>
      <c r="AH48" s="53">
        <f t="shared" si="2"/>
        <v>40268</v>
      </c>
      <c r="AI48" s="56">
        <f t="shared" si="18"/>
        <v>0.67306612331837146</v>
      </c>
      <c r="AJ48" s="56">
        <f t="shared" si="18"/>
        <v>0.57409372457555263</v>
      </c>
      <c r="AK48" s="56">
        <f t="shared" si="18"/>
        <v>0.50859482498952469</v>
      </c>
      <c r="AL48" s="56">
        <f t="shared" si="18"/>
        <v>0.32522516144228231</v>
      </c>
      <c r="AM48" s="56">
        <f t="shared" si="18"/>
        <v>0.8715899370453114</v>
      </c>
      <c r="AN48" s="56">
        <f t="shared" si="18"/>
        <v>0.39943387712840583</v>
      </c>
      <c r="AO48" s="56">
        <f t="shared" si="18"/>
        <v>0.56137036338836244</v>
      </c>
      <c r="AP48" s="56">
        <f t="shared" si="17"/>
        <v>0.68370650166773506</v>
      </c>
      <c r="AQ48" s="47"/>
    </row>
    <row r="49" spans="18:43" ht="12" customHeight="1">
      <c r="R49" s="53">
        <f t="shared" si="4"/>
        <v>40359</v>
      </c>
      <c r="S49" s="49">
        <v>1.47357458966644E-2</v>
      </c>
      <c r="T49" s="49">
        <v>1.1331926168131799E-2</v>
      </c>
      <c r="U49" s="49">
        <v>-3.5102100693399828E-2</v>
      </c>
      <c r="V49" s="49">
        <v>0.20655490402550261</v>
      </c>
      <c r="W49" s="49">
        <v>7.5080307432850574E-3</v>
      </c>
      <c r="X49" s="49">
        <v>4.6035907896015017E-3</v>
      </c>
      <c r="Y49" s="49">
        <v>-6.3903469944854935E-2</v>
      </c>
      <c r="Z49" s="49">
        <v>9.1988234502853622E-2</v>
      </c>
      <c r="AA49" s="49">
        <v>-0.11425238438588725</v>
      </c>
      <c r="AB49" s="49">
        <v>-0.11570030615503091</v>
      </c>
      <c r="AC49" s="49">
        <v>-7.1344193483667495E-2</v>
      </c>
      <c r="AD49" s="49">
        <v>-0.15311213740079455</v>
      </c>
      <c r="AE49" s="49">
        <v>-1.4196146832290757E-2</v>
      </c>
      <c r="AF49" s="49">
        <v>4.5683573449357473E-2</v>
      </c>
      <c r="AH49" s="53">
        <f t="shared" si="2"/>
        <v>40359</v>
      </c>
      <c r="AI49" s="47">
        <f t="shared" si="18"/>
        <v>0.6727481676334004</v>
      </c>
      <c r="AJ49" s="47">
        <f t="shared" si="18"/>
        <v>0.58087524950570835</v>
      </c>
      <c r="AK49" s="47">
        <f t="shared" si="18"/>
        <v>0.39537230149321834</v>
      </c>
      <c r="AL49" s="47">
        <f t="shared" si="18"/>
        <v>0.49709996764140613</v>
      </c>
      <c r="AM49" s="47">
        <f t="shared" si="18"/>
        <v>0.86184027010532949</v>
      </c>
      <c r="AN49" s="47">
        <f t="shared" si="18"/>
        <v>0.43849333347380381</v>
      </c>
      <c r="AO49" s="47">
        <f t="shared" si="18"/>
        <v>0.44769767252479087</v>
      </c>
      <c r="AP49" s="47">
        <f t="shared" si="17"/>
        <v>0.67556654889538781</v>
      </c>
      <c r="AQ49" s="47"/>
    </row>
    <row r="50" spans="18:43" ht="12" customHeight="1">
      <c r="R50" s="53">
        <f t="shared" si="4"/>
        <v>40451</v>
      </c>
      <c r="S50" s="51">
        <v>7.5640305146360706E-2</v>
      </c>
      <c r="T50" s="51">
        <v>7.143399175147766E-2</v>
      </c>
      <c r="U50" s="51">
        <v>0.1411137113252075</v>
      </c>
      <c r="V50" s="51">
        <v>1.1800593323176831E-2</v>
      </c>
      <c r="W50" s="51">
        <v>7.3485551544912167E-2</v>
      </c>
      <c r="X50" s="51">
        <v>5.4884341091446617E-2</v>
      </c>
      <c r="Y50" s="51">
        <v>0.1008435207435804</v>
      </c>
      <c r="Z50" s="51">
        <v>6.7409194187656576E-2</v>
      </c>
      <c r="AA50" s="51">
        <v>0.112942201310269</v>
      </c>
      <c r="AB50" s="51">
        <v>0.14659401984812104</v>
      </c>
      <c r="AC50" s="51">
        <v>0.18280833632633753</v>
      </c>
      <c r="AD50" s="51">
        <v>0.15492509283319644</v>
      </c>
      <c r="AE50" s="51">
        <v>8.1580587639738189E-2</v>
      </c>
      <c r="AF50" s="51">
        <v>2.6651753538126322E-2</v>
      </c>
      <c r="AH50" s="53">
        <f t="shared" si="2"/>
        <v>40451</v>
      </c>
      <c r="AI50" s="56">
        <f t="shared" si="18"/>
        <v>0.67170672715269708</v>
      </c>
      <c r="AJ50" s="56">
        <f t="shared" si="18"/>
        <v>0.61734035031510581</v>
      </c>
      <c r="AK50" s="56">
        <f t="shared" si="18"/>
        <v>0.38072821646135069</v>
      </c>
      <c r="AL50" s="56">
        <f t="shared" si="18"/>
        <v>0.53727175301763663</v>
      </c>
      <c r="AM50" s="56">
        <f t="shared" si="18"/>
        <v>0.85526463642804129</v>
      </c>
      <c r="AN50" s="56">
        <f t="shared" si="18"/>
        <v>0.46006392317870032</v>
      </c>
      <c r="AO50" s="56">
        <f t="shared" si="18"/>
        <v>0.46230008157462993</v>
      </c>
      <c r="AP50" s="56">
        <f t="shared" si="17"/>
        <v>0.67653300836065888</v>
      </c>
      <c r="AQ50" s="47"/>
    </row>
    <row r="51" spans="18:43" ht="12" customHeight="1">
      <c r="R51" s="53">
        <f t="shared" si="4"/>
        <v>40543</v>
      </c>
      <c r="S51" s="49">
        <v>0.1104421987332886</v>
      </c>
      <c r="T51" s="49">
        <v>0.1082135430053154</v>
      </c>
      <c r="U51" s="49">
        <v>0.1281625159516207</v>
      </c>
      <c r="V51" s="49">
        <v>0.14412840473738611</v>
      </c>
      <c r="W51" s="49">
        <v>0.12988034682853139</v>
      </c>
      <c r="X51" s="49">
        <v>9.484643721071008E-2</v>
      </c>
      <c r="Y51" s="49">
        <v>-3.0581046644260262E-3</v>
      </c>
      <c r="Z51" s="49">
        <v>4.4449542031844883E-2</v>
      </c>
      <c r="AA51" s="49">
        <v>0.10756543432898602</v>
      </c>
      <c r="AB51" s="49">
        <v>9.3788873189402544E-2</v>
      </c>
      <c r="AC51" s="49">
        <v>7.0110196586161688E-2</v>
      </c>
      <c r="AD51" s="49">
        <v>0.1625896621403311</v>
      </c>
      <c r="AE51" s="49">
        <v>2.2505303266849186E-2</v>
      </c>
      <c r="AF51" s="49">
        <v>-2.5818935476698113E-2</v>
      </c>
      <c r="AH51" s="53">
        <f t="shared" si="2"/>
        <v>40543</v>
      </c>
      <c r="AI51" s="47">
        <f t="shared" si="18"/>
        <v>0.70024029209661964</v>
      </c>
      <c r="AJ51" s="47">
        <f t="shared" si="18"/>
        <v>0.64969579996977433</v>
      </c>
      <c r="AK51" s="47">
        <f t="shared" si="18"/>
        <v>0.41722711795083439</v>
      </c>
      <c r="AL51" s="47">
        <f t="shared" si="18"/>
        <v>0.60454847679166446</v>
      </c>
      <c r="AM51" s="47">
        <f t="shared" si="18"/>
        <v>0.86171829044315318</v>
      </c>
      <c r="AN51" s="47">
        <f t="shared" si="18"/>
        <v>0.43441185139608596</v>
      </c>
      <c r="AO51" s="47">
        <f t="shared" si="18"/>
        <v>0.46837657783792941</v>
      </c>
      <c r="AP51" s="47">
        <f t="shared" si="17"/>
        <v>0.69954745612522651</v>
      </c>
      <c r="AQ51" s="47"/>
    </row>
    <row r="52" spans="18:43" ht="12" customHeight="1">
      <c r="R52" s="53">
        <f t="shared" si="4"/>
        <v>40633</v>
      </c>
      <c r="S52" s="51">
        <v>1.9494962854204659E-2</v>
      </c>
      <c r="T52" s="51">
        <v>2.6147919802268091E-2</v>
      </c>
      <c r="U52" s="51">
        <v>-1.7430696379953251E-3</v>
      </c>
      <c r="V52" s="51">
        <v>-2.0392592561526892E-3</v>
      </c>
      <c r="W52" s="51">
        <v>1.4028203563058341E-2</v>
      </c>
      <c r="X52" s="51">
        <v>2.9394768412121779E-2</v>
      </c>
      <c r="Y52" s="51">
        <v>5.9355004128113793E-2</v>
      </c>
      <c r="Z52" s="51">
        <v>8.3781138756381685E-2</v>
      </c>
      <c r="AA52" s="51">
        <v>5.9193827529272047E-2</v>
      </c>
      <c r="AB52" s="51">
        <v>4.6209476183574072E-2</v>
      </c>
      <c r="AC52" s="51">
        <v>1.9190436086820473E-2</v>
      </c>
      <c r="AD52" s="51">
        <v>0.14000852442750955</v>
      </c>
      <c r="AE52" s="51">
        <v>4.6176258063088671E-2</v>
      </c>
      <c r="AF52" s="51">
        <v>-1.4921327229687753E-3</v>
      </c>
      <c r="AH52" s="53">
        <f t="shared" si="2"/>
        <v>40633</v>
      </c>
      <c r="AI52" s="56">
        <f t="shared" si="18"/>
        <v>0.70742192187204112</v>
      </c>
      <c r="AJ52" s="56">
        <f t="shared" si="18"/>
        <v>0.6378277292235679</v>
      </c>
      <c r="AK52" s="56">
        <f t="shared" si="18"/>
        <v>0.43188540241300288</v>
      </c>
      <c r="AL52" s="56">
        <f t="shared" si="18"/>
        <v>0.6066879980417742</v>
      </c>
      <c r="AM52" s="56">
        <f t="shared" si="18"/>
        <v>0.85712696304748726</v>
      </c>
      <c r="AN52" s="56">
        <f t="shared" si="18"/>
        <v>0.44118353944157257</v>
      </c>
      <c r="AO52" s="56">
        <f t="shared" si="18"/>
        <v>0.48077461903479057</v>
      </c>
      <c r="AP52" s="56">
        <f t="shared" si="17"/>
        <v>0.70366881389894398</v>
      </c>
      <c r="AQ52" s="47"/>
    </row>
    <row r="53" spans="18:43" ht="12" customHeight="1">
      <c r="R53" s="53">
        <f t="shared" si="4"/>
        <v>40724</v>
      </c>
      <c r="S53" s="49">
        <v>3.7919955661154421E-2</v>
      </c>
      <c r="T53" s="49">
        <v>4.311198915644792E-2</v>
      </c>
      <c r="U53" s="49">
        <v>3.8510808477837007E-2</v>
      </c>
      <c r="V53" s="49">
        <v>1.6990426406007789E-2</v>
      </c>
      <c r="W53" s="49">
        <v>3.6269946907193332E-2</v>
      </c>
      <c r="X53" s="49">
        <v>2.4914114283418009E-2</v>
      </c>
      <c r="Y53" s="49">
        <v>7.3022823934386194E-2</v>
      </c>
      <c r="Z53" s="49">
        <v>4.9578958631962489E-2</v>
      </c>
      <c r="AA53" s="49">
        <v>9.9199293609530947E-4</v>
      </c>
      <c r="AB53" s="49">
        <v>4.7063127528863546E-3</v>
      </c>
      <c r="AC53" s="49">
        <v>2.1991796903959582E-2</v>
      </c>
      <c r="AD53" s="49">
        <v>-4.8734211014709539E-2</v>
      </c>
      <c r="AE53" s="49">
        <v>1.2166314593043293E-2</v>
      </c>
      <c r="AF53" s="49">
        <v>2.3592580025482368E-2</v>
      </c>
      <c r="AH53" s="53">
        <f t="shared" si="2"/>
        <v>40724</v>
      </c>
      <c r="AI53" s="47">
        <f t="shared" si="18"/>
        <v>0.71516860926328985</v>
      </c>
      <c r="AJ53" s="47">
        <f t="shared" si="18"/>
        <v>0.63421639981374223</v>
      </c>
      <c r="AK53" s="47">
        <f t="shared" si="18"/>
        <v>0.44790407695532181</v>
      </c>
      <c r="AL53" s="47">
        <f t="shared" si="18"/>
        <v>0.64222800295627691</v>
      </c>
      <c r="AM53" s="47">
        <f t="shared" si="18"/>
        <v>0.86329331339608395</v>
      </c>
      <c r="AN53" s="47">
        <f t="shared" si="18"/>
        <v>0.44867091154059302</v>
      </c>
      <c r="AO53" s="47">
        <f t="shared" si="18"/>
        <v>0.47813421457658761</v>
      </c>
      <c r="AP53" s="47">
        <f t="shared" si="17"/>
        <v>0.71152353748116337</v>
      </c>
      <c r="AQ53" s="47"/>
    </row>
    <row r="54" spans="18:43" ht="12" customHeight="1">
      <c r="R54" s="53">
        <f t="shared" si="4"/>
        <v>40816</v>
      </c>
      <c r="S54" s="51">
        <v>-0.10324742273543561</v>
      </c>
      <c r="T54" s="51">
        <v>-0.10215936046412639</v>
      </c>
      <c r="U54" s="51">
        <v>-9.9439614361707479E-2</v>
      </c>
      <c r="V54" s="51">
        <v>-4.5860598135006807E-2</v>
      </c>
      <c r="W54" s="51">
        <v>-6.829248755025287E-2</v>
      </c>
      <c r="X54" s="51">
        <v>-8.5290437990935317E-2</v>
      </c>
      <c r="Y54" s="51">
        <v>-9.5133483889203105E-2</v>
      </c>
      <c r="Z54" s="51">
        <v>3.452905195233591E-2</v>
      </c>
      <c r="AA54" s="51">
        <v>-0.13868016709702713</v>
      </c>
      <c r="AB54" s="51">
        <v>-0.17665941210820413</v>
      </c>
      <c r="AC54" s="51">
        <v>-0.17601217133892211</v>
      </c>
      <c r="AD54" s="51">
        <v>-0.21298545414280601</v>
      </c>
      <c r="AE54" s="51">
        <v>-7.2269692393713503E-2</v>
      </c>
      <c r="AF54" s="51">
        <v>6.2547883334942878E-2</v>
      </c>
      <c r="AH54" s="53">
        <f t="shared" si="2"/>
        <v>40816</v>
      </c>
      <c r="AI54" s="56">
        <f t="shared" si="18"/>
        <v>0.74305867951781379</v>
      </c>
      <c r="AJ54" s="56">
        <f t="shared" si="18"/>
        <v>0.66398804506962705</v>
      </c>
      <c r="AK54" s="56">
        <f t="shared" si="18"/>
        <v>0.42890468617729427</v>
      </c>
      <c r="AL54" s="56">
        <f t="shared" si="18"/>
        <v>0.70344119015291851</v>
      </c>
      <c r="AM54" s="56">
        <f t="shared" si="18"/>
        <v>0.88084824019382646</v>
      </c>
      <c r="AN54" s="56">
        <f t="shared" si="18"/>
        <v>0.49453589324969</v>
      </c>
      <c r="AO54" s="56">
        <f t="shared" si="18"/>
        <v>0.44517500002195415</v>
      </c>
      <c r="AP54" s="56">
        <f t="shared" si="17"/>
        <v>0.73735325691258258</v>
      </c>
      <c r="AQ54" s="47"/>
    </row>
    <row r="55" spans="18:43" ht="12" customHeight="1">
      <c r="R55" s="53">
        <f t="shared" si="4"/>
        <v>40908</v>
      </c>
      <c r="S55" s="49">
        <v>5.627952759221079E-2</v>
      </c>
      <c r="T55" s="49">
        <v>5.9528173203019327E-2</v>
      </c>
      <c r="U55" s="49">
        <v>5.5342780229344413E-2</v>
      </c>
      <c r="V55" s="49">
        <v>2.5974182976787681E-3</v>
      </c>
      <c r="W55" s="49">
        <v>9.8496991137441564E-2</v>
      </c>
      <c r="X55" s="49">
        <v>2.9857818342677821E-2</v>
      </c>
      <c r="Y55" s="49">
        <v>2.760660171536335E-2</v>
      </c>
      <c r="Z55" s="49">
        <v>-7.8743744592999376E-2</v>
      </c>
      <c r="AA55" s="49">
        <v>0.1181636045224792</v>
      </c>
      <c r="AB55" s="49">
        <v>7.2844916186140862E-2</v>
      </c>
      <c r="AC55" s="49">
        <v>6.6302361306670443E-2</v>
      </c>
      <c r="AD55" s="49">
        <v>0.15351051724780151</v>
      </c>
      <c r="AE55" s="49">
        <v>5.4776753510903831E-2</v>
      </c>
      <c r="AF55" s="49">
        <v>8.3594097513557397E-3</v>
      </c>
      <c r="AH55" s="53">
        <f t="shared" si="2"/>
        <v>40908</v>
      </c>
      <c r="AI55" s="47">
        <f t="shared" si="18"/>
        <v>0.78849724760479856</v>
      </c>
      <c r="AJ55" s="47">
        <f t="shared" si="18"/>
        <v>0.67259189348162229</v>
      </c>
      <c r="AK55" s="47">
        <f t="shared" si="18"/>
        <v>0.41178507642368062</v>
      </c>
      <c r="AL55" s="47">
        <f t="shared" si="18"/>
        <v>0.716565831257305</v>
      </c>
      <c r="AM55" s="47">
        <f t="shared" si="18"/>
        <v>0.86210455351323034</v>
      </c>
      <c r="AN55" s="47">
        <f t="shared" si="18"/>
        <v>0.47205353304530751</v>
      </c>
      <c r="AO55" s="47">
        <f t="shared" si="18"/>
        <v>0.2927303569748384</v>
      </c>
      <c r="AP55" s="47">
        <f t="shared" si="17"/>
        <v>0.77618170922708096</v>
      </c>
      <c r="AQ55" s="47"/>
    </row>
    <row r="56" spans="18:43" ht="12" customHeight="1">
      <c r="R56" s="53">
        <f t="shared" si="4"/>
        <v>40999</v>
      </c>
      <c r="S56" s="51">
        <v>9.6826542643858662E-2</v>
      </c>
      <c r="T56" s="51">
        <v>9.8341913668144848E-2</v>
      </c>
      <c r="U56" s="51">
        <v>9.6323975243396392E-2</v>
      </c>
      <c r="V56" s="51">
        <v>9.2325449064187839E-2</v>
      </c>
      <c r="W56" s="51">
        <v>4.9320448199156614E-4</v>
      </c>
      <c r="X56" s="51">
        <v>8.0831246016645528E-2</v>
      </c>
      <c r="Y56" s="51">
        <v>9.8313912094588216E-2</v>
      </c>
      <c r="Z56" s="51">
        <v>8.0916569077133044E-2</v>
      </c>
      <c r="AA56" s="51">
        <v>0.12586621133654541</v>
      </c>
      <c r="AB56" s="51">
        <v>0.12232446057162694</v>
      </c>
      <c r="AC56" s="51">
        <v>0.13609055307283824</v>
      </c>
      <c r="AD56" s="51">
        <v>5.2060960859290129E-2</v>
      </c>
      <c r="AE56" s="51">
        <v>6.5718387132840395E-2</v>
      </c>
      <c r="AF56" s="51">
        <v>-1.2284960468077033E-2</v>
      </c>
      <c r="AH56" s="53">
        <f t="shared" si="2"/>
        <v>40999</v>
      </c>
      <c r="AI56" s="56">
        <f t="shared" si="18"/>
        <v>0.81171385114776551</v>
      </c>
      <c r="AJ56" s="56">
        <f t="shared" si="18"/>
        <v>0.7056576076676393</v>
      </c>
      <c r="AK56" s="56">
        <f t="shared" si="18"/>
        <v>0.47958453224420572</v>
      </c>
      <c r="AL56" s="56">
        <f t="shared" si="18"/>
        <v>0.67041979120895112</v>
      </c>
      <c r="AM56" s="56">
        <f t="shared" si="18"/>
        <v>0.86832900250759293</v>
      </c>
      <c r="AN56" s="56">
        <f t="shared" si="18"/>
        <v>0.50154493722448634</v>
      </c>
      <c r="AO56" s="56">
        <f t="shared" si="18"/>
        <v>0.32976610915946186</v>
      </c>
      <c r="AP56" s="56">
        <f t="shared" si="17"/>
        <v>0.8104877750368974</v>
      </c>
      <c r="AQ56" s="47"/>
    </row>
    <row r="57" spans="18:43" ht="12" customHeight="1">
      <c r="R57" s="53">
        <f t="shared" si="4"/>
        <v>41090</v>
      </c>
      <c r="S57" s="49">
        <v>-4.8852623234049493E-2</v>
      </c>
      <c r="T57" s="49">
        <v>-3.8734052022937261E-2</v>
      </c>
      <c r="U57" s="49">
        <v>-4.4720792873723547E-2</v>
      </c>
      <c r="V57" s="49">
        <v>-4.8106004165868813E-2</v>
      </c>
      <c r="W57" s="49">
        <v>-5.4141423007524787E-2</v>
      </c>
      <c r="X57" s="49">
        <v>-3.1853637817185587E-2</v>
      </c>
      <c r="Y57" s="49">
        <v>-3.0263911173521139E-2</v>
      </c>
      <c r="Z57" s="49">
        <v>2.3626546938716329E-2</v>
      </c>
      <c r="AA57" s="49">
        <v>-2.751750107530837E-2</v>
      </c>
      <c r="AB57" s="49">
        <v>-5.4150069656666133E-2</v>
      </c>
      <c r="AC57" s="49">
        <v>2.1762310336907786E-2</v>
      </c>
      <c r="AD57" s="49">
        <v>-8.9803216885497195E-2</v>
      </c>
      <c r="AE57" s="49">
        <v>7.9601630201115992E-3</v>
      </c>
      <c r="AF57" s="49">
        <v>2.7004854901123476E-2</v>
      </c>
      <c r="AH57" s="53">
        <f t="shared" si="2"/>
        <v>41090</v>
      </c>
      <c r="AI57" s="47">
        <f t="shared" si="18"/>
        <v>0.84109826228781248</v>
      </c>
      <c r="AJ57" s="47">
        <f t="shared" si="18"/>
        <v>0.70626499321758662</v>
      </c>
      <c r="AK57" s="47">
        <f t="shared" si="18"/>
        <v>0.48360451693986056</v>
      </c>
      <c r="AL57" s="47">
        <f t="shared" si="18"/>
        <v>0.66007262111617204</v>
      </c>
      <c r="AM57" s="47">
        <f t="shared" si="18"/>
        <v>0.87427451669183998</v>
      </c>
      <c r="AN57" s="47">
        <f t="shared" si="18"/>
        <v>0.50937172310041323</v>
      </c>
      <c r="AO57" s="47">
        <f t="shared" si="18"/>
        <v>0.31299071725567795</v>
      </c>
      <c r="AP57" s="47">
        <f t="shared" si="17"/>
        <v>0.84562679084980896</v>
      </c>
      <c r="AQ57" s="47"/>
    </row>
    <row r="58" spans="18:43" ht="12" customHeight="1">
      <c r="R58" s="53">
        <f t="shared" si="4"/>
        <v>41182</v>
      </c>
      <c r="S58" s="51">
        <v>7.1139378805037651E-2</v>
      </c>
      <c r="T58" s="51">
        <v>6.4350494593691479E-2</v>
      </c>
      <c r="U58" s="51">
        <v>-3.9221648274646463E-2</v>
      </c>
      <c r="V58" s="51">
        <v>0.1126036674772897</v>
      </c>
      <c r="W58" s="51">
        <v>2.668359261743539E-2</v>
      </c>
      <c r="X58" s="51">
        <v>0.1100679728893334</v>
      </c>
      <c r="Y58" s="51">
        <v>-2.154928882361621E-2</v>
      </c>
      <c r="Z58" s="51">
        <v>4.8046042569625302E-2</v>
      </c>
      <c r="AA58" s="51">
        <v>6.3515369094962582E-2</v>
      </c>
      <c r="AB58" s="51">
        <v>7.0089975939295446E-2</v>
      </c>
      <c r="AC58" s="51">
        <v>6.3068973613414014E-2</v>
      </c>
      <c r="AD58" s="51">
        <v>9.8023481622083297E-2</v>
      </c>
      <c r="AE58" s="51">
        <v>5.2999130051010424E-2</v>
      </c>
      <c r="AF58" s="51">
        <v>5.5115891795416427E-3</v>
      </c>
      <c r="AH58" s="53">
        <f t="shared" si="2"/>
        <v>41182</v>
      </c>
      <c r="AI58" s="56">
        <f t="shared" si="18"/>
        <v>0.85341203269734511</v>
      </c>
      <c r="AJ58" s="56">
        <f t="shared" si="18"/>
        <v>0.69341564168385394</v>
      </c>
      <c r="AK58" s="56">
        <f t="shared" si="18"/>
        <v>0.49949677349824528</v>
      </c>
      <c r="AL58" s="56">
        <f t="shared" si="18"/>
        <v>0.66446061405394885</v>
      </c>
      <c r="AM58" s="56">
        <f t="shared" si="18"/>
        <v>0.87160171438065437</v>
      </c>
      <c r="AN58" s="56">
        <f t="shared" si="18"/>
        <v>0.50013168478957915</v>
      </c>
      <c r="AO58" s="56">
        <f t="shared" si="18"/>
        <v>0.32282515372943688</v>
      </c>
      <c r="AP58" s="56">
        <f t="shared" si="17"/>
        <v>0.86044226197744667</v>
      </c>
      <c r="AQ58" s="47"/>
    </row>
    <row r="59" spans="18:43" ht="12" customHeight="1">
      <c r="R59" s="53">
        <f t="shared" si="4"/>
        <v>41274</v>
      </c>
      <c r="S59" s="49">
        <v>1.7429637283912121E-2</v>
      </c>
      <c r="T59" s="49">
        <v>2.5036010994531649E-2</v>
      </c>
      <c r="U59" s="49">
        <v>7.075996176509923E-2</v>
      </c>
      <c r="V59" s="49">
        <v>-6.5455948872261676E-3</v>
      </c>
      <c r="W59" s="49">
        <v>6.5981304669200949E-2</v>
      </c>
      <c r="X59" s="49">
        <v>-2.5119235411319659E-2</v>
      </c>
      <c r="Y59" s="49">
        <v>7.1482274037721866E-2</v>
      </c>
      <c r="Z59" s="49">
        <v>2.1397407733651251E-2</v>
      </c>
      <c r="AA59" s="49">
        <v>-3.7720883363399071E-3</v>
      </c>
      <c r="AB59" s="49">
        <v>3.1485494463119323E-2</v>
      </c>
      <c r="AC59" s="49">
        <v>6.1107258187008906E-2</v>
      </c>
      <c r="AD59" s="49">
        <v>-1.6188995803279482E-2</v>
      </c>
      <c r="AE59" s="49">
        <v>4.1206892588939947E-2</v>
      </c>
      <c r="AF59" s="49">
        <v>-6.6734697889070382E-4</v>
      </c>
      <c r="AH59" s="53">
        <f t="shared" si="2"/>
        <v>41274</v>
      </c>
      <c r="AI59" s="47">
        <f t="shared" si="18"/>
        <v>0.86182593836284749</v>
      </c>
      <c r="AJ59" s="47">
        <f t="shared" si="18"/>
        <v>0.71001898608972625</v>
      </c>
      <c r="AK59" s="47">
        <f t="shared" si="18"/>
        <v>0.54152062584020233</v>
      </c>
      <c r="AL59" s="47">
        <f t="shared" si="18"/>
        <v>0.72477706832168354</v>
      </c>
      <c r="AM59" s="47">
        <f t="shared" si="18"/>
        <v>0.86947699836219372</v>
      </c>
      <c r="AN59" s="47">
        <f t="shared" si="18"/>
        <v>0.49924208315385521</v>
      </c>
      <c r="AO59" s="47">
        <f t="shared" si="18"/>
        <v>0.32368891599570127</v>
      </c>
      <c r="AP59" s="47">
        <f t="shared" si="17"/>
        <v>0.87387218998506377</v>
      </c>
      <c r="AQ59" s="47"/>
    </row>
    <row r="60" spans="18:43" ht="12" customHeight="1">
      <c r="R60" s="53">
        <f t="shared" si="4"/>
        <v>41364</v>
      </c>
      <c r="S60" s="51">
        <v>3.9659442063330892E-2</v>
      </c>
      <c r="T60" s="51">
        <v>3.2865452069974828E-2</v>
      </c>
      <c r="U60" s="51">
        <v>2.460071490241517E-2</v>
      </c>
      <c r="V60" s="51">
        <v>4.2644267626047498E-2</v>
      </c>
      <c r="W60" s="51">
        <v>3.2204658251077052E-2</v>
      </c>
      <c r="X60" s="51">
        <v>6.7379241091501701E-2</v>
      </c>
      <c r="Y60" s="51">
        <v>1.6215970084463609E-2</v>
      </c>
      <c r="Z60" s="51">
        <v>3.1308199343698058E-2</v>
      </c>
      <c r="AA60" s="51">
        <v>0.10605424040395395</v>
      </c>
      <c r="AB60" s="51">
        <v>6.9850928178376126E-2</v>
      </c>
      <c r="AC60" s="51">
        <v>6.9085154601063348E-2</v>
      </c>
      <c r="AD60" s="51">
        <v>4.3013781538916218E-2</v>
      </c>
      <c r="AE60" s="51">
        <v>1.9557844689097825E-2</v>
      </c>
      <c r="AF60" s="51">
        <v>-1.8677781729741216E-3</v>
      </c>
      <c r="AH60" s="53">
        <f t="shared" si="2"/>
        <v>41364</v>
      </c>
      <c r="AI60" s="56">
        <f t="shared" ref="AI60:AO75" si="19">CORREL(T41:T60,$AA41:$AA60)</f>
        <v>0.85910128380027495</v>
      </c>
      <c r="AJ60" s="56">
        <f t="shared" si="19"/>
        <v>0.71416034644130189</v>
      </c>
      <c r="AK60" s="56">
        <f t="shared" si="19"/>
        <v>0.52386598224763659</v>
      </c>
      <c r="AL60" s="56">
        <f t="shared" si="19"/>
        <v>0.70635390199533843</v>
      </c>
      <c r="AM60" s="56">
        <f t="shared" si="19"/>
        <v>0.86816952160766003</v>
      </c>
      <c r="AN60" s="56">
        <f t="shared" si="19"/>
        <v>0.61758065527374861</v>
      </c>
      <c r="AO60" s="56">
        <f t="shared" si="19"/>
        <v>0.3192740633986173</v>
      </c>
      <c r="AP60" s="56">
        <f t="shared" si="17"/>
        <v>0.87281726328118225</v>
      </c>
      <c r="AQ60" s="47"/>
    </row>
    <row r="61" spans="18:43" ht="12" customHeight="1">
      <c r="R61" s="53">
        <f t="shared" si="4"/>
        <v>41455</v>
      </c>
      <c r="S61" s="49">
        <v>2.338752032592277E-2</v>
      </c>
      <c r="T61" s="49">
        <v>2.850110383619886E-2</v>
      </c>
      <c r="U61" s="49">
        <v>0.1042043685151525</v>
      </c>
      <c r="V61" s="49">
        <v>6.8857776156475092E-2</v>
      </c>
      <c r="W61" s="49">
        <v>-3.9219268334708353E-2</v>
      </c>
      <c r="X61" s="49">
        <v>-2.5351811587831599E-3</v>
      </c>
      <c r="Y61" s="49">
        <v>3.5827118993836039E-2</v>
      </c>
      <c r="Z61" s="49">
        <v>4.1851449817397322E-2</v>
      </c>
      <c r="AA61" s="49">
        <v>2.9101462363601005E-2</v>
      </c>
      <c r="AB61" s="49">
        <v>-3.4605875586992685E-3</v>
      </c>
      <c r="AC61" s="49">
        <v>-4.6657407595708689E-2</v>
      </c>
      <c r="AD61" s="49">
        <v>-3.5002266430257722E-2</v>
      </c>
      <c r="AE61" s="49">
        <v>-8.8486033483408111E-3</v>
      </c>
      <c r="AF61" s="49">
        <v>-1.8112244886102635E-2</v>
      </c>
      <c r="AH61" s="53">
        <f t="shared" si="2"/>
        <v>41455</v>
      </c>
      <c r="AI61" s="47">
        <f t="shared" si="19"/>
        <v>0.85816453069815746</v>
      </c>
      <c r="AJ61" s="47">
        <f t="shared" si="19"/>
        <v>0.71184650519874382</v>
      </c>
      <c r="AK61" s="47">
        <f t="shared" si="19"/>
        <v>0.51436639719680899</v>
      </c>
      <c r="AL61" s="47">
        <f t="shared" si="19"/>
        <v>0.70932948155611086</v>
      </c>
      <c r="AM61" s="47">
        <f t="shared" si="19"/>
        <v>0.86632478435960469</v>
      </c>
      <c r="AN61" s="47">
        <f t="shared" si="19"/>
        <v>0.62729122354026234</v>
      </c>
      <c r="AO61" s="47">
        <f t="shared" si="19"/>
        <v>0.30455743281318814</v>
      </c>
      <c r="AP61" s="47">
        <f t="shared" si="17"/>
        <v>0.8726392929575455</v>
      </c>
      <c r="AQ61" s="47"/>
    </row>
    <row r="62" spans="18:43" ht="12" customHeight="1">
      <c r="R62" s="53">
        <f t="shared" si="4"/>
        <v>41547</v>
      </c>
      <c r="S62" s="51">
        <v>5.3311459956721013E-2</v>
      </c>
      <c r="T62" s="51">
        <v>6.9057153068056112E-2</v>
      </c>
      <c r="U62" s="51">
        <v>7.6734415006151288E-2</v>
      </c>
      <c r="V62" s="51">
        <v>-3.5265972024955503E-2</v>
      </c>
      <c r="W62" s="51">
        <v>5.0352998971107052E-2</v>
      </c>
      <c r="X62" s="51">
        <v>4.1018076322807712E-2</v>
      </c>
      <c r="Y62" s="51">
        <v>2.1008726807100291E-2</v>
      </c>
      <c r="Z62" s="51">
        <v>1.3147829611334269E-2</v>
      </c>
      <c r="AA62" s="51">
        <v>5.244963951008863E-2</v>
      </c>
      <c r="AB62" s="51">
        <v>8.2155470405547382E-2</v>
      </c>
      <c r="AC62" s="51">
        <v>1.9622267965108131E-2</v>
      </c>
      <c r="AD62" s="51">
        <v>8.4218660392097355E-2</v>
      </c>
      <c r="AE62" s="51">
        <v>3.4369324088193487E-2</v>
      </c>
      <c r="AF62" s="51">
        <v>1.0665464490398069E-3</v>
      </c>
      <c r="AH62" s="53">
        <f t="shared" si="2"/>
        <v>41547</v>
      </c>
      <c r="AI62" s="56">
        <f t="shared" si="19"/>
        <v>0.86562158328745853</v>
      </c>
      <c r="AJ62" s="56">
        <f t="shared" si="19"/>
        <v>0.70156413511282145</v>
      </c>
      <c r="AK62" s="56">
        <f t="shared" si="19"/>
        <v>0.4748997173104848</v>
      </c>
      <c r="AL62" s="56">
        <f t="shared" si="19"/>
        <v>0.73089759678571908</v>
      </c>
      <c r="AM62" s="56">
        <f t="shared" si="19"/>
        <v>0.87282103776886277</v>
      </c>
      <c r="AN62" s="56">
        <f t="shared" si="19"/>
        <v>0.59876983238076475</v>
      </c>
      <c r="AO62" s="56">
        <f t="shared" si="19"/>
        <v>0.33625865278664635</v>
      </c>
      <c r="AP62" s="56">
        <f t="shared" si="17"/>
        <v>0.88012761206013135</v>
      </c>
      <c r="AQ62" s="47"/>
    </row>
    <row r="63" spans="18:43" ht="12" customHeight="1">
      <c r="R63" s="53">
        <f t="shared" si="4"/>
        <v>41639</v>
      </c>
      <c r="S63" s="49">
        <v>7.111726474973061E-2</v>
      </c>
      <c r="T63" s="49">
        <v>6.8425593114384745E-2</v>
      </c>
      <c r="U63" s="49">
        <v>0.15801756285526489</v>
      </c>
      <c r="V63" s="49">
        <v>0.18157494060127671</v>
      </c>
      <c r="W63" s="49">
        <v>1.5853290023360271E-2</v>
      </c>
      <c r="X63" s="49">
        <v>5.0051016740670327E-3</v>
      </c>
      <c r="Y63" s="49">
        <v>5.6646441141742318E-2</v>
      </c>
      <c r="Z63" s="49">
        <v>6.0306622864428262E-2</v>
      </c>
      <c r="AA63" s="49">
        <v>0.10512933778730371</v>
      </c>
      <c r="AB63" s="49">
        <v>7.4711981698425856E-2</v>
      </c>
      <c r="AC63" s="49">
        <v>-4.1874663360796927E-3</v>
      </c>
      <c r="AD63" s="49">
        <v>5.9145287665946844E-2</v>
      </c>
      <c r="AE63" s="49">
        <v>3.9191142341947316E-2</v>
      </c>
      <c r="AF63" s="49">
        <v>-7.0205383668934251E-3</v>
      </c>
      <c r="AH63" s="53">
        <f t="shared" si="2"/>
        <v>41639</v>
      </c>
      <c r="AI63" s="47">
        <f t="shared" si="19"/>
        <v>0.79985564342190651</v>
      </c>
      <c r="AJ63" s="47">
        <f t="shared" si="19"/>
        <v>0.54076451876214637</v>
      </c>
      <c r="AK63" s="47">
        <f t="shared" si="19"/>
        <v>0.30852860778039581</v>
      </c>
      <c r="AL63" s="47">
        <f t="shared" si="19"/>
        <v>0.58775193641484491</v>
      </c>
      <c r="AM63" s="47">
        <f t="shared" si="19"/>
        <v>0.76944939206811447</v>
      </c>
      <c r="AN63" s="47">
        <f t="shared" si="19"/>
        <v>0.4368193600075907</v>
      </c>
      <c r="AO63" s="47">
        <f t="shared" si="19"/>
        <v>6.8808214902396705E-2</v>
      </c>
      <c r="AP63" s="47">
        <f t="shared" si="17"/>
        <v>0.82407303016461209</v>
      </c>
      <c r="AQ63" s="47"/>
    </row>
    <row r="64" spans="18:43" ht="12" customHeight="1">
      <c r="R64" s="53">
        <f t="shared" si="4"/>
        <v>41729</v>
      </c>
      <c r="S64" s="51">
        <v>2.6602196166285789E-2</v>
      </c>
      <c r="T64" s="51">
        <v>3.1309215025947058E-2</v>
      </c>
      <c r="U64" s="51">
        <v>-2.4188539842716621E-2</v>
      </c>
      <c r="V64" s="51">
        <v>-4.2106945175282233E-2</v>
      </c>
      <c r="W64" s="51">
        <v>4.1330943541135853E-2</v>
      </c>
      <c r="X64" s="51">
        <v>6.7048105045478326E-2</v>
      </c>
      <c r="Y64" s="51">
        <v>5.1249192569416541E-3</v>
      </c>
      <c r="Z64" s="51">
        <v>3.0282449974595289E-2</v>
      </c>
      <c r="AA64" s="51">
        <v>1.8074540317435162E-2</v>
      </c>
      <c r="AB64" s="51">
        <v>1.4591838268270374E-2</v>
      </c>
      <c r="AC64" s="51">
        <v>3.8760989477577334E-2</v>
      </c>
      <c r="AD64" s="51">
        <v>1.3853497767899237E-2</v>
      </c>
      <c r="AE64" s="51">
        <v>2.9896376665881519E-2</v>
      </c>
      <c r="AF64" s="51">
        <v>1.2635505929756485E-2</v>
      </c>
      <c r="AH64" s="53">
        <f t="shared" si="2"/>
        <v>41729</v>
      </c>
      <c r="AI64" s="56">
        <f t="shared" si="19"/>
        <v>0.78299963799155559</v>
      </c>
      <c r="AJ64" s="56">
        <f t="shared" si="19"/>
        <v>0.65204788645197187</v>
      </c>
      <c r="AK64" s="56">
        <f t="shared" si="19"/>
        <v>6.8293051860554191E-2</v>
      </c>
      <c r="AL64" s="56">
        <f t="shared" si="19"/>
        <v>0.55826984278785119</v>
      </c>
      <c r="AM64" s="56">
        <f t="shared" si="19"/>
        <v>0.7682914781030592</v>
      </c>
      <c r="AN64" s="56">
        <f t="shared" si="19"/>
        <v>0.52777250146800092</v>
      </c>
      <c r="AO64" s="56">
        <f t="shared" si="19"/>
        <v>-0.24715449599248268</v>
      </c>
      <c r="AP64" s="56">
        <f t="shared" si="17"/>
        <v>0.81675377175572661</v>
      </c>
      <c r="AQ64" s="47"/>
    </row>
    <row r="65" spans="18:43" ht="12" customHeight="1">
      <c r="R65" s="53">
        <f t="shared" si="4"/>
        <v>41820</v>
      </c>
      <c r="S65" s="49">
        <v>5.268160141575505E-2</v>
      </c>
      <c r="T65" s="49">
        <v>5.5714191290142302E-2</v>
      </c>
      <c r="U65" s="49">
        <v>1.550227077969763E-2</v>
      </c>
      <c r="V65" s="49">
        <v>3.7790159772123313E-2</v>
      </c>
      <c r="W65" s="49">
        <v>0.10116849611328491</v>
      </c>
      <c r="X65" s="49">
        <v>1.1295224302565779E-2</v>
      </c>
      <c r="Y65" s="49">
        <v>0.1066705483282834</v>
      </c>
      <c r="Z65" s="49">
        <v>2.30880735369332E-2</v>
      </c>
      <c r="AA65" s="49">
        <v>5.2338350221181384E-2</v>
      </c>
      <c r="AB65" s="49">
        <v>5.0917008232177707E-2</v>
      </c>
      <c r="AC65" s="49">
        <v>7.552595537237683E-2</v>
      </c>
      <c r="AD65" s="49">
        <v>0.12114625508681565</v>
      </c>
      <c r="AE65" s="49">
        <v>2.4380861097498929E-2</v>
      </c>
      <c r="AF65" s="49">
        <v>1.3068798265889026E-2</v>
      </c>
      <c r="AH65" s="53">
        <f t="shared" si="2"/>
        <v>41820</v>
      </c>
      <c r="AI65" s="47">
        <f t="shared" si="19"/>
        <v>0.7561572016192637</v>
      </c>
      <c r="AJ65" s="47">
        <f t="shared" si="19"/>
        <v>0.64017817554158696</v>
      </c>
      <c r="AK65" s="47">
        <f t="shared" si="19"/>
        <v>0.1076650309380444</v>
      </c>
      <c r="AL65" s="47">
        <f t="shared" si="19"/>
        <v>0.55547427088283963</v>
      </c>
      <c r="AM65" s="47">
        <f t="shared" si="19"/>
        <v>0.73956676586531034</v>
      </c>
      <c r="AN65" s="47">
        <f t="shared" si="19"/>
        <v>0.69644602763561569</v>
      </c>
      <c r="AO65" s="47">
        <f t="shared" si="19"/>
        <v>-0.18496930162926645</v>
      </c>
      <c r="AP65" s="47">
        <f t="shared" si="17"/>
        <v>0.79394435296762456</v>
      </c>
      <c r="AQ65" s="47"/>
    </row>
    <row r="66" spans="18:43" ht="12" customHeight="1">
      <c r="R66" s="53">
        <f t="shared" si="4"/>
        <v>41912</v>
      </c>
      <c r="S66" s="51">
        <v>-3.0016846324029178E-2</v>
      </c>
      <c r="T66" s="51">
        <v>-4.9980411440347927E-2</v>
      </c>
      <c r="U66" s="51">
        <v>-9.21808652587232E-3</v>
      </c>
      <c r="V66" s="51">
        <v>3.5091835107548097E-2</v>
      </c>
      <c r="W66" s="51">
        <v>-7.0000545639242106E-3</v>
      </c>
      <c r="X66" s="51">
        <v>1.486435024630391E-2</v>
      </c>
      <c r="Y66" s="51">
        <v>-2.795363411492123E-2</v>
      </c>
      <c r="Z66" s="51">
        <v>3.4771235934293467E-2</v>
      </c>
      <c r="AA66" s="51">
        <v>1.1278896413450701E-2</v>
      </c>
      <c r="AB66" s="51">
        <v>-2.6441945966623193E-2</v>
      </c>
      <c r="AC66" s="51">
        <v>-3.7309082126491644E-2</v>
      </c>
      <c r="AD66" s="51">
        <v>-9.6879733751480512E-2</v>
      </c>
      <c r="AE66" s="51">
        <v>-3.2994535678684822E-2</v>
      </c>
      <c r="AF66" s="51">
        <v>3.1566437522012603E-3</v>
      </c>
      <c r="AH66" s="53">
        <f t="shared" si="2"/>
        <v>41912</v>
      </c>
      <c r="AI66" s="56">
        <f t="shared" si="19"/>
        <v>0.74614258229103514</v>
      </c>
      <c r="AJ66" s="56">
        <f t="shared" si="19"/>
        <v>0.68680092415290428</v>
      </c>
      <c r="AK66" s="56">
        <f t="shared" si="19"/>
        <v>0.12133398618879655</v>
      </c>
      <c r="AL66" s="56">
        <f t="shared" si="19"/>
        <v>0.52918305321988401</v>
      </c>
      <c r="AM66" s="56">
        <f t="shared" si="19"/>
        <v>0.70384411905397204</v>
      </c>
      <c r="AN66" s="56">
        <f t="shared" si="19"/>
        <v>0.64885455081889643</v>
      </c>
      <c r="AO66" s="56">
        <f t="shared" si="19"/>
        <v>-0.16457493644108254</v>
      </c>
      <c r="AP66" s="56">
        <f t="shared" si="17"/>
        <v>0.78364625231139085</v>
      </c>
      <c r="AQ66" s="47"/>
    </row>
    <row r="67" spans="18:43" ht="12" customHeight="1">
      <c r="R67" s="53">
        <f t="shared" si="4"/>
        <v>42004</v>
      </c>
      <c r="S67" s="49">
        <v>4.0230957694465733E-2</v>
      </c>
      <c r="T67" s="49">
        <v>6.1600867711716988E-2</v>
      </c>
      <c r="U67" s="49">
        <v>0.17758180702653861</v>
      </c>
      <c r="V67" s="49">
        <v>4.9686355841715338E-2</v>
      </c>
      <c r="W67" s="49">
        <v>-0.1137366010793126</v>
      </c>
      <c r="X67" s="49">
        <v>1.848718904964641E-2</v>
      </c>
      <c r="Y67" s="49">
        <v>1.3969704339492741E-2</v>
      </c>
      <c r="Z67" s="49">
        <v>1.9923928623643509E-2</v>
      </c>
      <c r="AA67" s="49">
        <v>4.9326738284692917E-2</v>
      </c>
      <c r="AB67" s="49">
        <v>7.2519187187656264E-3</v>
      </c>
      <c r="AC67" s="49">
        <v>6.995270658895536E-2</v>
      </c>
      <c r="AD67" s="49">
        <v>-0.16415664723324919</v>
      </c>
      <c r="AE67" s="49">
        <v>-1.6074729432703494E-2</v>
      </c>
      <c r="AF67" s="49">
        <v>1.8728492888216319E-2</v>
      </c>
      <c r="AH67" s="53">
        <f t="shared" si="2"/>
        <v>42004</v>
      </c>
      <c r="AI67" s="47">
        <f t="shared" si="19"/>
        <v>0.75450105097955655</v>
      </c>
      <c r="AJ67" s="47">
        <f t="shared" si="19"/>
        <v>0.63568663578040452</v>
      </c>
      <c r="AK67" s="47">
        <f t="shared" si="19"/>
        <v>0.13458296530155722</v>
      </c>
      <c r="AL67" s="47">
        <f t="shared" si="19"/>
        <v>0.43833220233095899</v>
      </c>
      <c r="AM67" s="47">
        <f t="shared" si="19"/>
        <v>0.70307245596330858</v>
      </c>
      <c r="AN67" s="47">
        <f t="shared" si="19"/>
        <v>0.65377963415802676</v>
      </c>
      <c r="AO67" s="47">
        <f t="shared" si="19"/>
        <v>-0.16302510976287654</v>
      </c>
      <c r="AP67" s="47">
        <f t="shared" si="17"/>
        <v>0.78387902366232931</v>
      </c>
      <c r="AQ67" s="47"/>
    </row>
    <row r="68" spans="18:43" ht="12" customHeight="1">
      <c r="R68" s="53">
        <f t="shared" si="4"/>
        <v>42094</v>
      </c>
      <c r="S68" s="51">
        <v>4.1932679799293382E-2</v>
      </c>
      <c r="T68" s="51">
        <v>4.599804458229631E-2</v>
      </c>
      <c r="U68" s="51">
        <v>-1.969799593574733E-2</v>
      </c>
      <c r="V68" s="51">
        <v>-2.0321207268750929E-2</v>
      </c>
      <c r="W68" s="51">
        <v>3.2802189490817493E-2</v>
      </c>
      <c r="X68" s="51">
        <v>6.8182795822527578E-2</v>
      </c>
      <c r="Y68" s="51">
        <v>6.6821492597104057E-2</v>
      </c>
      <c r="Z68" s="51">
        <v>6.5980246190809428E-3</v>
      </c>
      <c r="AA68" s="51">
        <v>9.5056845893914943E-3</v>
      </c>
      <c r="AB68" s="51">
        <v>2.7565529508428499E-2</v>
      </c>
      <c r="AC68" s="51">
        <v>4.6532620841859051E-2</v>
      </c>
      <c r="AD68" s="51">
        <v>-3.0687183622735037E-2</v>
      </c>
      <c r="AE68" s="51">
        <v>3.3683779472757358E-3</v>
      </c>
      <c r="AF68" s="51">
        <v>1.6052720436936285E-2</v>
      </c>
      <c r="AH68" s="53">
        <f t="shared" si="2"/>
        <v>42094</v>
      </c>
      <c r="AI68" s="56">
        <f t="shared" si="19"/>
        <v>0.78232983266534373</v>
      </c>
      <c r="AJ68" s="56">
        <f t="shared" si="19"/>
        <v>0.66193875314261408</v>
      </c>
      <c r="AK68" s="56">
        <f t="shared" si="19"/>
        <v>0.17581452221855015</v>
      </c>
      <c r="AL68" s="56">
        <f t="shared" si="19"/>
        <v>0.45473487058734929</v>
      </c>
      <c r="AM68" s="56">
        <f t="shared" si="19"/>
        <v>0.67309996165261876</v>
      </c>
      <c r="AN68" s="56">
        <f t="shared" si="19"/>
        <v>0.62775036607975976</v>
      </c>
      <c r="AO68" s="56">
        <f t="shared" si="19"/>
        <v>-0.136578332909639</v>
      </c>
      <c r="AP68" s="56">
        <f t="shared" si="17"/>
        <v>0.80656176715452943</v>
      </c>
      <c r="AQ68" s="47"/>
    </row>
    <row r="69" spans="18:43" ht="12" customHeight="1">
      <c r="R69" s="53">
        <f t="shared" si="4"/>
        <v>42185</v>
      </c>
      <c r="S69" s="49">
        <v>6.4507394295763465E-2</v>
      </c>
      <c r="T69" s="49">
        <v>7.4219294069082953E-2</v>
      </c>
      <c r="U69" s="49">
        <v>0.1263614557203584</v>
      </c>
      <c r="V69" s="49">
        <v>9.3277042670484728E-2</v>
      </c>
      <c r="W69" s="49">
        <v>3.9152870253361317E-2</v>
      </c>
      <c r="X69" s="49">
        <v>-2.7281082946417779E-2</v>
      </c>
      <c r="Y69" s="49">
        <v>6.4517669030050073E-2</v>
      </c>
      <c r="Z69" s="49">
        <v>0.1038581837446028</v>
      </c>
      <c r="AA69" s="49">
        <v>2.7807583288377291E-3</v>
      </c>
      <c r="AB69" s="49">
        <v>6.3184433158682829E-3</v>
      </c>
      <c r="AC69" s="49">
        <v>-5.7031302159141872E-2</v>
      </c>
      <c r="AD69" s="49">
        <v>3.4859274149066088E-3</v>
      </c>
      <c r="AE69" s="49">
        <v>5.6005512734758067E-3</v>
      </c>
      <c r="AF69" s="49">
        <v>-1.5643623187978184E-2</v>
      </c>
      <c r="AH69" s="53">
        <f t="shared" si="2"/>
        <v>42185</v>
      </c>
      <c r="AI69" s="47">
        <f t="shared" si="19"/>
        <v>0.7951014213065084</v>
      </c>
      <c r="AJ69" s="47">
        <f t="shared" si="19"/>
        <v>0.58614959831102131</v>
      </c>
      <c r="AK69" s="47">
        <f t="shared" si="19"/>
        <v>0.53582069069343041</v>
      </c>
      <c r="AL69" s="47">
        <f t="shared" si="19"/>
        <v>0.47524853699644259</v>
      </c>
      <c r="AM69" s="47">
        <f t="shared" si="19"/>
        <v>0.71555214316263205</v>
      </c>
      <c r="AN69" s="47">
        <f t="shared" si="19"/>
        <v>0.5131159934178019</v>
      </c>
      <c r="AO69" s="47">
        <f t="shared" si="19"/>
        <v>-1.6671779233998919E-2</v>
      </c>
      <c r="AP69" s="47">
        <f t="shared" si="17"/>
        <v>0.84222782610434666</v>
      </c>
      <c r="AQ69" s="47"/>
    </row>
    <row r="70" spans="18:43" ht="12" customHeight="1">
      <c r="R70" s="53">
        <f t="shared" si="4"/>
        <v>42277</v>
      </c>
      <c r="S70" s="51">
        <v>-4.2565759438586537E-2</v>
      </c>
      <c r="T70" s="51">
        <v>-3.7981747457150723E-2</v>
      </c>
      <c r="U70" s="51">
        <v>-0.1787656004281265</v>
      </c>
      <c r="V70" s="51">
        <v>-5.4126829728796079E-3</v>
      </c>
      <c r="W70" s="51">
        <v>-6.5699325913732565E-2</v>
      </c>
      <c r="X70" s="51">
        <v>7.0524046215698224E-5</v>
      </c>
      <c r="Y70" s="51">
        <v>-5.6885973778579568E-3</v>
      </c>
      <c r="Z70" s="51">
        <v>-1.5328360969457409E-2</v>
      </c>
      <c r="AA70" s="51">
        <v>-6.4384426518077853E-2</v>
      </c>
      <c r="AB70" s="51">
        <v>-9.3259318659343227E-2</v>
      </c>
      <c r="AC70" s="51">
        <v>-4.1738494253933389E-2</v>
      </c>
      <c r="AD70" s="51">
        <v>-0.18964877464042484</v>
      </c>
      <c r="AE70" s="51">
        <v>-4.2212948832689778E-2</v>
      </c>
      <c r="AF70" s="51">
        <v>1.7177948602713711E-2</v>
      </c>
      <c r="AH70" s="53">
        <f t="shared" si="2"/>
        <v>42277</v>
      </c>
      <c r="AI70" s="56">
        <f t="shared" si="19"/>
        <v>0.81438880401529945</v>
      </c>
      <c r="AJ70" s="56">
        <f t="shared" si="19"/>
        <v>0.62648712488884739</v>
      </c>
      <c r="AK70" s="56">
        <f t="shared" si="19"/>
        <v>0.58602899044105872</v>
      </c>
      <c r="AL70" s="56">
        <f t="shared" si="19"/>
        <v>0.50900799036560318</v>
      </c>
      <c r="AM70" s="56">
        <f t="shared" si="19"/>
        <v>0.70307469416005641</v>
      </c>
      <c r="AN70" s="56">
        <f t="shared" si="19"/>
        <v>0.48929854188433164</v>
      </c>
      <c r="AO70" s="56">
        <f t="shared" si="19"/>
        <v>4.1697357961143718E-2</v>
      </c>
      <c r="AP70" s="56">
        <f t="shared" si="17"/>
        <v>0.8552340889598965</v>
      </c>
      <c r="AQ70" s="47"/>
    </row>
    <row r="71" spans="18:43" ht="12" customHeight="1">
      <c r="R71" s="53">
        <f t="shared" si="4"/>
        <v>42369</v>
      </c>
      <c r="S71" s="49">
        <v>1.9619855820495951E-2</v>
      </c>
      <c r="T71" s="49">
        <v>3.2539160485709012E-2</v>
      </c>
      <c r="U71" s="49">
        <v>8.7618040693076563E-2</v>
      </c>
      <c r="V71" s="49">
        <v>1.2489002643393071E-2</v>
      </c>
      <c r="W71" s="49">
        <v>-1.7892608026115819E-2</v>
      </c>
      <c r="X71" s="49">
        <v>-1.568341921584462E-3</v>
      </c>
      <c r="Y71" s="49">
        <v>-2.56083729985815E-2</v>
      </c>
      <c r="Z71" s="49">
        <v>-7.6654599938805346E-3</v>
      </c>
      <c r="AA71" s="49">
        <v>7.042563858537898E-2</v>
      </c>
      <c r="AB71" s="49">
        <v>5.0157078550775003E-2</v>
      </c>
      <c r="AC71" s="49">
        <v>4.7840631558473845E-2</v>
      </c>
      <c r="AD71" s="49">
        <v>-6.4442866756677653E-3</v>
      </c>
      <c r="AE71" s="49">
        <v>-1.8794933244434819E-2</v>
      </c>
      <c r="AF71" s="49">
        <v>-9.2275016221359252E-3</v>
      </c>
      <c r="AH71" s="53">
        <f t="shared" si="2"/>
        <v>42369</v>
      </c>
      <c r="AI71" s="47">
        <f t="shared" si="19"/>
        <v>0.79271032804327424</v>
      </c>
      <c r="AJ71" s="47">
        <f t="shared" si="19"/>
        <v>0.6084728377503289</v>
      </c>
      <c r="AK71" s="47">
        <f t="shared" si="19"/>
        <v>0.52897336739874301</v>
      </c>
      <c r="AL71" s="47">
        <f t="shared" si="19"/>
        <v>0.43010126382442565</v>
      </c>
      <c r="AM71" s="47">
        <f t="shared" si="19"/>
        <v>0.64933073822797249</v>
      </c>
      <c r="AN71" s="47">
        <f t="shared" si="19"/>
        <v>0.49661526334343564</v>
      </c>
      <c r="AO71" s="47">
        <f t="shared" si="19"/>
        <v>-9.3773287357911475E-3</v>
      </c>
      <c r="AP71" s="47">
        <f t="shared" si="17"/>
        <v>0.83228118385670702</v>
      </c>
      <c r="AQ71" s="47"/>
    </row>
    <row r="72" spans="18:43" ht="12" customHeight="1">
      <c r="R72" s="53">
        <f t="shared" si="4"/>
        <v>42460</v>
      </c>
      <c r="S72" s="51">
        <v>6.8431909180759346E-3</v>
      </c>
      <c r="T72" s="51">
        <v>9.1978455451869716E-3</v>
      </c>
      <c r="U72" s="51">
        <v>-0.15764935482212961</v>
      </c>
      <c r="V72" s="51">
        <v>1.780406105553349E-2</v>
      </c>
      <c r="W72" s="51">
        <v>4.5680415068213203E-3</v>
      </c>
      <c r="X72" s="51">
        <v>3.0249440153246421E-2</v>
      </c>
      <c r="Y72" s="51">
        <v>2.9723421874157128E-2</v>
      </c>
      <c r="Z72" s="51">
        <v>-2.6228222651729599E-3</v>
      </c>
      <c r="AA72" s="51">
        <v>1.347831790345122E-2</v>
      </c>
      <c r="AB72" s="51">
        <v>4.7267152947059188E-3</v>
      </c>
      <c r="AC72" s="51">
        <v>4.627786084125729E-2</v>
      </c>
      <c r="AD72" s="51">
        <v>6.2480759752287396E-2</v>
      </c>
      <c r="AE72" s="51">
        <v>3.7258663333472164E-2</v>
      </c>
      <c r="AF72" s="51">
        <v>3.143453774143512E-2</v>
      </c>
      <c r="AH72" s="53">
        <f t="shared" ref="AH72:AH101" si="20">R72</f>
        <v>42460</v>
      </c>
      <c r="AI72" s="56">
        <f t="shared" si="19"/>
        <v>0.7990705250887663</v>
      </c>
      <c r="AJ72" s="56">
        <f t="shared" si="19"/>
        <v>0.58465173448141872</v>
      </c>
      <c r="AK72" s="56">
        <f t="shared" si="19"/>
        <v>0.54768208174156974</v>
      </c>
      <c r="AL72" s="56">
        <f t="shared" si="19"/>
        <v>0.43067646940876747</v>
      </c>
      <c r="AM72" s="56">
        <f t="shared" si="19"/>
        <v>0.6429935170704304</v>
      </c>
      <c r="AN72" s="56">
        <f t="shared" si="19"/>
        <v>0.48671993422537269</v>
      </c>
      <c r="AO72" s="56">
        <f t="shared" si="19"/>
        <v>-3.2671047773171522E-2</v>
      </c>
      <c r="AP72" s="56">
        <f t="shared" si="17"/>
        <v>0.84025462626617298</v>
      </c>
      <c r="AQ72" s="47"/>
    </row>
    <row r="73" spans="18:43" ht="12" customHeight="1">
      <c r="R73" s="53">
        <f t="shared" ref="R73:R101" si="21">EOMONTH(R72,3)</f>
        <v>42551</v>
      </c>
      <c r="S73" s="49">
        <v>6.1513705914680958E-2</v>
      </c>
      <c r="T73" s="49">
        <v>7.060465658637198E-2</v>
      </c>
      <c r="U73" s="49">
        <v>9.3320030281507038E-2</v>
      </c>
      <c r="V73" s="49">
        <v>2.1560095661750111E-2</v>
      </c>
      <c r="W73" s="49">
        <v>0.1170116326334588</v>
      </c>
      <c r="X73" s="49">
        <v>1.938678244318449E-3</v>
      </c>
      <c r="Y73" s="49">
        <v>1.580601227216364E-2</v>
      </c>
      <c r="Z73" s="49">
        <v>5.1336076795848687E-2</v>
      </c>
      <c r="AA73" s="49">
        <v>2.4552333019813632E-2</v>
      </c>
      <c r="AB73" s="49">
        <v>1.2265871083015023E-2</v>
      </c>
      <c r="AC73" s="49">
        <v>3.6922571071787091E-2</v>
      </c>
      <c r="AD73" s="49">
        <v>9.9013124128952246E-2</v>
      </c>
      <c r="AE73" s="49">
        <v>4.2311501074091096E-2</v>
      </c>
      <c r="AF73" s="49">
        <v>2.0805561419647844E-2</v>
      </c>
      <c r="AH73" s="53">
        <f t="shared" si="20"/>
        <v>42551</v>
      </c>
      <c r="AI73" s="47">
        <f t="shared" si="19"/>
        <v>0.79358325651747896</v>
      </c>
      <c r="AJ73" s="47">
        <f t="shared" si="19"/>
        <v>0.58056063063492991</v>
      </c>
      <c r="AK73" s="47">
        <f t="shared" si="19"/>
        <v>0.5469475362585744</v>
      </c>
      <c r="AL73" s="47">
        <f t="shared" si="19"/>
        <v>0.40078389164005246</v>
      </c>
      <c r="AM73" s="47">
        <f t="shared" si="19"/>
        <v>0.64914213303124435</v>
      </c>
      <c r="AN73" s="47">
        <f t="shared" si="19"/>
        <v>0.52860002742876522</v>
      </c>
      <c r="AO73" s="47">
        <f t="shared" si="19"/>
        <v>-2.0786625890243847E-2</v>
      </c>
      <c r="AP73" s="47">
        <f t="shared" si="17"/>
        <v>0.8367711083719328</v>
      </c>
      <c r="AQ73" s="47"/>
    </row>
    <row r="74" spans="18:43" ht="12" customHeight="1">
      <c r="R74" s="53">
        <f t="shared" si="21"/>
        <v>42643</v>
      </c>
      <c r="S74" s="51">
        <v>3.5909973664999997E-2</v>
      </c>
      <c r="T74" s="51">
        <v>4.1898299693351918E-2</v>
      </c>
      <c r="U74" s="51">
        <v>-1.2711361795366201E-2</v>
      </c>
      <c r="V74" s="51">
        <v>4.8935911874940521E-2</v>
      </c>
      <c r="W74" s="51">
        <v>-9.3109908807021517E-3</v>
      </c>
      <c r="X74" s="51">
        <v>5.1192588130788877E-2</v>
      </c>
      <c r="Y74" s="51">
        <v>6.891034231483803E-2</v>
      </c>
      <c r="Z74" s="51">
        <v>-6.4901906829297308E-4</v>
      </c>
      <c r="AA74" s="51">
        <v>3.8520865992405451E-2</v>
      </c>
      <c r="AB74" s="51">
        <v>5.53844307072755E-2</v>
      </c>
      <c r="AC74" s="51">
        <v>1.93153812484812E-2</v>
      </c>
      <c r="AD74" s="51">
        <v>2.8673776248498761E-2</v>
      </c>
      <c r="AE74" s="51">
        <v>5.2187043306871628E-2</v>
      </c>
      <c r="AF74" s="51">
        <v>-2.885635111284035E-3</v>
      </c>
      <c r="AH74" s="53">
        <f t="shared" si="20"/>
        <v>42643</v>
      </c>
      <c r="AI74" s="56">
        <f t="shared" si="19"/>
        <v>0.66370055641825332</v>
      </c>
      <c r="AJ74" s="56">
        <f t="shared" si="19"/>
        <v>0.52546245810100056</v>
      </c>
      <c r="AK74" s="56">
        <f t="shared" si="19"/>
        <v>0.48680392989687038</v>
      </c>
      <c r="AL74" s="56">
        <f t="shared" si="19"/>
        <v>0.27386604117931534</v>
      </c>
      <c r="AM74" s="56">
        <f t="shared" si="19"/>
        <v>0.46713559514060515</v>
      </c>
      <c r="AN74" s="56">
        <f t="shared" si="19"/>
        <v>0.26319734271493456</v>
      </c>
      <c r="AO74" s="56">
        <f t="shared" si="19"/>
        <v>1.6937597737390661E-2</v>
      </c>
      <c r="AP74" s="56">
        <f t="shared" si="17"/>
        <v>0.73161795126796125</v>
      </c>
      <c r="AQ74" s="47"/>
    </row>
    <row r="75" spans="18:43" ht="12" customHeight="1">
      <c r="R75" s="53">
        <f t="shared" si="21"/>
        <v>42735</v>
      </c>
      <c r="S75" s="49">
        <v>1.180004855608799E-3</v>
      </c>
      <c r="T75" s="49">
        <v>-1.543149883445827E-2</v>
      </c>
      <c r="U75" s="49">
        <v>0.11161561675882591</v>
      </c>
      <c r="V75" s="49">
        <v>-1.403108948539341E-2</v>
      </c>
      <c r="W75" s="49">
        <v>7.6992656500065593E-2</v>
      </c>
      <c r="X75" s="49">
        <v>1.378176197142509E-2</v>
      </c>
      <c r="Y75" s="49">
        <v>-3.4769747823941488E-2</v>
      </c>
      <c r="Z75" s="49">
        <v>3.6749301385959478E-2</v>
      </c>
      <c r="AA75" s="49">
        <v>3.8242382049441526E-2</v>
      </c>
      <c r="AB75" s="49">
        <v>1.3978438727666243E-2</v>
      </c>
      <c r="AC75" s="49">
        <v>-5.2022857174053305E-2</v>
      </c>
      <c r="AD75" s="49">
        <v>7.7273388018763933E-2</v>
      </c>
      <c r="AE75" s="49">
        <v>6.4650212465051649E-3</v>
      </c>
      <c r="AF75" s="49">
        <v>-3.7799348122366405E-2</v>
      </c>
      <c r="AH75" s="53">
        <f t="shared" si="20"/>
        <v>42735</v>
      </c>
      <c r="AI75" s="47">
        <f t="shared" si="19"/>
        <v>0.63871583872069149</v>
      </c>
      <c r="AJ75" s="47">
        <f t="shared" si="19"/>
        <v>0.53436214653183611</v>
      </c>
      <c r="AK75" s="47">
        <f t="shared" si="19"/>
        <v>0.56750187392099449</v>
      </c>
      <c r="AL75" s="47">
        <f t="shared" si="19"/>
        <v>0.16727761260370866</v>
      </c>
      <c r="AM75" s="47">
        <f t="shared" si="19"/>
        <v>0.49133892788626882</v>
      </c>
      <c r="AN75" s="47">
        <f t="shared" si="19"/>
        <v>0.26780040494081653</v>
      </c>
      <c r="AO75" s="47">
        <f t="shared" si="19"/>
        <v>0.35691096144801421</v>
      </c>
      <c r="AP75" s="47">
        <f t="shared" si="17"/>
        <v>0.72481457869961208</v>
      </c>
      <c r="AQ75" s="47"/>
    </row>
    <row r="76" spans="18:43" ht="12" customHeight="1">
      <c r="R76" s="53">
        <f t="shared" si="21"/>
        <v>42825</v>
      </c>
      <c r="S76" s="51">
        <v>5.9597070698219783E-2</v>
      </c>
      <c r="T76" s="51">
        <v>7.736581822889764E-2</v>
      </c>
      <c r="U76" s="51">
        <v>-1.613360419359584E-2</v>
      </c>
      <c r="V76" s="51">
        <v>7.4839503384097533E-2</v>
      </c>
      <c r="W76" s="51">
        <v>1.397290643649877E-2</v>
      </c>
      <c r="X76" s="51">
        <v>1.9201700595798558E-2</v>
      </c>
      <c r="Y76" s="51">
        <v>6.4654755039836989E-2</v>
      </c>
      <c r="Z76" s="51">
        <v>3.7209150128917567E-2</v>
      </c>
      <c r="AA76" s="51">
        <v>6.0661238127584172E-2</v>
      </c>
      <c r="AB76" s="51">
        <v>6.8974746496205164E-2</v>
      </c>
      <c r="AC76" s="51">
        <v>4.2719635367940434E-2</v>
      </c>
      <c r="AD76" s="51">
        <v>-3.9916442260460649E-2</v>
      </c>
      <c r="AE76" s="51">
        <v>2.7909687675184536E-2</v>
      </c>
      <c r="AF76" s="51">
        <v>6.6232802273311631E-3</v>
      </c>
      <c r="AH76" s="53">
        <f t="shared" si="20"/>
        <v>42825</v>
      </c>
      <c r="AI76" s="56">
        <f t="shared" ref="AI76:AO91" si="22">CORREL(T57:T76,$AA57:$AA76)</f>
        <v>0.58302264304320273</v>
      </c>
      <c r="AJ76" s="56">
        <f t="shared" si="22"/>
        <v>0.50045119235358748</v>
      </c>
      <c r="AK76" s="56">
        <f t="shared" si="22"/>
        <v>0.54192015707091667</v>
      </c>
      <c r="AL76" s="56">
        <f t="shared" si="22"/>
        <v>0.21677556474092258</v>
      </c>
      <c r="AM76" s="56">
        <f t="shared" si="22"/>
        <v>0.39237852754751501</v>
      </c>
      <c r="AN76" s="56">
        <f t="shared" si="22"/>
        <v>0.13995583127936509</v>
      </c>
      <c r="AO76" s="56">
        <f t="shared" si="22"/>
        <v>0.21760496688398401</v>
      </c>
      <c r="AP76" s="56">
        <f t="shared" si="17"/>
        <v>0.67280304617593212</v>
      </c>
      <c r="AQ76" s="47"/>
    </row>
    <row r="77" spans="18:43" ht="12" customHeight="1">
      <c r="R77" s="53">
        <f t="shared" si="21"/>
        <v>42916</v>
      </c>
      <c r="S77" s="49">
        <v>4.1750545880503087E-2</v>
      </c>
      <c r="T77" s="49">
        <v>5.5604151538935713E-2</v>
      </c>
      <c r="U77" s="49">
        <v>3.5355129882413232E-2</v>
      </c>
      <c r="V77" s="49">
        <v>1.1302169837457399E-2</v>
      </c>
      <c r="W77" s="49">
        <v>1.5721898478714271E-2</v>
      </c>
      <c r="X77" s="49">
        <v>3.5279766577530763E-2</v>
      </c>
      <c r="Y77" s="49">
        <v>4.1644709524991157E-2</v>
      </c>
      <c r="Z77" s="49">
        <v>4.6627270666796547E-2</v>
      </c>
      <c r="AA77" s="49">
        <v>3.0881612827329707E-2</v>
      </c>
      <c r="AB77" s="49">
        <v>4.441480958210553E-2</v>
      </c>
      <c r="AC77" s="49">
        <v>4.4855031462537776E-2</v>
      </c>
      <c r="AD77" s="49">
        <v>-5.3361652807717985E-2</v>
      </c>
      <c r="AE77" s="49">
        <v>3.2937434692745793E-2</v>
      </c>
      <c r="AF77" s="49">
        <v>1.1757436574645119E-2</v>
      </c>
      <c r="AH77" s="53">
        <f t="shared" si="20"/>
        <v>42916</v>
      </c>
      <c r="AI77" s="47">
        <f t="shared" si="22"/>
        <v>0.50724513549738381</v>
      </c>
      <c r="AJ77" s="47">
        <f t="shared" si="22"/>
        <v>0.47471785370823805</v>
      </c>
      <c r="AK77" s="47">
        <f t="shared" si="22"/>
        <v>0.48359210322276447</v>
      </c>
      <c r="AL77" s="47">
        <f t="shared" si="22"/>
        <v>0.13012043013981181</v>
      </c>
      <c r="AM77" s="47">
        <f t="shared" si="22"/>
        <v>0.30767698749557199</v>
      </c>
      <c r="AN77" s="47">
        <f t="shared" si="22"/>
        <v>3.3955666076629129E-2</v>
      </c>
      <c r="AO77" s="47">
        <f t="shared" si="22"/>
        <v>0.21162981587408561</v>
      </c>
      <c r="AP77" s="47">
        <f t="shared" si="17"/>
        <v>0.61188937343184857</v>
      </c>
      <c r="AQ77" s="47"/>
    </row>
    <row r="78" spans="18:43" ht="12" customHeight="1">
      <c r="R78" s="53">
        <f t="shared" si="21"/>
        <v>43008</v>
      </c>
      <c r="S78" s="51">
        <v>3.5195121347641467E-2</v>
      </c>
      <c r="T78" s="51">
        <v>4.2001462060300448E-2</v>
      </c>
      <c r="U78" s="51">
        <v>7.0577748151925815E-2</v>
      </c>
      <c r="V78" s="51">
        <v>6.3787031190974716E-2</v>
      </c>
      <c r="W78" s="51">
        <v>8.2900448683692739E-3</v>
      </c>
      <c r="X78" s="51">
        <v>1.458609212555706E-2</v>
      </c>
      <c r="Y78" s="51">
        <v>3.4880220343290032E-2</v>
      </c>
      <c r="Z78" s="51">
        <v>3.5876206859023881E-2</v>
      </c>
      <c r="AA78" s="51">
        <v>4.4803607476039398E-2</v>
      </c>
      <c r="AB78" s="51">
        <v>5.2950216305114539E-2</v>
      </c>
      <c r="AC78" s="51">
        <v>3.3812719433129246E-2</v>
      </c>
      <c r="AD78" s="51">
        <v>9.7780450282410669E-2</v>
      </c>
      <c r="AE78" s="51">
        <v>2.6882475519337312E-2</v>
      </c>
      <c r="AF78" s="51">
        <v>3.8556728801366624E-3</v>
      </c>
      <c r="AH78" s="53">
        <f t="shared" si="20"/>
        <v>43008</v>
      </c>
      <c r="AI78" s="56">
        <f t="shared" si="22"/>
        <v>0.49299437822946679</v>
      </c>
      <c r="AJ78" s="56">
        <f t="shared" si="22"/>
        <v>0.5237555604842038</v>
      </c>
      <c r="AK78" s="56">
        <f t="shared" si="22"/>
        <v>0.46233176386892977</v>
      </c>
      <c r="AL78" s="56">
        <f t="shared" si="22"/>
        <v>0.12323105886429991</v>
      </c>
      <c r="AM78" s="56">
        <f t="shared" si="22"/>
        <v>0.25521621520142856</v>
      </c>
      <c r="AN78" s="56">
        <f t="shared" si="22"/>
        <v>9.1690269178916428E-2</v>
      </c>
      <c r="AO78" s="56">
        <f t="shared" si="22"/>
        <v>0.1921394121367643</v>
      </c>
      <c r="AP78" s="56">
        <f t="shared" si="17"/>
        <v>0.59667431598554777</v>
      </c>
      <c r="AQ78" s="47"/>
    </row>
    <row r="79" spans="18:43" ht="12" customHeight="1">
      <c r="R79" s="53">
        <f t="shared" si="21"/>
        <v>43100</v>
      </c>
      <c r="S79" s="49">
        <v>1.466023292778304E-2</v>
      </c>
      <c r="T79" s="49">
        <v>3.084790573132595E-2</v>
      </c>
      <c r="U79" s="49">
        <v>-2.4998167761266399E-2</v>
      </c>
      <c r="V79" s="49">
        <v>-3.0804464046746392E-2</v>
      </c>
      <c r="W79" s="49">
        <v>-6.0601782768355678E-3</v>
      </c>
      <c r="X79" s="49">
        <v>3.5553233207191767E-2</v>
      </c>
      <c r="Y79" s="49">
        <v>-1.3377434853426981E-2</v>
      </c>
      <c r="Z79" s="49">
        <v>3.3301328725524847E-2</v>
      </c>
      <c r="AA79" s="49">
        <v>6.6447955857120711E-2</v>
      </c>
      <c r="AB79" s="49">
        <v>5.9220607673466041E-2</v>
      </c>
      <c r="AC79" s="49">
        <v>3.9952910612271575E-2</v>
      </c>
      <c r="AD79" s="49">
        <v>6.8834853842517862E-2</v>
      </c>
      <c r="AE79" s="49">
        <v>6.9445122583220442E-3</v>
      </c>
      <c r="AF79" s="49">
        <v>6.2529443618863922E-4</v>
      </c>
      <c r="AH79" s="53">
        <f t="shared" si="20"/>
        <v>43100</v>
      </c>
      <c r="AI79" s="47">
        <f t="shared" si="22"/>
        <v>0.47680017828668192</v>
      </c>
      <c r="AJ79" s="47">
        <f t="shared" si="22"/>
        <v>0.52185324501675101</v>
      </c>
      <c r="AK79" s="47">
        <f t="shared" si="22"/>
        <v>0.36678102007830532</v>
      </c>
      <c r="AL79" s="47">
        <f t="shared" si="22"/>
        <v>0.16172471072372041</v>
      </c>
      <c r="AM79" s="47">
        <f t="shared" si="22"/>
        <v>0.19946783147271335</v>
      </c>
      <c r="AN79" s="47">
        <f t="shared" si="22"/>
        <v>0.10885883132731179</v>
      </c>
      <c r="AO79" s="47">
        <f t="shared" si="22"/>
        <v>0.18685636284343368</v>
      </c>
      <c r="AP79" s="47">
        <f t="shared" si="17"/>
        <v>0.55434846613600841</v>
      </c>
      <c r="AQ79" s="47"/>
    </row>
    <row r="80" spans="18:43" ht="12" customHeight="1">
      <c r="R80" s="53">
        <f t="shared" si="21"/>
        <v>43190</v>
      </c>
      <c r="S80" s="51">
        <v>5.1294010683289037E-2</v>
      </c>
      <c r="T80" s="51">
        <v>4.0387454065855172E-2</v>
      </c>
      <c r="U80" s="51">
        <v>0.1692791842233165</v>
      </c>
      <c r="V80" s="51">
        <v>5.2532749478202197E-2</v>
      </c>
      <c r="W80" s="51">
        <v>5.2930451970799659E-2</v>
      </c>
      <c r="X80" s="51">
        <v>4.0268386288392223E-2</v>
      </c>
      <c r="Y80" s="51">
        <v>9.6032897116441751E-2</v>
      </c>
      <c r="Z80" s="51">
        <v>1.7994866362602609E-2</v>
      </c>
      <c r="AA80" s="51">
        <v>-7.5913714526711917E-3</v>
      </c>
      <c r="AB80" s="51">
        <v>-7.7037428692418031E-3</v>
      </c>
      <c r="AC80" s="51">
        <v>-3.3802627512711125E-2</v>
      </c>
      <c r="AD80" s="51">
        <v>-3.8334042781134392E-2</v>
      </c>
      <c r="AE80" s="51">
        <v>-3.0336410813240899E-3</v>
      </c>
      <c r="AF80" s="51">
        <v>-1.1746105002482521E-2</v>
      </c>
      <c r="AH80" s="53">
        <f t="shared" si="20"/>
        <v>43190</v>
      </c>
      <c r="AI80" s="56">
        <f t="shared" si="22"/>
        <v>0.51164832498565371</v>
      </c>
      <c r="AJ80" s="56">
        <f t="shared" si="22"/>
        <v>0.45265446870839637</v>
      </c>
      <c r="AK80" s="56">
        <f t="shared" si="22"/>
        <v>0.33959397722045681</v>
      </c>
      <c r="AL80" s="56">
        <f t="shared" si="22"/>
        <v>9.1454712344744019E-2</v>
      </c>
      <c r="AM80" s="56">
        <f t="shared" si="22"/>
        <v>-1.488963778576001E-2</v>
      </c>
      <c r="AN80" s="56">
        <f t="shared" si="22"/>
        <v>3.439696953343542E-2</v>
      </c>
      <c r="AO80" s="56">
        <f t="shared" si="22"/>
        <v>0.21328419080498698</v>
      </c>
      <c r="AP80" s="56">
        <f t="shared" si="17"/>
        <v>0.51255086114526116</v>
      </c>
      <c r="AQ80" s="47"/>
    </row>
    <row r="81" spans="18:43" ht="12" customHeight="1">
      <c r="R81" s="53">
        <f t="shared" si="21"/>
        <v>43281</v>
      </c>
      <c r="S81" s="49">
        <v>3.2122060607462088E-2</v>
      </c>
      <c r="T81" s="49">
        <v>3.9439993456951088E-2</v>
      </c>
      <c r="U81" s="49">
        <v>3.8766681963039423E-2</v>
      </c>
      <c r="V81" s="49">
        <v>1.610291725712756E-2</v>
      </c>
      <c r="W81" s="49">
        <v>2.2718727374650052E-2</v>
      </c>
      <c r="X81" s="49">
        <v>-9.1572702442072103E-3</v>
      </c>
      <c r="Y81" s="49">
        <v>5.8313641835944272E-2</v>
      </c>
      <c r="Z81" s="49">
        <v>0.1146200452407298</v>
      </c>
      <c r="AA81" s="49">
        <v>3.4338774987611842E-2</v>
      </c>
      <c r="AB81" s="49">
        <v>7.2248185819618893E-3</v>
      </c>
      <c r="AC81" s="49">
        <v>2.7309526409329488E-2</v>
      </c>
      <c r="AD81" s="49">
        <v>0.10564113137005138</v>
      </c>
      <c r="AE81" s="49">
        <v>-5.5333039805952611E-3</v>
      </c>
      <c r="AF81" s="49">
        <v>1.1483973157322414E-3</v>
      </c>
      <c r="AH81" s="53">
        <f t="shared" si="20"/>
        <v>43281</v>
      </c>
      <c r="AI81" s="47">
        <f t="shared" si="22"/>
        <v>0.51143390424861002</v>
      </c>
      <c r="AJ81" s="47">
        <f t="shared" si="22"/>
        <v>0.4618636499245411</v>
      </c>
      <c r="AK81" s="47">
        <f t="shared" si="22"/>
        <v>0.34705736835025458</v>
      </c>
      <c r="AL81" s="47">
        <f t="shared" si="22"/>
        <v>8.9126493390039127E-2</v>
      </c>
      <c r="AM81" s="47">
        <f t="shared" si="22"/>
        <v>-2.3117990127936933E-2</v>
      </c>
      <c r="AN81" s="47">
        <f t="shared" si="22"/>
        <v>3.6447445621076408E-2</v>
      </c>
      <c r="AO81" s="47">
        <f t="shared" si="22"/>
        <v>0.18311749396647586</v>
      </c>
      <c r="AP81" s="47">
        <f t="shared" si="17"/>
        <v>0.5123192596552909</v>
      </c>
      <c r="AQ81" s="47"/>
    </row>
    <row r="82" spans="18:43" ht="12" customHeight="1">
      <c r="R82" s="53">
        <f t="shared" si="21"/>
        <v>43373</v>
      </c>
      <c r="S82" s="51">
        <v>3.3103485267882718E-2</v>
      </c>
      <c r="T82" s="51">
        <v>4.6101941416404398E-2</v>
      </c>
      <c r="U82" s="51">
        <v>1.2611753253967959E-2</v>
      </c>
      <c r="V82" s="51">
        <v>7.4882892171162872E-3</v>
      </c>
      <c r="W82" s="51">
        <v>6.984786988193277E-2</v>
      </c>
      <c r="X82" s="51">
        <v>-5.9132540964418473E-3</v>
      </c>
      <c r="Y82" s="51">
        <v>5.4546182806284298E-3</v>
      </c>
      <c r="Z82" s="51">
        <v>-1.160937923856554E-2</v>
      </c>
      <c r="AA82" s="51">
        <v>7.7107670502657655E-2</v>
      </c>
      <c r="AB82" s="51">
        <v>4.1525507730418187E-2</v>
      </c>
      <c r="AC82" s="51">
        <v>-9.2141630785912421E-3</v>
      </c>
      <c r="AD82" s="51">
        <v>2.8340580996331743E-2</v>
      </c>
      <c r="AE82" s="51">
        <v>2.1257454485278382E-2</v>
      </c>
      <c r="AF82" s="51">
        <v>-6.0279986774666172E-3</v>
      </c>
      <c r="AH82" s="53">
        <f t="shared" si="20"/>
        <v>43373</v>
      </c>
      <c r="AI82" s="56">
        <f t="shared" si="22"/>
        <v>0.49677077027501659</v>
      </c>
      <c r="AJ82" s="56">
        <f t="shared" si="22"/>
        <v>0.42224012250454723</v>
      </c>
      <c r="AK82" s="56">
        <f t="shared" si="22"/>
        <v>0.35704315608262382</v>
      </c>
      <c r="AL82" s="56">
        <f t="shared" si="22"/>
        <v>0.12958024052004227</v>
      </c>
      <c r="AM82" s="56">
        <f t="shared" si="22"/>
        <v>-0.11234199269762293</v>
      </c>
      <c r="AN82" s="56">
        <f t="shared" si="22"/>
        <v>2.0293243273378282E-3</v>
      </c>
      <c r="AO82" s="56">
        <f t="shared" si="22"/>
        <v>0.10642681111567776</v>
      </c>
      <c r="AP82" s="56">
        <f t="shared" si="17"/>
        <v>0.48619882780995949</v>
      </c>
      <c r="AQ82" s="47"/>
    </row>
    <row r="83" spans="18:43" ht="12" customHeight="1">
      <c r="R83" s="53">
        <f t="shared" si="21"/>
        <v>43465</v>
      </c>
      <c r="S83" s="49">
        <v>-4.9287098960766523E-2</v>
      </c>
      <c r="T83" s="49">
        <v>-5.3563586300567997E-2</v>
      </c>
      <c r="U83" s="49">
        <v>-6.1934995847850623E-2</v>
      </c>
      <c r="V83" s="49">
        <v>-3.8829313890014261E-2</v>
      </c>
      <c r="W83" s="49">
        <v>-7.5708422410961623E-2</v>
      </c>
      <c r="X83" s="49">
        <v>8.6649483413783809E-3</v>
      </c>
      <c r="Y83" s="49">
        <v>1.058785635356589E-2</v>
      </c>
      <c r="Z83" s="49">
        <v>-1.3945433070763069E-3</v>
      </c>
      <c r="AA83" s="49">
        <v>-0.13519831198623022</v>
      </c>
      <c r="AB83" s="49">
        <v>-0.12902166311965535</v>
      </c>
      <c r="AC83" s="49">
        <v>-5.5849133581866051E-2</v>
      </c>
      <c r="AD83" s="49">
        <v>-0.21374866917188085</v>
      </c>
      <c r="AE83" s="49">
        <v>-4.7533634823817228E-2</v>
      </c>
      <c r="AF83" s="49">
        <v>2.5575386560340529E-2</v>
      </c>
      <c r="AH83" s="53">
        <f t="shared" si="20"/>
        <v>43465</v>
      </c>
      <c r="AI83" s="47">
        <f t="shared" si="22"/>
        <v>0.63581311662568507</v>
      </c>
      <c r="AJ83" s="47">
        <f t="shared" si="22"/>
        <v>0.37174962417281354</v>
      </c>
      <c r="AK83" s="47">
        <f t="shared" si="22"/>
        <v>0.30177327592339309</v>
      </c>
      <c r="AL83" s="47">
        <f t="shared" si="22"/>
        <v>0.37679495791192125</v>
      </c>
      <c r="AM83" s="47">
        <f t="shared" si="22"/>
        <v>3.8634965275310428E-2</v>
      </c>
      <c r="AN83" s="47">
        <f t="shared" si="22"/>
        <v>2.986596279641832E-2</v>
      </c>
      <c r="AO83" s="47">
        <f t="shared" si="22"/>
        <v>0.15949869643473777</v>
      </c>
      <c r="AP83" s="47">
        <f t="shared" si="17"/>
        <v>0.6223141526367626</v>
      </c>
      <c r="AQ83" s="47"/>
    </row>
    <row r="84" spans="18:43" ht="12" customHeight="1">
      <c r="R84" s="53">
        <f t="shared" si="21"/>
        <v>43555</v>
      </c>
      <c r="S84" s="51">
        <v>7.6389674644160827E-2</v>
      </c>
      <c r="T84" s="51">
        <v>9.0224277389719595E-2</v>
      </c>
      <c r="U84" s="51">
        <v>0.1928720380299716</v>
      </c>
      <c r="V84" s="51">
        <v>5.5725323944627619E-2</v>
      </c>
      <c r="W84" s="51">
        <v>3.9083872917817203E-2</v>
      </c>
      <c r="X84" s="51">
        <v>2.2741704135437499E-2</v>
      </c>
      <c r="Y84" s="51">
        <v>2.6330166847788491E-2</v>
      </c>
      <c r="Z84" s="51">
        <v>3.2812849924729597E-2</v>
      </c>
      <c r="AA84" s="51">
        <v>0.13647989616215006</v>
      </c>
      <c r="AB84" s="51">
        <v>0.12275839149067558</v>
      </c>
      <c r="AC84" s="51">
        <v>0.14838990523363726</v>
      </c>
      <c r="AD84" s="51">
        <v>0.14514123281850244</v>
      </c>
      <c r="AE84" s="51">
        <v>6.6611561252029272E-2</v>
      </c>
      <c r="AF84" s="51">
        <v>2.1107908606614822E-2</v>
      </c>
      <c r="AH84" s="53">
        <f t="shared" si="20"/>
        <v>43555</v>
      </c>
      <c r="AI84" s="56">
        <f t="shared" si="22"/>
        <v>0.68325494341125415</v>
      </c>
      <c r="AJ84" s="56">
        <f t="shared" si="22"/>
        <v>0.47990277532731662</v>
      </c>
      <c r="AK84" s="56">
        <f t="shared" si="22"/>
        <v>0.37237984898924037</v>
      </c>
      <c r="AL84" s="56">
        <f t="shared" si="22"/>
        <v>0.38217433658256533</v>
      </c>
      <c r="AM84" s="56">
        <f t="shared" si="22"/>
        <v>7.3883226696452114E-2</v>
      </c>
      <c r="AN84" s="56">
        <f t="shared" si="22"/>
        <v>1.517588304282339E-2</v>
      </c>
      <c r="AO84" s="56">
        <f t="shared" si="22"/>
        <v>0.15757455094372794</v>
      </c>
      <c r="AP84" s="56">
        <f t="shared" si="17"/>
        <v>0.67360633440616713</v>
      </c>
      <c r="AQ84" s="47"/>
    </row>
    <row r="85" spans="18:43" ht="12" customHeight="1">
      <c r="R85" s="53">
        <f t="shared" si="21"/>
        <v>43646</v>
      </c>
      <c r="S85" s="49">
        <v>8.5059821143754523E-3</v>
      </c>
      <c r="T85" s="49">
        <v>1.6663373172620809E-2</v>
      </c>
      <c r="U85" s="49">
        <v>-6.9493738963180576E-2</v>
      </c>
      <c r="V85" s="49">
        <v>1.1804367577726771E-2</v>
      </c>
      <c r="W85" s="49">
        <v>-3.3727795782422229E-2</v>
      </c>
      <c r="X85" s="49">
        <v>1.6069614493049091E-2</v>
      </c>
      <c r="Y85" s="49">
        <v>5.4263070364897879E-2</v>
      </c>
      <c r="Z85" s="49">
        <v>6.3412301364535351E-2</v>
      </c>
      <c r="AA85" s="49">
        <v>4.3038292203912976E-2</v>
      </c>
      <c r="AB85" s="49">
        <v>3.6248564099891301E-2</v>
      </c>
      <c r="AC85" s="49">
        <v>7.485078572038395E-3</v>
      </c>
      <c r="AD85" s="49">
        <v>-1.4225327953728439E-2</v>
      </c>
      <c r="AE85" s="49">
        <v>2.7763148957266504E-2</v>
      </c>
      <c r="AF85" s="49">
        <v>2.9862855658277399E-2</v>
      </c>
      <c r="AH85" s="53">
        <f t="shared" si="20"/>
        <v>43646</v>
      </c>
      <c r="AI85" s="47">
        <f t="shared" si="22"/>
        <v>0.66991662252281869</v>
      </c>
      <c r="AJ85" s="47">
        <f t="shared" si="22"/>
        <v>0.45863798070210476</v>
      </c>
      <c r="AK85" s="47">
        <f t="shared" si="22"/>
        <v>0.35968401459303079</v>
      </c>
      <c r="AL85" s="47">
        <f t="shared" si="22"/>
        <v>0.35170002437532238</v>
      </c>
      <c r="AM85" s="47">
        <f t="shared" si="22"/>
        <v>7.984483076279475E-2</v>
      </c>
      <c r="AN85" s="47">
        <f t="shared" si="22"/>
        <v>-2.2910286256450498E-2</v>
      </c>
      <c r="AO85" s="47">
        <f t="shared" si="22"/>
        <v>0.17258260745284765</v>
      </c>
      <c r="AP85" s="47">
        <f t="shared" si="17"/>
        <v>0.65579011868802806</v>
      </c>
      <c r="AQ85" s="47"/>
    </row>
    <row r="86" spans="18:43" ht="12" customHeight="1">
      <c r="R86" s="53">
        <f t="shared" si="21"/>
        <v>43738</v>
      </c>
      <c r="S86" s="51">
        <v>2.1893991123760968E-2</v>
      </c>
      <c r="T86" s="51">
        <v>2.6423684841632419E-2</v>
      </c>
      <c r="U86" s="51">
        <v>-4.6999054308622537E-3</v>
      </c>
      <c r="V86" s="51">
        <v>5.3486295298872943E-2</v>
      </c>
      <c r="W86" s="51">
        <v>1.3551032892369421E-2</v>
      </c>
      <c r="X86" s="51">
        <v>2.267742989308599E-2</v>
      </c>
      <c r="Y86" s="51">
        <v>2.2343810535861881E-3</v>
      </c>
      <c r="Z86" s="51">
        <v>-2.5833872999463759E-2</v>
      </c>
      <c r="AA86" s="51">
        <v>1.6982840073693106E-2</v>
      </c>
      <c r="AB86" s="51">
        <v>-9.7501616086792531E-5</v>
      </c>
      <c r="AC86" s="51">
        <v>3.7551480776365942E-2</v>
      </c>
      <c r="AD86" s="51">
        <v>-5.5314345720953395E-2</v>
      </c>
      <c r="AE86" s="51">
        <v>3.7632893291832392E-3</v>
      </c>
      <c r="AF86" s="51">
        <v>2.3897994592682936E-2</v>
      </c>
      <c r="AH86" s="53">
        <f t="shared" si="20"/>
        <v>43738</v>
      </c>
      <c r="AI86" s="56">
        <f t="shared" si="22"/>
        <v>0.72084992161962247</v>
      </c>
      <c r="AJ86" s="56">
        <f t="shared" si="22"/>
        <v>0.45717233943451824</v>
      </c>
      <c r="AK86" s="56">
        <f t="shared" si="22"/>
        <v>0.35131505231366361</v>
      </c>
      <c r="AL86" s="56">
        <f t="shared" si="22"/>
        <v>0.34750344491647422</v>
      </c>
      <c r="AM86" s="56">
        <f t="shared" si="22"/>
        <v>7.5706195608363697E-2</v>
      </c>
      <c r="AN86" s="56">
        <f t="shared" si="22"/>
        <v>-4.1203389381695814E-2</v>
      </c>
      <c r="AO86" s="56">
        <f t="shared" si="22"/>
        <v>0.18021647029638935</v>
      </c>
      <c r="AP86" s="56">
        <f t="shared" si="17"/>
        <v>0.6816324623930311</v>
      </c>
      <c r="AQ86" s="47"/>
    </row>
    <row r="87" spans="18:43" ht="12" customHeight="1">
      <c r="R87" s="53">
        <f t="shared" si="21"/>
        <v>43830</v>
      </c>
      <c r="S87" s="49">
        <v>5.2443620910686377E-2</v>
      </c>
      <c r="T87" s="49">
        <v>7.350800682570903E-2</v>
      </c>
      <c r="U87" s="49">
        <v>0.14571722879695681</v>
      </c>
      <c r="V87" s="49">
        <v>6.8518993116752792E-3</v>
      </c>
      <c r="W87" s="49">
        <v>-2.9979928987363281E-3</v>
      </c>
      <c r="X87" s="49">
        <v>2.2995198543023499E-2</v>
      </c>
      <c r="Y87" s="49">
        <v>3.0377558985316348E-2</v>
      </c>
      <c r="Z87" s="49">
        <v>3.6199520051937023E-2</v>
      </c>
      <c r="AA87" s="49">
        <v>9.0699882408525667E-2</v>
      </c>
      <c r="AB87" s="49">
        <v>9.1105014088351144E-2</v>
      </c>
      <c r="AC87" s="49">
        <v>3.8222832740667068E-2</v>
      </c>
      <c r="AD87" s="49">
        <v>6.4162132905798641E-2</v>
      </c>
      <c r="AE87" s="49">
        <v>3.1635218366191209E-2</v>
      </c>
      <c r="AF87" s="49">
        <v>-7.9203386263678732E-3</v>
      </c>
      <c r="AH87" s="53">
        <f t="shared" si="20"/>
        <v>43830</v>
      </c>
      <c r="AI87" s="47">
        <f t="shared" si="22"/>
        <v>0.73562337673930467</v>
      </c>
      <c r="AJ87" s="47">
        <f t="shared" si="22"/>
        <v>0.49286776947278854</v>
      </c>
      <c r="AK87" s="47">
        <f t="shared" si="22"/>
        <v>0.30411722383457673</v>
      </c>
      <c r="AL87" s="47">
        <f t="shared" si="22"/>
        <v>0.43206561366312435</v>
      </c>
      <c r="AM87" s="47">
        <f t="shared" si="22"/>
        <v>8.6235164577939269E-2</v>
      </c>
      <c r="AN87" s="47">
        <f t="shared" si="22"/>
        <v>-2.9883171197128956E-2</v>
      </c>
      <c r="AO87" s="47">
        <f t="shared" si="22"/>
        <v>0.19267347093420384</v>
      </c>
      <c r="AP87" s="47">
        <f t="shared" si="17"/>
        <v>0.69079016435273877</v>
      </c>
      <c r="AQ87" s="47"/>
    </row>
    <row r="88" spans="18:43" ht="12" customHeight="1">
      <c r="R88" s="53">
        <f t="shared" si="21"/>
        <v>43921</v>
      </c>
      <c r="S88" s="51">
        <v>-0.19390791888152259</v>
      </c>
      <c r="T88" s="51">
        <v>-0.2059708564462964</v>
      </c>
      <c r="U88" s="51">
        <v>-0.18373854223874411</v>
      </c>
      <c r="V88" s="51">
        <v>-0.1100059996946753</v>
      </c>
      <c r="W88" s="51">
        <v>-0.19210732508104761</v>
      </c>
      <c r="X88" s="51">
        <v>-0.10803601390556331</v>
      </c>
      <c r="Y88" s="51">
        <v>-3.7699776268214392E-2</v>
      </c>
      <c r="Z88" s="51">
        <v>-7.5532782132315637E-2</v>
      </c>
      <c r="AA88" s="51">
        <v>-0.19597992746184356</v>
      </c>
      <c r="AB88" s="51">
        <v>-0.2210968469166511</v>
      </c>
      <c r="AC88" s="51">
        <v>-0.25835409124753927</v>
      </c>
      <c r="AD88" s="51">
        <v>-0.4440744195206271</v>
      </c>
      <c r="AE88" s="51">
        <v>-0.13828755085674316</v>
      </c>
      <c r="AF88" s="51">
        <v>8.4982436815193907E-2</v>
      </c>
      <c r="AH88" s="53">
        <f t="shared" si="20"/>
        <v>43921</v>
      </c>
      <c r="AI88" s="56">
        <f t="shared" si="22"/>
        <v>0.86522841945748641</v>
      </c>
      <c r="AJ88" s="56">
        <f t="shared" si="22"/>
        <v>0.61544778711487358</v>
      </c>
      <c r="AK88" s="56">
        <f t="shared" si="22"/>
        <v>0.60300499961762732</v>
      </c>
      <c r="AL88" s="56">
        <f t="shared" si="22"/>
        <v>0.70664166905289516</v>
      </c>
      <c r="AM88" s="56">
        <f t="shared" si="22"/>
        <v>0.61678503497363801</v>
      </c>
      <c r="AN88" s="56">
        <f t="shared" si="22"/>
        <v>0.25641609564875539</v>
      </c>
      <c r="AO88" s="56">
        <f t="shared" si="22"/>
        <v>0.47155628216426415</v>
      </c>
      <c r="AP88" s="56">
        <f t="shared" si="17"/>
        <v>0.84629978506768966</v>
      </c>
      <c r="AQ88" s="47"/>
    </row>
    <row r="89" spans="18:43" ht="12" customHeight="1">
      <c r="R89" s="53">
        <f t="shared" si="21"/>
        <v>44012</v>
      </c>
      <c r="S89" s="49">
        <v>0.21148724145231679</v>
      </c>
      <c r="T89" s="49">
        <v>0.25871685633461883</v>
      </c>
      <c r="U89" s="49">
        <v>0.32392397229231162</v>
      </c>
      <c r="V89" s="49">
        <v>3.8957215857565987E-2</v>
      </c>
      <c r="W89" s="49">
        <v>0.12770555411491169</v>
      </c>
      <c r="X89" s="49">
        <v>6.9774197734640678E-2</v>
      </c>
      <c r="Y89" s="49">
        <v>7.9884467764471695E-2</v>
      </c>
      <c r="Z89" s="49">
        <v>1.672096721459242E-2</v>
      </c>
      <c r="AA89" s="49">
        <v>0.20543266933758031</v>
      </c>
      <c r="AB89" s="49">
        <v>0.19791772563951038</v>
      </c>
      <c r="AC89" s="49">
        <v>0.12192296216104137</v>
      </c>
      <c r="AD89" s="49">
        <v>0.1915198080015541</v>
      </c>
      <c r="AE89" s="49">
        <v>0.11043841391967679</v>
      </c>
      <c r="AF89" s="49">
        <v>2.1615950666122874E-3</v>
      </c>
      <c r="AH89" s="53">
        <f t="shared" si="20"/>
        <v>44012</v>
      </c>
      <c r="AI89" s="47">
        <f t="shared" si="22"/>
        <v>0.90825644289332841</v>
      </c>
      <c r="AJ89" s="47">
        <f t="shared" si="22"/>
        <v>0.73570548589447304</v>
      </c>
      <c r="AK89" s="47">
        <f t="shared" si="22"/>
        <v>0.65347785618312215</v>
      </c>
      <c r="AL89" s="47">
        <f t="shared" si="22"/>
        <v>0.77141976151760117</v>
      </c>
      <c r="AM89" s="47">
        <f t="shared" si="22"/>
        <v>0.68900884390822459</v>
      </c>
      <c r="AN89" s="47">
        <f t="shared" si="22"/>
        <v>0.39268818951711543</v>
      </c>
      <c r="AO89" s="47">
        <f t="shared" si="22"/>
        <v>0.47416409692074857</v>
      </c>
      <c r="AP89" s="47">
        <f t="shared" si="17"/>
        <v>0.90032669738216409</v>
      </c>
      <c r="AQ89" s="47"/>
    </row>
    <row r="90" spans="18:43" ht="12" customHeight="1">
      <c r="R90" s="53">
        <f t="shared" si="21"/>
        <v>44104</v>
      </c>
      <c r="S90" s="51">
        <v>0.1104523893773246</v>
      </c>
      <c r="T90" s="51">
        <v>0.1411163125754813</v>
      </c>
      <c r="U90" s="51">
        <v>0.18139843932015551</v>
      </c>
      <c r="V90" s="51">
        <v>0.1173413294581256</v>
      </c>
      <c r="W90" s="51">
        <v>2.823728562943869E-2</v>
      </c>
      <c r="X90" s="51">
        <v>3.3234754365133297E-2</v>
      </c>
      <c r="Y90" s="51">
        <v>0.1050667484284202</v>
      </c>
      <c r="Z90" s="51">
        <v>5.5038629727266128E-2</v>
      </c>
      <c r="AA90" s="51">
        <v>8.9294320940984662E-2</v>
      </c>
      <c r="AB90" s="51">
        <v>8.1369848639401665E-2</v>
      </c>
      <c r="AC90" s="51">
        <v>3.3856399718253494E-2</v>
      </c>
      <c r="AD90" s="51">
        <v>-0.11460958244253938</v>
      </c>
      <c r="AE90" s="51">
        <v>5.2871324913439155E-2</v>
      </c>
      <c r="AF90" s="51">
        <v>1.8133629768575243E-3</v>
      </c>
      <c r="AH90" s="53">
        <f t="shared" si="20"/>
        <v>44104</v>
      </c>
      <c r="AI90" s="56">
        <f t="shared" si="22"/>
        <v>0.90086138247221725</v>
      </c>
      <c r="AJ90" s="56">
        <f t="shared" si="22"/>
        <v>0.72006134922306653</v>
      </c>
      <c r="AK90" s="56">
        <f t="shared" si="22"/>
        <v>0.63577344322431628</v>
      </c>
      <c r="AL90" s="56">
        <f t="shared" si="22"/>
        <v>0.75474789820687072</v>
      </c>
      <c r="AM90" s="56">
        <f t="shared" si="22"/>
        <v>0.69592648925496503</v>
      </c>
      <c r="AN90" s="56">
        <f t="shared" si="22"/>
        <v>0.38653996216990538</v>
      </c>
      <c r="AO90" s="56">
        <f t="shared" si="22"/>
        <v>0.46073421198878695</v>
      </c>
      <c r="AP90" s="56">
        <f t="shared" si="17"/>
        <v>0.89396789385573594</v>
      </c>
      <c r="AQ90" s="47"/>
    </row>
    <row r="91" spans="18:43" ht="12" customHeight="1">
      <c r="R91" s="53">
        <f t="shared" si="21"/>
        <v>44196</v>
      </c>
      <c r="S91" s="49">
        <v>5.8360766535120449E-2</v>
      </c>
      <c r="T91" s="49">
        <v>4.7979463688240589E-2</v>
      </c>
      <c r="U91" s="49">
        <v>0.2106651560970717</v>
      </c>
      <c r="V91" s="49">
        <v>-3.7307658771740457E-2</v>
      </c>
      <c r="W91" s="49">
        <v>6.2875493889228529E-2</v>
      </c>
      <c r="X91" s="49">
        <v>3.3699224661520533E-2</v>
      </c>
      <c r="Y91" s="49">
        <v>0.18913569812316211</v>
      </c>
      <c r="Z91" s="49">
        <v>0.17167211167353569</v>
      </c>
      <c r="AA91" s="49">
        <v>0.12148155903682434</v>
      </c>
      <c r="AB91" s="49">
        <v>0.15599193238317333</v>
      </c>
      <c r="AC91" s="49">
        <v>0.10507879374129314</v>
      </c>
      <c r="AD91" s="49">
        <v>0.24354546767557284</v>
      </c>
      <c r="AE91" s="49">
        <v>7.2314233329458855E-2</v>
      </c>
      <c r="AF91" s="49">
        <v>-8.2505137342971935E-3</v>
      </c>
      <c r="AH91" s="53">
        <f t="shared" si="20"/>
        <v>44196</v>
      </c>
      <c r="AI91" s="47">
        <f t="shared" si="22"/>
        <v>0.88799011724939159</v>
      </c>
      <c r="AJ91" s="47">
        <f t="shared" si="22"/>
        <v>0.73464429478630666</v>
      </c>
      <c r="AK91" s="47">
        <f t="shared" si="22"/>
        <v>0.54550015362735627</v>
      </c>
      <c r="AL91" s="47">
        <f t="shared" si="22"/>
        <v>0.77855079574158104</v>
      </c>
      <c r="AM91" s="47">
        <f t="shared" si="22"/>
        <v>0.71686233935700716</v>
      </c>
      <c r="AN91" s="47">
        <f t="shared" si="22"/>
        <v>0.47001100770004989</v>
      </c>
      <c r="AO91" s="47">
        <f t="shared" si="22"/>
        <v>0.50678562457507181</v>
      </c>
      <c r="AP91" s="47">
        <f t="shared" si="17"/>
        <v>0.89419767869521172</v>
      </c>
      <c r="AQ91" s="47"/>
    </row>
    <row r="92" spans="18:43" ht="12" customHeight="1">
      <c r="R92" s="53">
        <f t="shared" si="21"/>
        <v>44286</v>
      </c>
      <c r="S92" s="51">
        <v>0.1605259193644939</v>
      </c>
      <c r="T92" s="51">
        <v>0.1978572769711473</v>
      </c>
      <c r="U92" s="51">
        <v>0.37820163909905929</v>
      </c>
      <c r="V92" s="51">
        <v>0.1177106556020745</v>
      </c>
      <c r="W92" s="51">
        <v>3.850135009943844E-2</v>
      </c>
      <c r="X92" s="51">
        <v>6.151604613578511E-2</v>
      </c>
      <c r="Y92" s="51">
        <v>0.10558765996984661</v>
      </c>
      <c r="Z92" s="51">
        <v>6.7042814311094795E-2</v>
      </c>
      <c r="AA92" s="51">
        <v>6.1749722557462139E-2</v>
      </c>
      <c r="AB92" s="51">
        <v>4.9766559100431929E-2</v>
      </c>
      <c r="AC92" s="51">
        <v>5.2758080220748793E-2</v>
      </c>
      <c r="AD92" s="51">
        <v>0.18294063190918197</v>
      </c>
      <c r="AE92" s="51">
        <v>1.8574226198584398E-3</v>
      </c>
      <c r="AF92" s="51">
        <v>-4.3422317662749066E-2</v>
      </c>
      <c r="AH92" s="53">
        <f t="shared" si="20"/>
        <v>44286</v>
      </c>
      <c r="AI92" s="56">
        <f t="shared" ref="AI92:AO99" si="23">CORREL(T73:T92,$AA73:$AA92)</f>
        <v>0.84117038997430094</v>
      </c>
      <c r="AJ92" s="56">
        <f t="shared" si="23"/>
        <v>0.68688093630094582</v>
      </c>
      <c r="AK92" s="56">
        <f t="shared" si="23"/>
        <v>0.52032119111535302</v>
      </c>
      <c r="AL92" s="56">
        <f t="shared" si="23"/>
        <v>0.77897477587684871</v>
      </c>
      <c r="AM92" s="56">
        <f t="shared" si="23"/>
        <v>0.71310188457657964</v>
      </c>
      <c r="AN92" s="56">
        <f t="shared" si="23"/>
        <v>0.4651500764223031</v>
      </c>
      <c r="AO92" s="56">
        <f t="shared" si="23"/>
        <v>0.50476344679042895</v>
      </c>
      <c r="AP92" s="56">
        <f t="shared" ref="AP92:AP99" si="24">CORREL(S73:S92,$AA73:$AA92)</f>
        <v>0.85284838730541912</v>
      </c>
      <c r="AQ92" s="47"/>
    </row>
    <row r="93" spans="18:43" ht="12" customHeight="1">
      <c r="R93" s="53">
        <f t="shared" si="21"/>
        <v>44377</v>
      </c>
      <c r="S93" s="49">
        <v>0.1183233170833044</v>
      </c>
      <c r="T93" s="49">
        <v>0.12810826630068209</v>
      </c>
      <c r="U93" s="49">
        <v>-4.8403113719307223E-2</v>
      </c>
      <c r="V93" s="49">
        <v>4.3815777660701362E-2</v>
      </c>
      <c r="W93" s="49">
        <v>9.7069431627667277E-2</v>
      </c>
      <c r="X93" s="49">
        <v>9.1307078794649776E-2</v>
      </c>
      <c r="Y93" s="49">
        <v>0.21306092407656291</v>
      </c>
      <c r="Z93" s="49">
        <v>0.1724809967366491</v>
      </c>
      <c r="AA93" s="49">
        <v>8.5488311203510303E-2</v>
      </c>
      <c r="AB93" s="49">
        <v>7.1773121864249445E-2</v>
      </c>
      <c r="AC93" s="49">
        <v>8.1880617313671467E-2</v>
      </c>
      <c r="AD93" s="49">
        <v>0.10060832625340921</v>
      </c>
      <c r="AE93" s="49">
        <v>2.6079385930872334E-2</v>
      </c>
      <c r="AF93" s="49">
        <v>1.9088381418428391E-2</v>
      </c>
      <c r="AH93" s="53">
        <f t="shared" si="20"/>
        <v>44377</v>
      </c>
      <c r="AI93" s="47">
        <f t="shared" si="23"/>
        <v>0.84619352560087768</v>
      </c>
      <c r="AJ93" s="47">
        <f t="shared" si="23"/>
        <v>0.64832708819119356</v>
      </c>
      <c r="AK93" s="47">
        <f t="shared" si="23"/>
        <v>0.52476298901832652</v>
      </c>
      <c r="AL93" s="47">
        <f t="shared" si="23"/>
        <v>0.83802496966286644</v>
      </c>
      <c r="AM93" s="47">
        <f t="shared" si="23"/>
        <v>0.69226836569204853</v>
      </c>
      <c r="AN93" s="47">
        <f t="shared" si="23"/>
        <v>0.44118409502959272</v>
      </c>
      <c r="AO93" s="47">
        <f t="shared" si="23"/>
        <v>0.49020505435048994</v>
      </c>
      <c r="AP93" s="47">
        <f t="shared" si="24"/>
        <v>0.85663577432138127</v>
      </c>
      <c r="AQ93" s="47"/>
    </row>
    <row r="94" spans="18:43" ht="12" customHeight="1">
      <c r="R94" s="53">
        <f t="shared" si="21"/>
        <v>44469</v>
      </c>
      <c r="S94" s="51">
        <v>-1.437368572528887E-2</v>
      </c>
      <c r="T94" s="51">
        <v>-3.1516197293826689E-3</v>
      </c>
      <c r="U94" s="51">
        <v>-9.265268816783423E-2</v>
      </c>
      <c r="V94" s="51">
        <v>0.14319888469094161</v>
      </c>
      <c r="W94" s="51">
        <v>-1.9813877382516911E-2</v>
      </c>
      <c r="X94" s="51">
        <v>-2.5417645825574431E-2</v>
      </c>
      <c r="Y94" s="51">
        <v>-2.7212478526856879E-2</v>
      </c>
      <c r="Z94" s="51">
        <v>5.3171829526621868E-2</v>
      </c>
      <c r="AA94" s="51">
        <v>5.820477312612482E-3</v>
      </c>
      <c r="AB94" s="51">
        <v>-9.6840256629517896E-3</v>
      </c>
      <c r="AC94" s="51">
        <v>-1.2004669605375273E-2</v>
      </c>
      <c r="AD94" s="51">
        <v>3.1730887507199546E-2</v>
      </c>
      <c r="AE94" s="51">
        <v>2.5257611096742849E-3</v>
      </c>
      <c r="AF94" s="51">
        <v>-5.1172118217091001E-4</v>
      </c>
      <c r="AH94" s="53">
        <f t="shared" si="20"/>
        <v>44469</v>
      </c>
      <c r="AI94" s="56">
        <f t="shared" si="23"/>
        <v>0.84779760975163498</v>
      </c>
      <c r="AJ94" s="56">
        <f t="shared" si="23"/>
        <v>0.65309100244684781</v>
      </c>
      <c r="AK94" s="56">
        <f t="shared" si="23"/>
        <v>0.42718400333545448</v>
      </c>
      <c r="AL94" s="56">
        <f t="shared" si="23"/>
        <v>0.84194566813807681</v>
      </c>
      <c r="AM94" s="56">
        <f t="shared" si="23"/>
        <v>0.70353500677934044</v>
      </c>
      <c r="AN94" s="56">
        <f t="shared" si="23"/>
        <v>0.4516166790447671</v>
      </c>
      <c r="AO94" s="56">
        <f t="shared" si="23"/>
        <v>0.48737551793838285</v>
      </c>
      <c r="AP94" s="56">
        <f t="shared" si="24"/>
        <v>0.85742532620190193</v>
      </c>
      <c r="AQ94" s="47"/>
    </row>
    <row r="95" spans="18:43" ht="12" customHeight="1">
      <c r="R95" s="53">
        <f t="shared" si="21"/>
        <v>44561</v>
      </c>
      <c r="S95" s="49">
        <v>5.9698246339352327E-2</v>
      </c>
      <c r="T95" s="49">
        <v>5.7349365260494667E-2</v>
      </c>
      <c r="U95" s="49">
        <v>6.7256093666125741E-2</v>
      </c>
      <c r="V95" s="49">
        <v>4.4873049326400287E-2</v>
      </c>
      <c r="W95" s="49">
        <v>0.107334207801071</v>
      </c>
      <c r="X95" s="49">
        <v>2.6771298314674861E-2</v>
      </c>
      <c r="Y95" s="49">
        <v>8.715668160384089E-3</v>
      </c>
      <c r="Z95" s="49">
        <v>8.3389561842331053E-2</v>
      </c>
      <c r="AA95" s="49">
        <v>0.11027112433583675</v>
      </c>
      <c r="AB95" s="49">
        <v>6.1560219134466188E-2</v>
      </c>
      <c r="AC95" s="49">
        <v>8.3951903508056036E-2</v>
      </c>
      <c r="AD95" s="49">
        <v>2.9246139967385787E-2</v>
      </c>
      <c r="AE95" s="49">
        <v>3.1784445345728329E-4</v>
      </c>
      <c r="AF95" s="49">
        <v>2.8932528730849505E-3</v>
      </c>
      <c r="AH95" s="53">
        <f t="shared" si="20"/>
        <v>44561</v>
      </c>
      <c r="AI95" s="47">
        <f t="shared" si="23"/>
        <v>0.84623148122477299</v>
      </c>
      <c r="AJ95" s="47">
        <f t="shared" si="23"/>
        <v>0.64670090408532521</v>
      </c>
      <c r="AK95" s="47">
        <f t="shared" si="23"/>
        <v>0.43270574581428461</v>
      </c>
      <c r="AL95" s="47">
        <f t="shared" si="23"/>
        <v>0.86294356384534288</v>
      </c>
      <c r="AM95" s="47">
        <f t="shared" si="23"/>
        <v>0.69935608437508834</v>
      </c>
      <c r="AN95" s="47">
        <f t="shared" si="23"/>
        <v>0.42947388096949995</v>
      </c>
      <c r="AO95" s="47">
        <f t="shared" si="23"/>
        <v>0.49991288467245087</v>
      </c>
      <c r="AP95" s="47">
        <f t="shared" si="24"/>
        <v>0.85600452466713195</v>
      </c>
      <c r="AQ95" s="47"/>
    </row>
    <row r="96" spans="18:43" ht="12" customHeight="1">
      <c r="R96" s="53">
        <f t="shared" si="21"/>
        <v>44651</v>
      </c>
      <c r="S96" s="51">
        <v>-2.43164129015511E-2</v>
      </c>
      <c r="T96" s="51">
        <v>-3.2591490923385223E-2</v>
      </c>
      <c r="U96" s="51">
        <v>-0.27463092806223788</v>
      </c>
      <c r="V96" s="51">
        <v>6.6037330857382323E-2</v>
      </c>
      <c r="W96" s="51">
        <v>6.1827425241533153E-2</v>
      </c>
      <c r="X96" s="51">
        <v>2.3790586513966379E-2</v>
      </c>
      <c r="Y96" s="51">
        <v>-3.2978833736260191E-2</v>
      </c>
      <c r="Z96" s="51">
        <v>-2.599095117698411E-2</v>
      </c>
      <c r="AA96" s="51">
        <v>-4.5985107712174567E-2</v>
      </c>
      <c r="AB96" s="51">
        <v>-5.3474529056480202E-2</v>
      </c>
      <c r="AC96" s="51">
        <v>-5.3887825106341936E-2</v>
      </c>
      <c r="AD96" s="51">
        <v>0.21654357445799133</v>
      </c>
      <c r="AE96" s="51">
        <v>-4.975610945064457E-2</v>
      </c>
      <c r="AF96" s="51">
        <v>-5.4963396536410247E-2</v>
      </c>
      <c r="AH96" s="53">
        <f t="shared" si="20"/>
        <v>44651</v>
      </c>
      <c r="AI96" s="56">
        <f t="shared" si="23"/>
        <v>0.85304451790763769</v>
      </c>
      <c r="AJ96" s="56">
        <f t="shared" si="23"/>
        <v>0.67193863462515679</v>
      </c>
      <c r="AK96" s="56">
        <f t="shared" si="23"/>
        <v>0.38672598575794082</v>
      </c>
      <c r="AL96" s="56">
        <f t="shared" si="23"/>
        <v>0.8017817642948909</v>
      </c>
      <c r="AM96" s="56">
        <f t="shared" si="23"/>
        <v>0.67709712612532902</v>
      </c>
      <c r="AN96" s="56">
        <f t="shared" si="23"/>
        <v>0.46424059595199291</v>
      </c>
      <c r="AO96" s="56">
        <f t="shared" si="23"/>
        <v>0.53159152849857749</v>
      </c>
      <c r="AP96" s="56">
        <f t="shared" si="24"/>
        <v>0.86099540047646428</v>
      </c>
      <c r="AQ96" s="47"/>
    </row>
    <row r="97" spans="18:43" ht="12" customHeight="1">
      <c r="R97" s="53">
        <f t="shared" si="21"/>
        <v>44742</v>
      </c>
      <c r="S97" s="49">
        <v>-5.4154435705084963E-2</v>
      </c>
      <c r="T97" s="49">
        <v>-6.1382139519377481E-2</v>
      </c>
      <c r="U97" s="49">
        <v>-0.18714016176221421</v>
      </c>
      <c r="V97" s="49">
        <v>-6.1678143019061868E-2</v>
      </c>
      <c r="W97" s="49">
        <v>-8.3261144134163417E-4</v>
      </c>
      <c r="X97" s="49">
        <v>-1.477972874073725E-2</v>
      </c>
      <c r="Y97" s="49">
        <v>-4.0109460444932403E-2</v>
      </c>
      <c r="Z97" s="49">
        <v>5.8241671381280932E-2</v>
      </c>
      <c r="AA97" s="49">
        <v>-0.16101122476150787</v>
      </c>
      <c r="AB97" s="49">
        <v>-0.15675184691517696</v>
      </c>
      <c r="AC97" s="49">
        <v>-0.15247673029240782</v>
      </c>
      <c r="AD97" s="49">
        <v>-5.4112503020573577E-2</v>
      </c>
      <c r="AE97" s="49">
        <v>-0.1152093160658767</v>
      </c>
      <c r="AF97" s="49">
        <v>-3.6495992337029493E-2</v>
      </c>
      <c r="AH97" s="53">
        <f t="shared" si="20"/>
        <v>44742</v>
      </c>
      <c r="AI97" s="47">
        <f t="shared" si="23"/>
        <v>0.8518577355452992</v>
      </c>
      <c r="AJ97" s="47">
        <f t="shared" si="23"/>
        <v>0.71145401799427044</v>
      </c>
      <c r="AK97" s="47">
        <f t="shared" si="23"/>
        <v>0.47546692444044264</v>
      </c>
      <c r="AL97" s="47">
        <f t="shared" si="23"/>
        <v>0.74590938774264448</v>
      </c>
      <c r="AM97" s="47">
        <f t="shared" si="23"/>
        <v>0.68361170828416684</v>
      </c>
      <c r="AN97" s="47">
        <f t="shared" si="23"/>
        <v>0.52273288472586465</v>
      </c>
      <c r="AO97" s="47">
        <f t="shared" si="23"/>
        <v>0.44959365002054724</v>
      </c>
      <c r="AP97" s="47">
        <f t="shared" si="24"/>
        <v>0.85697266017344964</v>
      </c>
      <c r="AQ97" s="47"/>
    </row>
    <row r="98" spans="18:43" ht="12" customHeight="1">
      <c r="R98" s="53">
        <f t="shared" si="21"/>
        <v>44834</v>
      </c>
      <c r="S98" s="51">
        <v>-2.459493507814299E-3</v>
      </c>
      <c r="T98" s="51">
        <v>-3.5136982788296339E-3</v>
      </c>
      <c r="U98" s="51">
        <v>0.10238725195501509</v>
      </c>
      <c r="V98" s="51">
        <v>-4.2430571960815351E-2</v>
      </c>
      <c r="W98" s="51">
        <v>2.207604487095732E-2</v>
      </c>
      <c r="X98" s="51">
        <v>-2.5778173098240432E-3</v>
      </c>
      <c r="Y98" s="51">
        <v>-2.386677888710735E-3</v>
      </c>
      <c r="Z98" s="51">
        <v>-6.0928857486013982E-2</v>
      </c>
      <c r="AA98" s="51">
        <v>-4.8825958557934701E-2</v>
      </c>
      <c r="AB98" s="51">
        <v>-6.5711417470561306E-2</v>
      </c>
      <c r="AC98" s="51">
        <v>-0.11938135508767733</v>
      </c>
      <c r="AD98" s="51">
        <v>-1.0051097994098535E-2</v>
      </c>
      <c r="AE98" s="51">
        <v>-2.2863776252637691E-2</v>
      </c>
      <c r="AF98" s="51">
        <v>-4.5300239333825099E-2</v>
      </c>
      <c r="AH98" s="53">
        <f t="shared" si="20"/>
        <v>44834</v>
      </c>
      <c r="AI98" s="56">
        <f t="shared" si="23"/>
        <v>0.85323898251962316</v>
      </c>
      <c r="AJ98" s="56">
        <f t="shared" si="23"/>
        <v>0.68382376220741825</v>
      </c>
      <c r="AK98" s="56">
        <f t="shared" si="23"/>
        <v>0.49686823164865046</v>
      </c>
      <c r="AL98" s="56">
        <f t="shared" si="23"/>
        <v>0.73557947382296596</v>
      </c>
      <c r="AM98" s="56">
        <f t="shared" si="23"/>
        <v>0.68952362220906882</v>
      </c>
      <c r="AN98" s="56">
        <f t="shared" si="23"/>
        <v>0.53575535816759734</v>
      </c>
      <c r="AO98" s="56">
        <f t="shared" si="23"/>
        <v>0.47704649220398454</v>
      </c>
      <c r="AP98" s="56">
        <f t="shared" si="24"/>
        <v>0.85732500659639643</v>
      </c>
      <c r="AQ98" s="47"/>
    </row>
    <row r="99" spans="18:43" ht="12" customHeight="1">
      <c r="R99" s="53">
        <f t="shared" si="21"/>
        <v>44926</v>
      </c>
      <c r="S99" s="49">
        <v>2.6823450360040638E-2</v>
      </c>
      <c r="T99" s="49">
        <v>4.3605989271839347E-2</v>
      </c>
      <c r="U99" s="49">
        <v>-0.10860455534264429</v>
      </c>
      <c r="V99" s="49">
        <v>-2.7319412421121292E-4</v>
      </c>
      <c r="W99" s="49">
        <v>-5.1329077717399596E-4</v>
      </c>
      <c r="X99" s="49">
        <v>3.9802935667266628E-2</v>
      </c>
      <c r="Y99" s="49">
        <v>-7.4414888465684476E-2</v>
      </c>
      <c r="Z99" s="49">
        <v>2.0966568863002921E-2</v>
      </c>
      <c r="AA99" s="49">
        <v>7.5610389673726353E-2</v>
      </c>
      <c r="AB99" s="49">
        <v>0.10087064022010095</v>
      </c>
      <c r="AC99" s="49">
        <v>6.6718075311545944E-2</v>
      </c>
      <c r="AD99" s="49">
        <v>0.17664887991428291</v>
      </c>
      <c r="AE99" s="49">
        <v>6.4159967704566778E-2</v>
      </c>
      <c r="AF99" s="49">
        <v>7.3337861772118096E-3</v>
      </c>
      <c r="AH99" s="53">
        <f t="shared" si="20"/>
        <v>44926</v>
      </c>
      <c r="AI99" s="47">
        <f t="shared" si="23"/>
        <v>0.85448187263098141</v>
      </c>
      <c r="AJ99" s="47">
        <f t="shared" si="23"/>
        <v>0.65802122357277759</v>
      </c>
      <c r="AK99" s="47">
        <f t="shared" si="23"/>
        <v>0.51139786864630332</v>
      </c>
      <c r="AL99" s="47">
        <f t="shared" si="23"/>
        <v>0.73532594446971655</v>
      </c>
      <c r="AM99" s="47">
        <f t="shared" si="23"/>
        <v>0.69091348122806817</v>
      </c>
      <c r="AN99" s="47">
        <f t="shared" si="23"/>
        <v>0.48554015599283457</v>
      </c>
      <c r="AO99" s="47">
        <f t="shared" si="23"/>
        <v>0.47035175352046132</v>
      </c>
      <c r="AP99" s="47">
        <f t="shared" si="24"/>
        <v>0.85904990874118314</v>
      </c>
      <c r="AQ99" s="47"/>
    </row>
    <row r="100" spans="18:43" ht="12" customHeight="1">
      <c r="R100" s="53">
        <f t="shared" si="21"/>
        <v>45016</v>
      </c>
      <c r="S100" s="51">
        <v>4.483058239993052E-2</v>
      </c>
      <c r="T100" s="51">
        <v>5.3486488173674553E-2</v>
      </c>
      <c r="U100" s="51">
        <v>9.5510370571267281E-2</v>
      </c>
      <c r="V100" s="51">
        <v>3.8840190160211179E-3</v>
      </c>
      <c r="W100" s="51">
        <v>4.2994111271466587E-2</v>
      </c>
      <c r="X100" s="51">
        <v>2.454288167293945E-2</v>
      </c>
      <c r="Y100" s="51">
        <v>5.5604732262670563E-2</v>
      </c>
      <c r="Z100" s="51">
        <v>1.054419279715805E-3</v>
      </c>
      <c r="AA100" s="51">
        <v>7.4970935540070061E-2</v>
      </c>
      <c r="AB100" s="51">
        <v>6.9773461993514418E-2</v>
      </c>
      <c r="AC100" s="51">
        <v>2.551553892380376E-3</v>
      </c>
      <c r="AD100" s="51">
        <v>-3.0776763555186104E-2</v>
      </c>
      <c r="AE100" s="51">
        <v>3.9519786229725185E-2</v>
      </c>
      <c r="AF100" s="51">
        <v>2.9675136983254413E-2</v>
      </c>
      <c r="AH100" s="53">
        <f t="shared" si="20"/>
        <v>45016</v>
      </c>
      <c r="AI100" s="56">
        <f t="shared" ref="AI100" si="25">CORREL(T81:T100,$AA81:$AA100)</f>
        <v>0.85500936955667972</v>
      </c>
      <c r="AJ100" s="56">
        <f t="shared" ref="AJ100" si="26">CORREL(U81:U100,$AA81:$AA100)</f>
        <v>0.68761941729747966</v>
      </c>
      <c r="AK100" s="56">
        <f t="shared" ref="AK100" si="27">CORREL(V81:V100,$AA81:$AA100)</f>
        <v>0.51432637008489734</v>
      </c>
      <c r="AL100" s="56">
        <f t="shared" ref="AL100" si="28">CORREL(W81:W100,$AA81:$AA100)</f>
        <v>0.75258291781397502</v>
      </c>
      <c r="AM100" s="56">
        <f t="shared" ref="AM100" si="29">CORREL(X81:X100,$AA81:$AA100)</f>
        <v>0.71030530278348714</v>
      </c>
      <c r="AN100" s="56">
        <f t="shared" ref="AN100" si="30">CORREL(Y81:Y100,$AA81:$AA100)</f>
        <v>0.51264320403107011</v>
      </c>
      <c r="AO100" s="56">
        <f t="shared" ref="AO100" si="31">CORREL(Z81:Z100,$AA81:$AA100)</f>
        <v>0.44854541102136164</v>
      </c>
      <c r="AP100" s="56">
        <f t="shared" ref="AP100" si="32">CORREL(S81:S100,$AA81:$AA100)</f>
        <v>0.8651287977168759</v>
      </c>
    </row>
    <row r="101" spans="18:43" ht="12" customHeight="1">
      <c r="R101" s="53">
        <f t="shared" si="21"/>
        <v>45107</v>
      </c>
      <c r="S101" s="49">
        <v>1.756885293045933E-2</v>
      </c>
      <c r="T101" s="49">
        <v>2.3491667467828992E-2</v>
      </c>
      <c r="U101" s="49">
        <v>1.3197582494241959E-2</v>
      </c>
      <c r="V101" s="49">
        <v>8.2555436573232225E-3</v>
      </c>
      <c r="W101" s="49">
        <v>1.922683889649322E-2</v>
      </c>
      <c r="X101" s="49">
        <v>1.1941330299695871E-2</v>
      </c>
      <c r="Y101" s="49">
        <v>1.740261351774524E-2</v>
      </c>
      <c r="Z101" s="49">
        <v>2.322862533590692E-2</v>
      </c>
      <c r="AA101" s="49">
        <v>8.74212515450139E-2</v>
      </c>
      <c r="AB101" s="49">
        <v>6.0907248752646304E-2</v>
      </c>
      <c r="AC101" s="49">
        <v>7.2504490717262282E-3</v>
      </c>
      <c r="AD101" s="49">
        <v>1.0492446345754081E-2</v>
      </c>
      <c r="AE101" s="49">
        <v>1.8111405882789144E-2</v>
      </c>
      <c r="AF101" s="49">
        <v>-1.3694534011859605E-2</v>
      </c>
      <c r="AH101" s="53">
        <f t="shared" si="20"/>
        <v>45107</v>
      </c>
      <c r="AI101" s="47">
        <f t="shared" ref="AI101:AI102" si="33">CORREL(T82:T101,$AA82:$AA101)</f>
        <v>0.84279575055762779</v>
      </c>
      <c r="AJ101" s="47">
        <f t="shared" ref="AJ101:AJ102" si="34">CORREL(U82:U101,$AA82:$AA101)</f>
        <v>0.67889978515787774</v>
      </c>
      <c r="AK101" s="47">
        <f t="shared" ref="AK101:AK102" si="35">CORREL(V82:V101,$AA82:$AA101)</f>
        <v>0.50439412190384647</v>
      </c>
      <c r="AL101" s="47">
        <f t="shared" ref="AL101:AL102" si="36">CORREL(W82:W101,$AA82:$AA101)</f>
        <v>0.7467897206864722</v>
      </c>
      <c r="AM101" s="47">
        <f t="shared" ref="AM101:AM102" si="37">CORREL(X82:X101,$AA82:$AA101)</f>
        <v>0.70952997364480919</v>
      </c>
      <c r="AN101" s="47">
        <f t="shared" ref="AN101:AN102" si="38">CORREL(Y82:Y101,$AA82:$AA101)</f>
        <v>0.50265768582471371</v>
      </c>
      <c r="AO101" s="47">
        <f t="shared" ref="AO101:AO102" si="39">CORREL(Z82:Z101,$AA82:$AA101)</f>
        <v>0.45727863623393428</v>
      </c>
      <c r="AP101" s="47">
        <f t="shared" ref="AP101:AP102" si="40">CORREL(S82:S101,$AA82:$AA101)</f>
        <v>0.85310373085703828</v>
      </c>
    </row>
    <row r="102" spans="18:43" ht="12" customHeight="1">
      <c r="R102" s="53">
        <f t="shared" ref="R102" si="41">EOMONTH(R101,3)</f>
        <v>45199</v>
      </c>
      <c r="S102" s="51">
        <v>-2.0616541860185331E-2</v>
      </c>
      <c r="T102" s="51">
        <v>-2.042203696889348E-2</v>
      </c>
      <c r="U102" s="51">
        <v>-2.0271394756530441E-2</v>
      </c>
      <c r="V102" s="51">
        <v>5.2400566364696213E-2</v>
      </c>
      <c r="W102" s="51">
        <v>-6.7267317878226193E-2</v>
      </c>
      <c r="X102" s="51">
        <v>-3.1471987797665941E-3</v>
      </c>
      <c r="Y102" s="51">
        <v>5.2539199448773638E-2</v>
      </c>
      <c r="Z102" s="51">
        <v>8.2984352555168608E-4</v>
      </c>
      <c r="AA102" s="51">
        <v>-3.2734121520883397E-2</v>
      </c>
      <c r="AB102" s="51">
        <v>-3.1894872125747264E-2</v>
      </c>
      <c r="AC102" s="51">
        <v>-5.7688158134256873E-2</v>
      </c>
      <c r="AD102" s="51">
        <v>0.11219198373823813</v>
      </c>
      <c r="AE102" s="51">
        <v>1.1836806059672966E-3</v>
      </c>
      <c r="AF102" s="51">
        <v>-3.0089383087521626E-2</v>
      </c>
      <c r="AH102" s="53">
        <f t="shared" ref="AH102" si="42">R102</f>
        <v>45199</v>
      </c>
      <c r="AI102" s="56">
        <f t="shared" si="33"/>
        <v>0.84886767630836668</v>
      </c>
      <c r="AJ102" s="56">
        <f t="shared" si="34"/>
        <v>0.68692568518972663</v>
      </c>
      <c r="AK102" s="56">
        <f t="shared" si="35"/>
        <v>0.48963676520706606</v>
      </c>
      <c r="AL102" s="56">
        <f t="shared" si="36"/>
        <v>0.74791730171296056</v>
      </c>
      <c r="AM102" s="56">
        <f t="shared" si="37"/>
        <v>0.73738422864925823</v>
      </c>
      <c r="AN102" s="56">
        <f t="shared" si="38"/>
        <v>0.50334728209528701</v>
      </c>
      <c r="AO102" s="56">
        <f t="shared" si="39"/>
        <v>0.49035220362263421</v>
      </c>
      <c r="AP102" s="56">
        <f t="shared" si="40"/>
        <v>0.85983561295907518</v>
      </c>
    </row>
    <row r="103" spans="18:43" ht="12" customHeight="1">
      <c r="R103" s="48"/>
    </row>
    <row r="104" spans="18:43" ht="12" customHeight="1">
      <c r="R104" s="48"/>
    </row>
    <row r="105" spans="18:43" ht="12" customHeight="1">
      <c r="R105" s="48"/>
    </row>
    <row r="106" spans="18:43" ht="12" customHeight="1">
      <c r="R106" s="48"/>
    </row>
    <row r="107" spans="18:43" ht="12" customHeight="1">
      <c r="R107" s="48"/>
    </row>
    <row r="108" spans="18:43" ht="12" customHeight="1">
      <c r="R108" s="48"/>
    </row>
    <row r="109" spans="18:43" ht="12" customHeight="1">
      <c r="R109" s="48"/>
    </row>
    <row r="110" spans="18:43" ht="12" customHeight="1">
      <c r="R110" s="48"/>
    </row>
    <row r="111" spans="18:43" ht="12" customHeight="1">
      <c r="R111" s="48"/>
    </row>
    <row r="112" spans="18:43" ht="12" customHeight="1">
      <c r="R112" s="48"/>
    </row>
    <row r="113" spans="18:18" ht="12" customHeight="1">
      <c r="R113" s="48"/>
    </row>
    <row r="114" spans="18:18" ht="12" customHeight="1">
      <c r="R114" s="48"/>
    </row>
    <row r="115" spans="18:18" ht="12" customHeight="1">
      <c r="R115" s="48"/>
    </row>
  </sheetData>
  <mergeCells count="2">
    <mergeCell ref="B5:I5"/>
    <mergeCell ref="J5:N5"/>
  </mergeCells>
  <conditionalFormatting sqref="B7:N19">
    <cfRule type="colorScale" priority="4">
      <colorScale>
        <cfvo type="min"/>
        <cfvo type="max"/>
        <color theme="0"/>
        <color theme="6"/>
      </colorScale>
    </cfRule>
  </conditionalFormatting>
  <conditionalFormatting sqref="O7:O19 Q7:Q19">
    <cfRule type="colorScale" priority="2">
      <colorScale>
        <cfvo type="min"/>
        <cfvo type="max"/>
        <color theme="0"/>
        <color theme="6"/>
      </colorScale>
    </cfRule>
  </conditionalFormatting>
  <conditionalFormatting sqref="O20">
    <cfRule type="colorScale" priority="1">
      <colorScale>
        <cfvo type="min"/>
        <cfvo type="max"/>
        <color theme="0"/>
        <color theme="6"/>
      </colorScale>
    </cfRule>
  </conditionalFormatting>
  <conditionalFormatting sqref="Q20">
    <cfRule type="colorScale" priority="3">
      <colorScale>
        <cfvo type="min"/>
        <cfvo type="max"/>
        <color theme="0"/>
        <color theme="6"/>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F5B7-36EB-4F43-BDF3-8F41F273D63C}">
  <sheetPr>
    <tabColor theme="4"/>
  </sheetPr>
  <dimension ref="B5:O37"/>
  <sheetViews>
    <sheetView showGridLines="0" workbookViewId="0"/>
  </sheetViews>
  <sheetFormatPr defaultColWidth="10.5703125" defaultRowHeight="12" customHeight="1"/>
  <cols>
    <col min="1" max="1" width="2.5703125" style="17" customWidth="1"/>
    <col min="2" max="16384" width="10.5703125" style="17"/>
  </cols>
  <sheetData>
    <row r="5" spans="2:15" ht="12" customHeight="1">
      <c r="C5" s="15" t="s">
        <v>66</v>
      </c>
    </row>
    <row r="6" spans="2:15" ht="12" customHeight="1">
      <c r="C6" s="64" t="s">
        <v>2</v>
      </c>
      <c r="D6" s="65" t="s">
        <v>3</v>
      </c>
      <c r="E6" s="65" t="s">
        <v>4</v>
      </c>
      <c r="F6" s="65" t="s">
        <v>5</v>
      </c>
      <c r="G6" s="65" t="s">
        <v>6</v>
      </c>
      <c r="H6" s="65" t="s">
        <v>7</v>
      </c>
      <c r="I6" s="65" t="s">
        <v>8</v>
      </c>
      <c r="J6" s="113" t="s">
        <v>1</v>
      </c>
      <c r="K6" s="114" t="s">
        <v>9</v>
      </c>
      <c r="L6" s="114" t="s">
        <v>53</v>
      </c>
      <c r="M6" s="114" t="s">
        <v>54</v>
      </c>
      <c r="N6" s="114" t="s">
        <v>55</v>
      </c>
      <c r="O6" s="115" t="s">
        <v>56</v>
      </c>
    </row>
    <row r="7" spans="2:15" ht="12" customHeight="1">
      <c r="B7" s="66" t="s">
        <v>60</v>
      </c>
      <c r="C7" s="58">
        <v>9.9153731157642588E-2</v>
      </c>
      <c r="D7" s="59">
        <v>0.12703393561496779</v>
      </c>
      <c r="E7" s="59">
        <v>0.10728499080314509</v>
      </c>
      <c r="F7" s="59">
        <v>0.11656921979221563</v>
      </c>
      <c r="G7" s="59">
        <v>7.8640268150432152E-2</v>
      </c>
      <c r="H7" s="59">
        <v>0.10376601855178559</v>
      </c>
      <c r="I7" s="59">
        <v>9.1454222832839133E-2</v>
      </c>
      <c r="J7" s="72">
        <v>8.6316588982669931E-2</v>
      </c>
      <c r="K7" s="72">
        <v>0.16736229251343035</v>
      </c>
      <c r="L7" s="72">
        <v>0.17851705342025273</v>
      </c>
      <c r="M7" s="72">
        <v>0.19413532768948058</v>
      </c>
      <c r="N7" s="72">
        <v>0.23604973181065081</v>
      </c>
      <c r="O7" s="73">
        <v>0.10709178560473422</v>
      </c>
    </row>
    <row r="8" spans="2:15" ht="12" customHeight="1">
      <c r="B8" s="67" t="s">
        <v>61</v>
      </c>
      <c r="C8" s="61">
        <v>0.16400630639840211</v>
      </c>
      <c r="D8" s="62">
        <v>0.31628664229873205</v>
      </c>
      <c r="E8" s="62">
        <v>0.20861087305942372</v>
      </c>
      <c r="F8" s="62">
        <v>0.19427659378742268</v>
      </c>
      <c r="G8" s="62">
        <v>0.10674120404419134</v>
      </c>
      <c r="H8" s="62">
        <v>0.18153373027890285</v>
      </c>
      <c r="I8" s="62">
        <v>0.13275262737696775</v>
      </c>
      <c r="J8" s="62">
        <v>0.15626482269861408</v>
      </c>
      <c r="K8" s="62"/>
      <c r="L8" s="62"/>
      <c r="M8" s="62"/>
      <c r="N8" s="62"/>
      <c r="O8" s="63"/>
    </row>
    <row r="9" spans="2:15" ht="12" customHeight="1">
      <c r="B9" s="17" t="s">
        <v>112</v>
      </c>
    </row>
    <row r="31" spans="3:15" ht="12" customHeight="1">
      <c r="C31" s="15" t="s">
        <v>62</v>
      </c>
    </row>
    <row r="32" spans="3:15" ht="12" customHeight="1">
      <c r="C32" s="24" t="s">
        <v>2</v>
      </c>
      <c r="D32" s="25" t="s">
        <v>3</v>
      </c>
      <c r="E32" s="25" t="s">
        <v>4</v>
      </c>
      <c r="F32" s="25" t="s">
        <v>5</v>
      </c>
      <c r="G32" s="25" t="s">
        <v>6</v>
      </c>
      <c r="H32" s="25" t="s">
        <v>7</v>
      </c>
      <c r="I32" s="25" t="s">
        <v>8</v>
      </c>
      <c r="J32" s="25" t="s">
        <v>1</v>
      </c>
      <c r="K32" s="116" t="s">
        <v>9</v>
      </c>
      <c r="L32" s="116" t="s">
        <v>53</v>
      </c>
      <c r="M32" s="116" t="s">
        <v>54</v>
      </c>
      <c r="N32" s="116" t="s">
        <v>55</v>
      </c>
      <c r="O32" s="117" t="s">
        <v>56</v>
      </c>
    </row>
    <row r="33" spans="2:15" ht="12" customHeight="1">
      <c r="B33" s="66" t="s">
        <v>63</v>
      </c>
      <c r="C33" s="58">
        <v>-0.25633384193066189</v>
      </c>
      <c r="D33" s="59">
        <v>-0.65076965810572762</v>
      </c>
      <c r="E33" s="59">
        <v>-2.0789729177080551E-2</v>
      </c>
      <c r="F33" s="59">
        <v>-7.1656473897344641E-2</v>
      </c>
      <c r="G33" s="59">
        <v>-3.4989474848305724E-2</v>
      </c>
      <c r="H33" s="59">
        <v>-0.5533289223040716</v>
      </c>
      <c r="I33" s="59">
        <v>-0.15852892264222984</v>
      </c>
      <c r="J33" s="59">
        <v>-0.25660947085587993</v>
      </c>
      <c r="K33" s="59">
        <v>-0.43753433667350172</v>
      </c>
      <c r="L33" s="59">
        <v>-0.43134118724544113</v>
      </c>
      <c r="M33" s="59">
        <v>-8.9874786546604746E-2</v>
      </c>
      <c r="N33" s="59">
        <v>-0.21550076241216565</v>
      </c>
      <c r="O33" s="60">
        <v>-8.2435999999999954E-2</v>
      </c>
    </row>
    <row r="34" spans="2:15" ht="12" customHeight="1">
      <c r="B34" s="74" t="s">
        <v>64</v>
      </c>
      <c r="C34" s="68">
        <v>-0.27685231311801006</v>
      </c>
      <c r="D34" s="69">
        <v>-0.17082972742974312</v>
      </c>
      <c r="E34" s="69">
        <v>-0.56454016198526169</v>
      </c>
      <c r="F34" s="69">
        <v>-0.10052700891058164</v>
      </c>
      <c r="G34" s="69">
        <v>-0.2719022247101589</v>
      </c>
      <c r="H34" s="69">
        <v>-0.24379964048683833</v>
      </c>
      <c r="I34" s="69">
        <v>-0.16618607171244648</v>
      </c>
      <c r="J34" s="69">
        <v>-0.26495413795022538</v>
      </c>
      <c r="K34" s="69">
        <v>-0.45803480291065168</v>
      </c>
      <c r="L34" s="69">
        <v>-0.48703455772585624</v>
      </c>
      <c r="M34" s="69">
        <v>-0.63256793407895318</v>
      </c>
      <c r="N34" s="69">
        <v>-0.4544471637411398</v>
      </c>
      <c r="O34" s="70">
        <v>-0.26901181510323535</v>
      </c>
    </row>
    <row r="35" spans="2:15" ht="12" customHeight="1">
      <c r="B35" s="74" t="s">
        <v>110</v>
      </c>
      <c r="C35" s="71">
        <v>-8.5989650170837595E-2</v>
      </c>
      <c r="D35" s="72">
        <v>-1.8718853669913105E-2</v>
      </c>
      <c r="E35" s="72">
        <v>-3.6692748156797017E-2</v>
      </c>
      <c r="F35" s="72">
        <v>-0.11597379577944511</v>
      </c>
      <c r="G35" s="72">
        <v>-6.9392673947334393E-2</v>
      </c>
      <c r="H35" s="72">
        <v>-5.6358221243296702E-3</v>
      </c>
      <c r="I35" s="72">
        <v>-4.3620874234024609E-2</v>
      </c>
      <c r="J35" s="72">
        <v>-7.156790030299065E-2</v>
      </c>
      <c r="K35" s="72">
        <v>-0.19597992746184356</v>
      </c>
      <c r="L35" s="72">
        <v>-0.2210968469166511</v>
      </c>
      <c r="M35" s="72">
        <v>-0.25835409124753927</v>
      </c>
      <c r="N35" s="72">
        <v>-0.4440744195206271</v>
      </c>
      <c r="O35" s="73">
        <v>-0.13828755085674316</v>
      </c>
    </row>
    <row r="36" spans="2:15" ht="12" customHeight="1">
      <c r="B36" s="67" t="s">
        <v>65</v>
      </c>
      <c r="C36" s="61">
        <v>0</v>
      </c>
      <c r="D36" s="62">
        <v>-0.20395505420226989</v>
      </c>
      <c r="E36" s="62">
        <v>0</v>
      </c>
      <c r="F36" s="62">
        <v>-2.4548066468175311E-2</v>
      </c>
      <c r="G36" s="62">
        <v>0</v>
      </c>
      <c r="H36" s="62">
        <v>-2.1502208945014867E-2</v>
      </c>
      <c r="I36" s="62">
        <v>0</v>
      </c>
      <c r="J36" s="62">
        <v>0</v>
      </c>
      <c r="K36" s="62">
        <v>-7.409444695199674E-2</v>
      </c>
      <c r="L36" s="62">
        <v>-9.8020239905184603E-2</v>
      </c>
      <c r="M36" s="62">
        <v>-0.28324517405263494</v>
      </c>
      <c r="N36" s="62">
        <v>0</v>
      </c>
      <c r="O36" s="63">
        <v>-7.3640663497279157E-2</v>
      </c>
    </row>
    <row r="37" spans="2:15" ht="12" customHeight="1">
      <c r="B37" s="17" t="str">
        <f>B9</f>
        <v>*As of September 30, 2023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AA3D276758EA42B2E3B7D39B364A60" ma:contentTypeVersion="19" ma:contentTypeDescription="Create a new document." ma:contentTypeScope="" ma:versionID="bcad1b60f1b62cebe887b2a2e7ac56af">
  <xsd:schema xmlns:xsd="http://www.w3.org/2001/XMLSchema" xmlns:xs="http://www.w3.org/2001/XMLSchema" xmlns:p="http://schemas.microsoft.com/office/2006/metadata/properties" xmlns:ns1="http://schemas.microsoft.com/sharepoint/v3" xmlns:ns2="b96edc54-fd25-472f-aabc-2b7bfc40a2df" xmlns:ns3="6e78ff2e-7cd1-4db1-a5aa-e80c3081f3be" xmlns:ns4="a9f75129-9d9b-4f89-a9e4-00ed9b168d42" targetNamespace="http://schemas.microsoft.com/office/2006/metadata/properties" ma:root="true" ma:fieldsID="d47aabcccc65c7db98e589bb56efe09a" ns1:_="" ns2:_="" ns3:_="" ns4:_="">
    <xsd:import namespace="http://schemas.microsoft.com/sharepoint/v3"/>
    <xsd:import namespace="b96edc54-fd25-472f-aabc-2b7bfc40a2df"/>
    <xsd:import namespace="6e78ff2e-7cd1-4db1-a5aa-e80c3081f3be"/>
    <xsd:import namespace="a9f75129-9d9b-4f89-a9e4-00ed9b168d4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4:SharedWithUsers" minOccurs="0"/>
                <xsd:element ref="ns4:SharedWithDetails" minOccurs="0"/>
                <xsd:element ref="ns2:MediaLengthInSeconds"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edc54-fd25-472f-aabc-2b7bfc40a2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57a171-654f-4563-9f59-7d53f9f4325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78ff2e-7cd1-4db1-a5aa-e80c3081f3b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57390e-33f7-4e72-92f7-34143a5fc9f1}" ma:internalName="TaxCatchAll" ma:showField="CatchAllData" ma:web="a9f75129-9d9b-4f89-a9e4-00ed9b168d4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9f75129-9d9b-4f89-a9e4-00ed9b168d42"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e78ff2e-7cd1-4db1-a5aa-e80c3081f3be" xsi:nil="true"/>
    <lcf76f155ced4ddcb4097134ff3c332f xmlns="b96edc54-fd25-472f-aabc-2b7bfc40a2df">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176C159-DC48-4EF7-9398-E6650BE37A64}">
  <ds:schemaRefs>
    <ds:schemaRef ds:uri="http://schemas.microsoft.com/sharepoint/v3/contenttype/forms"/>
  </ds:schemaRefs>
</ds:datastoreItem>
</file>

<file path=customXml/itemProps2.xml><?xml version="1.0" encoding="utf-8"?>
<ds:datastoreItem xmlns:ds="http://schemas.openxmlformats.org/officeDocument/2006/customXml" ds:itemID="{0F18E401-1F63-4740-910E-1EFC994E63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6edc54-fd25-472f-aabc-2b7bfc40a2df"/>
    <ds:schemaRef ds:uri="6e78ff2e-7cd1-4db1-a5aa-e80c3081f3be"/>
    <ds:schemaRef ds:uri="a9f75129-9d9b-4f89-a9e4-00ed9b168d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3C1440-66F5-4D58-8D8E-52B68BFA637A}">
  <ds:schemaRefs>
    <ds:schemaRef ds:uri="http://schemas.microsoft.com/sharepoint/v3"/>
    <ds:schemaRef ds:uri="http://purl.org/dc/elements/1.1/"/>
    <ds:schemaRef ds:uri="b96edc54-fd25-472f-aabc-2b7bfc40a2df"/>
    <ds:schemaRef ds:uri="http://schemas.microsoft.com/office/2006/metadata/properties"/>
    <ds:schemaRef ds:uri="http://www.w3.org/XML/1998/namespac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a9f75129-9d9b-4f89-a9e4-00ed9b168d42"/>
    <ds:schemaRef ds:uri="6e78ff2e-7cd1-4db1-a5aa-e80c3081f3b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Private Capital Indexes</vt:lpstr>
      <vt:lpstr>Quarterly Returns</vt:lpstr>
      <vt:lpstr>Quarterly Returns by Source</vt:lpstr>
      <vt:lpstr>Quartile Indexes</vt:lpstr>
      <vt:lpstr>Regional Indexes</vt:lpstr>
      <vt:lpstr>Adjusted Returns</vt:lpstr>
      <vt:lpstr>Correlations</vt:lpstr>
      <vt:lpstr>Volatility and Drawdowns</vt:lpstr>
      <vt:lpstr>Index Weightings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 Carmean</dc:creator>
  <cp:keywords/>
  <dc:description/>
  <cp:lastModifiedBy>Ryan Palazzetti</cp:lastModifiedBy>
  <cp:revision/>
  <dcterms:created xsi:type="dcterms:W3CDTF">2021-01-31T06:30:11Z</dcterms:created>
  <dcterms:modified xsi:type="dcterms:W3CDTF">2024-02-19T18:00:20Z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0x01010000AA3D276758EA42B2E3B7D39B364A60</vt:lpwstr>
  </property>
  <property fmtid="{D5CDD505-2E9C-101B-9397-08002B2CF9AE}" pid="3" name="MediaServiceImageTags">
    <vt:lpwstr/>
  </property>
</Properties>
</file>