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other\2020SummerTrip墾丁\"/>
    </mc:Choice>
  </mc:AlternateContent>
  <bookViews>
    <workbookView xWindow="0" yWindow="0" windowWidth="0" windowHeight="0"/>
  </bookViews>
  <sheets>
    <sheet name="行程" sheetId="3" r:id="rId1"/>
    <sheet name="高鐵" sheetId="2" r:id="rId2"/>
    <sheet name="記帳表" sheetId="1" r:id="rId3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3" i="1"/>
  <c r="I29" i="2" l="1"/>
  <c r="I28" i="2"/>
  <c r="I27" i="2"/>
  <c r="I26" i="2"/>
  <c r="I25" i="2"/>
  <c r="H24" i="2"/>
  <c r="H29" i="2"/>
  <c r="H28" i="2"/>
  <c r="H27" i="2"/>
  <c r="H26" i="2"/>
  <c r="H25" i="2"/>
  <c r="I12" i="2"/>
  <c r="H14" i="2"/>
  <c r="H13" i="2"/>
  <c r="H12" i="2"/>
  <c r="I3" i="2"/>
  <c r="H9" i="2"/>
  <c r="H8" i="2"/>
  <c r="H7" i="2"/>
  <c r="H6" i="2"/>
  <c r="H5" i="2"/>
  <c r="I5" i="2" s="1"/>
  <c r="H4" i="2"/>
  <c r="I4" i="2" s="1"/>
  <c r="H3" i="2"/>
  <c r="H2" i="2"/>
  <c r="I2" i="2" s="1"/>
  <c r="F2" i="1" l="1"/>
  <c r="E2" i="1"/>
  <c r="E3" i="1" l="1"/>
</calcChain>
</file>

<file path=xl/sharedStrings.xml><?xml version="1.0" encoding="utf-8"?>
<sst xmlns="http://schemas.openxmlformats.org/spreadsheetml/2006/main" count="131" uniqueCount="129">
  <si>
    <t>項目</t>
    <phoneticPr fontId="1" type="noConversion"/>
  </si>
  <si>
    <t>金額</t>
    <phoneticPr fontId="1" type="noConversion"/>
  </si>
  <si>
    <t>單價</t>
    <phoneticPr fontId="1" type="noConversion"/>
  </si>
  <si>
    <t>個數</t>
    <phoneticPr fontId="1" type="noConversion"/>
  </si>
  <si>
    <t>墾丁包棟民宿</t>
    <phoneticPr fontId="1" type="noConversion"/>
  </si>
  <si>
    <t>取消鹿角手續費</t>
    <phoneticPr fontId="1" type="noConversion"/>
  </si>
  <si>
    <t>出發時間</t>
    <phoneticPr fontId="1" type="noConversion"/>
  </si>
  <si>
    <t>車次編號</t>
    <phoneticPr fontId="1" type="noConversion"/>
  </si>
  <si>
    <t>折數</t>
    <phoneticPr fontId="1" type="noConversion"/>
  </si>
  <si>
    <t>價格</t>
    <phoneticPr fontId="1" type="noConversion"/>
  </si>
  <si>
    <t>抵達時間</t>
    <phoneticPr fontId="1" type="noConversion"/>
  </si>
  <si>
    <t>台北</t>
    <phoneticPr fontId="1" type="noConversion"/>
  </si>
  <si>
    <t>台北至左營</t>
    <phoneticPr fontId="1" type="noConversion"/>
  </si>
  <si>
    <t>0830</t>
    <phoneticPr fontId="1" type="noConversion"/>
  </si>
  <si>
    <t>0711</t>
    <phoneticPr fontId="1" type="noConversion"/>
  </si>
  <si>
    <t>台中至左營</t>
    <phoneticPr fontId="1" type="noConversion"/>
  </si>
  <si>
    <t>0925</t>
    <phoneticPr fontId="1" type="noConversion"/>
  </si>
  <si>
    <t>0911</t>
    <phoneticPr fontId="1" type="noConversion"/>
  </si>
  <si>
    <t>1125</t>
    <phoneticPr fontId="1" type="noConversion"/>
  </si>
  <si>
    <t>原價差距</t>
    <phoneticPr fontId="1" type="noConversion"/>
  </si>
  <si>
    <t>出發地點</t>
    <phoneticPr fontId="1" type="noConversion"/>
  </si>
  <si>
    <t>去程</t>
    <phoneticPr fontId="1" type="noConversion"/>
  </si>
  <si>
    <t>回程</t>
    <phoneticPr fontId="1" type="noConversion"/>
  </si>
  <si>
    <t>左營</t>
    <phoneticPr fontId="1" type="noConversion"/>
  </si>
  <si>
    <t>1825</t>
    <phoneticPr fontId="1" type="noConversion"/>
  </si>
  <si>
    <t>1725</t>
    <phoneticPr fontId="1" type="noConversion"/>
  </si>
  <si>
    <t>1900</t>
    <phoneticPr fontId="1" type="noConversion"/>
  </si>
  <si>
    <t>1925</t>
    <phoneticPr fontId="1" type="noConversion"/>
  </si>
  <si>
    <t>搶票順序</t>
    <phoneticPr fontId="1" type="noConversion"/>
  </si>
  <si>
    <t>2050</t>
    <phoneticPr fontId="1" type="noConversion"/>
  </si>
  <si>
    <t>2110</t>
    <phoneticPr fontId="1" type="noConversion"/>
  </si>
  <si>
    <t>2150</t>
    <phoneticPr fontId="1" type="noConversion"/>
  </si>
  <si>
    <t>日期</t>
    <phoneticPr fontId="1" type="noConversion"/>
  </si>
  <si>
    <t>金額試算</t>
    <phoneticPr fontId="1" type="noConversion"/>
  </si>
  <si>
    <t>80%+90%</t>
    <phoneticPr fontId="1" type="noConversion"/>
  </si>
  <si>
    <t>來回80%</t>
    <phoneticPr fontId="1" type="noConversion"/>
  </si>
  <si>
    <t>來回90%</t>
    <phoneticPr fontId="1" type="noConversion"/>
  </si>
  <si>
    <t>80%+65%</t>
    <phoneticPr fontId="1" type="noConversion"/>
  </si>
  <si>
    <t>90%+65%</t>
    <phoneticPr fontId="1" type="noConversion"/>
  </si>
  <si>
    <t>原價來回</t>
    <phoneticPr fontId="1" type="noConversion"/>
  </si>
  <si>
    <t>金額</t>
    <phoneticPr fontId="1" type="noConversion"/>
  </si>
  <si>
    <t>省下費用</t>
    <phoneticPr fontId="1" type="noConversion"/>
  </si>
  <si>
    <t>日期</t>
    <phoneticPr fontId="1" type="noConversion"/>
  </si>
  <si>
    <t>時間</t>
    <phoneticPr fontId="1" type="noConversion"/>
  </si>
  <si>
    <t>備註</t>
    <phoneticPr fontId="1" type="noConversion"/>
  </si>
  <si>
    <t>花費</t>
    <phoneticPr fontId="1" type="noConversion"/>
  </si>
  <si>
    <t>where</t>
    <phoneticPr fontId="1" type="noConversion"/>
  </si>
  <si>
    <t>do</t>
    <phoneticPr fontId="1" type="noConversion"/>
  </si>
  <si>
    <t>通車</t>
    <phoneticPr fontId="1" type="noConversion"/>
  </si>
  <si>
    <t>左營高鐵站</t>
  </si>
  <si>
    <t>幸運星民宿</t>
    <phoneticPr fontId="1" type="noConversion"/>
  </si>
  <si>
    <t>946屏東縣恆春鎮墾丁路和平巷83號 
0938 637 735</t>
    <phoneticPr fontId="1" type="noConversion"/>
  </si>
  <si>
    <t>交通時間</t>
    <phoneticPr fontId="1" type="noConversion"/>
  </si>
  <si>
    <t>20分</t>
    <phoneticPr fontId="1" type="noConversion"/>
  </si>
  <si>
    <t>130分</t>
    <phoneticPr fontId="1" type="noConversion"/>
  </si>
  <si>
    <t>關山</t>
    <phoneticPr fontId="1" type="noConversion"/>
  </si>
  <si>
    <t>看夕陽</t>
    <phoneticPr fontId="1" type="noConversion"/>
  </si>
  <si>
    <t>鈕扣倉庫</t>
    <phoneticPr fontId="1" type="noConversion"/>
  </si>
  <si>
    <t>晚餐</t>
    <phoneticPr fontId="1" type="noConversion"/>
  </si>
  <si>
    <t>6分</t>
    <phoneticPr fontId="1" type="noConversion"/>
  </si>
  <si>
    <t>關山-阿三哥</t>
    <phoneticPr fontId="1" type="noConversion"/>
  </si>
  <si>
    <t>營業時間1800-0100</t>
    <phoneticPr fontId="1" type="noConversion"/>
  </si>
  <si>
    <t>水到魚行浮淺館</t>
    <phoneticPr fontId="1" type="noConversion"/>
  </si>
  <si>
    <t>浮淺</t>
    <phoneticPr fontId="1" type="noConversion"/>
  </si>
  <si>
    <t>350/人</t>
    <phoneticPr fontId="1" type="noConversion"/>
  </si>
  <si>
    <t>台北-左營1209</t>
    <phoneticPr fontId="1" type="noConversion"/>
  </si>
  <si>
    <t>0851~1030</t>
    <phoneticPr fontId="1" type="noConversion"/>
  </si>
  <si>
    <t>99分</t>
    <phoneticPr fontId="1" type="noConversion"/>
  </si>
  <si>
    <t>airbnb手續費</t>
    <phoneticPr fontId="1" type="noConversion"/>
  </si>
  <si>
    <t>台北至左營高鐵票</t>
    <phoneticPr fontId="1" type="noConversion"/>
  </si>
  <si>
    <t>付款人</t>
    <phoneticPr fontId="1" type="noConversion"/>
  </si>
  <si>
    <t>秦</t>
    <phoneticPr fontId="1" type="noConversion"/>
  </si>
  <si>
    <t>涂</t>
    <phoneticPr fontId="1" type="noConversion"/>
  </si>
  <si>
    <t>涂</t>
    <phoneticPr fontId="1" type="noConversion"/>
  </si>
  <si>
    <t>林</t>
    <phoneticPr fontId="1" type="noConversion"/>
  </si>
  <si>
    <t>租車</t>
    <phoneticPr fontId="1" type="noConversion"/>
  </si>
  <si>
    <t>龍虎塔</t>
    <phoneticPr fontId="1" type="noConversion"/>
  </si>
  <si>
    <t>西子灣</t>
    <phoneticPr fontId="1" type="noConversion"/>
  </si>
  <si>
    <t>丹丹漢堡</t>
    <phoneticPr fontId="1" type="noConversion"/>
  </si>
  <si>
    <t>午餐</t>
    <phoneticPr fontId="1" type="noConversion"/>
  </si>
  <si>
    <t>全票60元  小型車停車:50元/次
收費時間 9:00AM~7:00PM</t>
    <phoneticPr fontId="1" type="noConversion"/>
  </si>
  <si>
    <t>1030</t>
    <phoneticPr fontId="1" type="noConversion"/>
  </si>
  <si>
    <t>最終</t>
    <phoneticPr fontId="1" type="noConversion"/>
  </si>
  <si>
    <t>格上早鳥租車</t>
    <phoneticPr fontId="1" type="noConversion"/>
  </si>
  <si>
    <t>最終</t>
    <phoneticPr fontId="1" type="noConversion"/>
  </si>
  <si>
    <t>左營至台北高鐵票(65折)</t>
    <phoneticPr fontId="1" type="noConversion"/>
  </si>
  <si>
    <t>林</t>
    <phoneticPr fontId="1" type="noConversion"/>
  </si>
  <si>
    <t>四人單價</t>
    <phoneticPr fontId="1" type="noConversion"/>
  </si>
  <si>
    <t>五人單價(+yo)</t>
    <phoneticPr fontId="1" type="noConversion"/>
  </si>
  <si>
    <t>四人單價(-秦)</t>
    <phoneticPr fontId="1" type="noConversion"/>
  </si>
  <si>
    <t>下午茶</t>
    <phoneticPr fontId="1" type="noConversion"/>
  </si>
  <si>
    <t>3分</t>
    <phoneticPr fontId="1" type="noConversion"/>
  </si>
  <si>
    <t>預約早上九點 八點二十需報到</t>
    <phoneticPr fontId="1" type="noConversion"/>
  </si>
  <si>
    <t>水蛙窟</t>
  </si>
  <si>
    <t>風吹砂</t>
  </si>
  <si>
    <t>龍磐草原公園</t>
  </si>
  <si>
    <t>晚餐</t>
    <phoneticPr fontId="1" type="noConversion"/>
  </si>
  <si>
    <t>紅柴坑 阿三哥海產店  (營業時間1700-2000)</t>
    <phoneticPr fontId="1" type="noConversion"/>
  </si>
  <si>
    <t>恆春夜市只有周日才有
紅柴坑 阿三哥海產店  (營業時間1700-2000)
鴨肉菜  (營業時間1730-2230)</t>
    <phoneticPr fontId="1" type="noConversion"/>
  </si>
  <si>
    <t>墾丁大街</t>
  </si>
  <si>
    <t>恆春夜市</t>
    <phoneticPr fontId="1" type="noConversion"/>
  </si>
  <si>
    <t>逛街</t>
    <phoneticPr fontId="1" type="noConversion"/>
  </si>
  <si>
    <t>0900-1000</t>
    <phoneticPr fontId="1" type="noConversion"/>
  </si>
  <si>
    <t>7分</t>
    <phoneticPr fontId="1" type="noConversion"/>
  </si>
  <si>
    <t>20分</t>
    <phoneticPr fontId="1" type="noConversion"/>
  </si>
  <si>
    <t>30分</t>
    <phoneticPr fontId="1" type="noConversion"/>
  </si>
  <si>
    <t>最南端</t>
    <phoneticPr fontId="1" type="noConversion"/>
  </si>
  <si>
    <t>鵝鑾鼻燈塔&amp;滄海亭</t>
    <phoneticPr fontId="1" type="noConversion"/>
  </si>
  <si>
    <t>sunrise us coffee</t>
    <phoneticPr fontId="1" type="noConversion"/>
  </si>
  <si>
    <t>營業時間1200-1800</t>
    <phoneticPr fontId="1" type="noConversion"/>
  </si>
  <si>
    <t>船帆石</t>
    <phoneticPr fontId="1" type="noConversion"/>
  </si>
  <si>
    <t>墾丁國家公園</t>
    <phoneticPr fontId="1" type="noConversion"/>
  </si>
  <si>
    <t>開放時間：8：00 ~ 18：00 
蓮池潭右手邊有公有停車場，海光停車場，計次三十元</t>
    <phoneticPr fontId="1" type="noConversion"/>
  </si>
  <si>
    <t>2分</t>
    <phoneticPr fontId="1" type="noConversion"/>
  </si>
  <si>
    <t>6分</t>
    <phoneticPr fontId="1" type="noConversion"/>
  </si>
  <si>
    <t>7分</t>
    <phoneticPr fontId="1" type="noConversion"/>
  </si>
  <si>
    <t>迷路小章魚</t>
    <phoneticPr fontId="1" type="noConversion"/>
  </si>
  <si>
    <t>午餐(餐酒館)</t>
    <phoneticPr fontId="1" type="noConversion"/>
  </si>
  <si>
    <t>如果時間太趕，可換到7/6早上去</t>
    <phoneticPr fontId="1" type="noConversion"/>
  </si>
  <si>
    <t>墾丁牧場合作社</t>
    <phoneticPr fontId="1" type="noConversion"/>
  </si>
  <si>
    <t>早餐</t>
    <phoneticPr fontId="1" type="noConversion"/>
  </si>
  <si>
    <t>如果沒有去牧場合作社就去</t>
    <phoneticPr fontId="1" type="noConversion"/>
  </si>
  <si>
    <t>濰克早午餐</t>
    <phoneticPr fontId="1" type="noConversion"/>
  </si>
  <si>
    <t>8分</t>
    <phoneticPr fontId="1" type="noConversion"/>
  </si>
  <si>
    <t>小杜包子</t>
    <phoneticPr fontId="1" type="noConversion"/>
  </si>
  <si>
    <t>4分</t>
    <phoneticPr fontId="1" type="noConversion"/>
  </si>
  <si>
    <t>屏東縣恆春鎮南灣路60號
營業時間：平日12:00–15:00, 18:00–21:00 周六日12:00–15:0</t>
    <phoneticPr fontId="1" type="noConversion"/>
  </si>
  <si>
    <t>砂島、砂島貝殼展示館</t>
    <phoneticPr fontId="1" type="noConversion"/>
  </si>
  <si>
    <t>抓九點出門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</si>
</sst>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m&quot;月&quot;d&quot;日&quot;"/>
    <numFmt numFmtId="177" formatCode="0.00_ "/>
  </numFmts>
  <fonts count="9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微軟正黑體"/>
      <family val="2"/>
      <charset val="136"/>
    </font>
    <font>
      <sz val="12"/>
      <name val="新細明體"/>
      <family val="2"/>
      <charset val="136"/>
      <scheme val="minor"/>
    </font>
    <font>
      <b/>
      <sz val="12"/>
      <name val="新細明體"/>
      <family val="2"/>
      <charset val="136"/>
      <scheme val="minor"/>
    </font>
    <font>
      <sz val="12"/>
      <name val="微軟正黑體"/>
      <family val="2"/>
      <charset val="136"/>
    </font>
    <font>
      <sz val="12"/>
      <color rgb="FF3C4043"/>
      <name val="微軟正黑體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8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Border="1">
      <alignment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9" fontId="0" fillId="0" borderId="1" xfId="0" applyNumberFormat="1" applyFill="1" applyBorder="1" applyAlignment="1">
      <alignment horizontal="center" vertical="center"/>
    </xf>
    <xf numFmtId="9" fontId="0" fillId="0" borderId="7" xfId="0" applyNumberForma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9" fontId="0" fillId="0" borderId="2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9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49" fontId="0" fillId="0" borderId="0" xfId="0" applyNumberFormat="1" applyBorder="1" applyAlignment="1">
      <alignment horizontal="center" vertical="center"/>
    </xf>
    <xf numFmtId="9" fontId="2" fillId="0" borderId="12" xfId="0" applyNumberFormat="1" applyFont="1" applyBorder="1" applyAlignment="1">
      <alignment horizontal="center" vertical="center"/>
    </xf>
    <xf numFmtId="0" fontId="2" fillId="0" borderId="12" xfId="0" applyFont="1" applyBorder="1">
      <alignment vertical="center"/>
    </xf>
    <xf numFmtId="177" fontId="0" fillId="0" borderId="0" xfId="0" applyNumberFormat="1" applyAlignment="1">
      <alignment horizontal="center" vertical="center"/>
    </xf>
    <xf numFmtId="9" fontId="0" fillId="0" borderId="0" xfId="0" applyNumberFormat="1" applyFill="1" applyBorder="1" applyAlignment="1">
      <alignment horizontal="center" vertical="center"/>
    </xf>
    <xf numFmtId="0" fontId="3" fillId="0" borderId="1" xfId="0" applyFont="1" applyBorder="1">
      <alignment vertical="center"/>
    </xf>
    <xf numFmtId="0" fontId="3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>
      <alignment vertical="center"/>
    </xf>
    <xf numFmtId="0" fontId="4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176" fontId="4" fillId="0" borderId="0" xfId="0" applyNumberFormat="1" applyFont="1">
      <alignment vertical="center"/>
    </xf>
    <xf numFmtId="0" fontId="5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9" fontId="5" fillId="3" borderId="2" xfId="0" applyNumberFormat="1" applyFont="1" applyFill="1" applyBorder="1" applyAlignment="1">
      <alignment horizontal="center" vertical="center"/>
    </xf>
    <xf numFmtId="49" fontId="5" fillId="3" borderId="2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49" fontId="4" fillId="0" borderId="0" xfId="0" applyNumberFormat="1" applyFont="1" applyAlignment="1">
      <alignment horizontal="left" vertical="center"/>
    </xf>
    <xf numFmtId="49" fontId="4" fillId="0" borderId="0" xfId="0" applyNumberFormat="1" applyFont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>
      <alignment vertical="center"/>
    </xf>
    <xf numFmtId="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0" fillId="0" borderId="0" xfId="0" applyAlignment="1">
      <alignment horizontal="right" vertical="center"/>
    </xf>
    <xf numFmtId="176" fontId="4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3" xfId="0" applyBorder="1" applyAlignment="1">
      <alignment vertical="center"/>
    </xf>
    <xf numFmtId="49" fontId="0" fillId="0" borderId="13" xfId="0" applyNumberFormat="1" applyBorder="1" applyAlignment="1">
      <alignment horizontal="center" vertical="center"/>
    </xf>
    <xf numFmtId="49" fontId="0" fillId="0" borderId="5" xfId="0" applyNumberFormat="1" applyBorder="1" applyAlignment="1">
      <alignment horizontal="center" vertical="center"/>
    </xf>
    <xf numFmtId="49" fontId="0" fillId="3" borderId="5" xfId="0" applyNumberFormat="1" applyFill="1" applyBorder="1" applyAlignment="1">
      <alignment horizontal="center" vertical="center"/>
    </xf>
    <xf numFmtId="49" fontId="0" fillId="0" borderId="8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76" fontId="0" fillId="0" borderId="9" xfId="0" applyNumberForma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0" fillId="0" borderId="2" xfId="0" applyNumberFormat="1" applyBorder="1" applyAlignment="1">
      <alignment horizontal="center" vertical="center"/>
    </xf>
    <xf numFmtId="49" fontId="0" fillId="2" borderId="2" xfId="0" applyNumberFormat="1" applyFill="1" applyBorder="1" applyAlignment="1">
      <alignment horizontal="center" vertical="center"/>
    </xf>
    <xf numFmtId="49" fontId="0" fillId="0" borderId="12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vertical="center" wrapText="1"/>
    </xf>
    <xf numFmtId="49" fontId="7" fillId="0" borderId="0" xfId="0" applyNumberFormat="1" applyFont="1" applyAlignment="1">
      <alignment horizontal="left" vertical="center" wrapText="1"/>
    </xf>
    <xf numFmtId="0" fontId="8" fillId="0" borderId="0" xfId="0" applyFont="1" applyAlignment="1">
      <alignment vertical="center" wrapText="1"/>
    </xf>
    <xf numFmtId="0" fontId="8" fillId="0" borderId="0" xfId="0" applyFon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7" workbookViewId="0">
      <selection activeCell="B31" sqref="B31"/>
    </sheetView>
  </sheetViews>
  <sheetFormatPr defaultRowHeight="15.75"/>
  <cols>
    <col min="1" max="1" width="9" style="24"/>
    <col min="2" max="2" width="12" style="34" customWidth="1"/>
    <col min="3" max="3" width="21.125" style="33" customWidth="1"/>
    <col min="4" max="4" width="10" style="34" customWidth="1"/>
    <col min="5" max="5" width="18.75" style="32" customWidth="1"/>
    <col min="6" max="6" width="9" style="24"/>
    <col min="7" max="7" width="56" style="24" customWidth="1"/>
    <col min="8" max="16384" width="9" style="24"/>
  </cols>
  <sheetData>
    <row r="1" spans="1:7" s="23" customFormat="1">
      <c r="A1" s="23" t="s">
        <v>42</v>
      </c>
      <c r="B1" s="34" t="s">
        <v>43</v>
      </c>
      <c r="C1" s="33" t="s">
        <v>46</v>
      </c>
      <c r="D1" s="34" t="s">
        <v>52</v>
      </c>
      <c r="E1" s="23" t="s">
        <v>47</v>
      </c>
      <c r="F1" s="23" t="s">
        <v>45</v>
      </c>
      <c r="G1" s="23" t="s">
        <v>44</v>
      </c>
    </row>
    <row r="2" spans="1:7" s="23" customFormat="1">
      <c r="A2" s="40">
        <v>44016</v>
      </c>
      <c r="B2" s="34" t="s">
        <v>66</v>
      </c>
      <c r="C2" s="73" t="s">
        <v>65</v>
      </c>
      <c r="D2" s="74" t="s">
        <v>67</v>
      </c>
      <c r="E2" s="75" t="s">
        <v>48</v>
      </c>
      <c r="F2" s="76">
        <v>1490</v>
      </c>
      <c r="G2" s="76"/>
    </row>
    <row r="3" spans="1:7">
      <c r="A3" s="41"/>
      <c r="C3" s="73" t="s">
        <v>49</v>
      </c>
      <c r="D3" s="74"/>
      <c r="E3" s="75" t="s">
        <v>75</v>
      </c>
      <c r="F3" s="77"/>
      <c r="G3" s="77"/>
    </row>
    <row r="4" spans="1:7" ht="31.5">
      <c r="A4" s="41"/>
      <c r="B4" s="23"/>
      <c r="C4" s="75" t="s">
        <v>76</v>
      </c>
      <c r="D4" s="74" t="s">
        <v>103</v>
      </c>
      <c r="E4" s="75"/>
      <c r="F4" s="77"/>
      <c r="G4" s="78" t="s">
        <v>112</v>
      </c>
    </row>
    <row r="5" spans="1:7">
      <c r="A5" s="41"/>
      <c r="B5" s="23"/>
      <c r="C5" s="75" t="s">
        <v>77</v>
      </c>
      <c r="D5" s="74"/>
      <c r="E5" s="75"/>
      <c r="F5" s="77"/>
      <c r="G5" s="77"/>
    </row>
    <row r="6" spans="1:7">
      <c r="A6" s="41"/>
      <c r="B6" s="23"/>
      <c r="C6" s="75" t="s">
        <v>78</v>
      </c>
      <c r="D6" s="74"/>
      <c r="E6" s="75" t="s">
        <v>79</v>
      </c>
      <c r="F6" s="77"/>
      <c r="G6" s="77"/>
    </row>
    <row r="7" spans="1:7" ht="31.5">
      <c r="A7" s="41"/>
      <c r="C7" s="73" t="s">
        <v>50</v>
      </c>
      <c r="D7" s="74" t="s">
        <v>54</v>
      </c>
      <c r="E7" s="75"/>
      <c r="F7" s="77"/>
      <c r="G7" s="78" t="s">
        <v>51</v>
      </c>
    </row>
    <row r="8" spans="1:7">
      <c r="A8" s="41"/>
      <c r="C8" s="79" t="s">
        <v>119</v>
      </c>
      <c r="D8" s="74" t="s">
        <v>91</v>
      </c>
      <c r="E8" s="75" t="s">
        <v>90</v>
      </c>
      <c r="F8" s="77"/>
      <c r="G8" s="78" t="s">
        <v>118</v>
      </c>
    </row>
    <row r="9" spans="1:7" ht="31.5">
      <c r="A9" s="41"/>
      <c r="C9" s="73" t="s">
        <v>55</v>
      </c>
      <c r="D9" s="74" t="s">
        <v>53</v>
      </c>
      <c r="E9" s="75" t="s">
        <v>56</v>
      </c>
      <c r="F9" s="77"/>
      <c r="G9" s="78" t="s">
        <v>80</v>
      </c>
    </row>
    <row r="10" spans="1:7">
      <c r="A10" s="41"/>
      <c r="C10" s="73" t="s">
        <v>60</v>
      </c>
      <c r="D10" s="74" t="s">
        <v>59</v>
      </c>
      <c r="E10" s="75" t="s">
        <v>58</v>
      </c>
      <c r="F10" s="77"/>
      <c r="G10" s="77" t="s">
        <v>97</v>
      </c>
    </row>
    <row r="11" spans="1:7" ht="15.75" customHeight="1">
      <c r="A11" s="41"/>
      <c r="C11" s="32" t="s">
        <v>99</v>
      </c>
      <c r="D11" s="23" t="s">
        <v>104</v>
      </c>
      <c r="E11" s="32" t="s">
        <v>101</v>
      </c>
    </row>
    <row r="13" spans="1:7">
      <c r="A13" s="27">
        <v>44017</v>
      </c>
      <c r="B13" s="34" t="s">
        <v>102</v>
      </c>
      <c r="C13" s="33" t="s">
        <v>62</v>
      </c>
      <c r="D13" s="34" t="s">
        <v>53</v>
      </c>
      <c r="E13" s="32" t="s">
        <v>63</v>
      </c>
      <c r="F13" s="24" t="s">
        <v>64</v>
      </c>
      <c r="G13" s="24" t="s">
        <v>92</v>
      </c>
    </row>
    <row r="14" spans="1:7" ht="37.5" customHeight="1">
      <c r="C14" s="77" t="s">
        <v>116</v>
      </c>
      <c r="D14" s="34" t="s">
        <v>114</v>
      </c>
      <c r="E14" s="32" t="s">
        <v>117</v>
      </c>
      <c r="G14" s="80" t="s">
        <v>126</v>
      </c>
    </row>
    <row r="15" spans="1:7">
      <c r="C15" s="33" t="s">
        <v>111</v>
      </c>
      <c r="D15" s="34" t="s">
        <v>113</v>
      </c>
      <c r="G15" s="81"/>
    </row>
    <row r="16" spans="1:7">
      <c r="C16" s="33" t="s">
        <v>110</v>
      </c>
      <c r="D16" s="34" t="s">
        <v>115</v>
      </c>
      <c r="G16" s="81"/>
    </row>
    <row r="17" spans="1:7">
      <c r="C17" s="33" t="s">
        <v>127</v>
      </c>
    </row>
    <row r="18" spans="1:7">
      <c r="C18" s="33" t="s">
        <v>107</v>
      </c>
    </row>
    <row r="19" spans="1:7">
      <c r="C19" s="33" t="s">
        <v>106</v>
      </c>
    </row>
    <row r="20" spans="1:7">
      <c r="C20" s="33" t="s">
        <v>108</v>
      </c>
      <c r="E20" s="32" t="s">
        <v>90</v>
      </c>
      <c r="G20" s="24" t="s">
        <v>109</v>
      </c>
    </row>
    <row r="21" spans="1:7">
      <c r="C21" s="33" t="s">
        <v>95</v>
      </c>
    </row>
    <row r="22" spans="1:7">
      <c r="C22" s="33" t="s">
        <v>93</v>
      </c>
      <c r="D22" s="24"/>
      <c r="E22" s="24"/>
    </row>
    <row r="23" spans="1:7">
      <c r="C23" s="33" t="s">
        <v>94</v>
      </c>
    </row>
    <row r="24" spans="1:7" ht="47.25">
      <c r="C24" s="33" t="s">
        <v>100</v>
      </c>
      <c r="D24" s="34" t="s">
        <v>105</v>
      </c>
      <c r="E24" s="32" t="s">
        <v>96</v>
      </c>
      <c r="G24" s="25" t="s">
        <v>98</v>
      </c>
    </row>
    <row r="25" spans="1:7">
      <c r="C25" s="32" t="s">
        <v>57</v>
      </c>
      <c r="G25" s="24" t="s">
        <v>61</v>
      </c>
    </row>
    <row r="27" spans="1:7">
      <c r="A27" s="27">
        <v>44018</v>
      </c>
      <c r="B27" s="34" t="s">
        <v>128</v>
      </c>
      <c r="C27" s="33" t="s">
        <v>122</v>
      </c>
      <c r="D27" s="34" t="s">
        <v>123</v>
      </c>
      <c r="E27" s="42" t="s">
        <v>120</v>
      </c>
      <c r="G27" s="41" t="s">
        <v>121</v>
      </c>
    </row>
    <row r="28" spans="1:7">
      <c r="C28" s="33" t="s">
        <v>124</v>
      </c>
      <c r="D28" s="34" t="s">
        <v>125</v>
      </c>
      <c r="E28" s="42"/>
      <c r="G28" s="41"/>
    </row>
  </sheetData>
  <mergeCells count="3">
    <mergeCell ref="E27:E28"/>
    <mergeCell ref="G27:G28"/>
    <mergeCell ref="A2:A1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workbookViewId="0">
      <selection activeCell="E26" sqref="E26"/>
    </sheetView>
  </sheetViews>
  <sheetFormatPr defaultRowHeight="16.5"/>
  <cols>
    <col min="3" max="3" width="12" customWidth="1"/>
    <col min="4" max="4" width="9.25" style="1" customWidth="1"/>
    <col min="5" max="5" width="9" style="2"/>
    <col min="6" max="7" width="9" style="1"/>
    <col min="10" max="10" width="9" style="2"/>
    <col min="14" max="14" width="11.125" customWidth="1"/>
  </cols>
  <sheetData>
    <row r="1" spans="1:15" s="1" customFormat="1" ht="17.25" thickBot="1">
      <c r="A1" s="8"/>
      <c r="B1" s="8" t="s">
        <v>32</v>
      </c>
      <c r="C1" s="8" t="s">
        <v>20</v>
      </c>
      <c r="D1" s="8" t="s">
        <v>28</v>
      </c>
      <c r="E1" s="9" t="s">
        <v>6</v>
      </c>
      <c r="F1" s="8" t="s">
        <v>7</v>
      </c>
      <c r="G1" s="8" t="s">
        <v>8</v>
      </c>
      <c r="H1" s="8" t="s">
        <v>9</v>
      </c>
      <c r="I1" s="8" t="s">
        <v>19</v>
      </c>
      <c r="J1" s="9" t="s">
        <v>10</v>
      </c>
      <c r="N1" s="1" t="s">
        <v>12</v>
      </c>
      <c r="O1" s="1">
        <v>1490</v>
      </c>
    </row>
    <row r="2" spans="1:15" ht="17.25" thickBot="1">
      <c r="A2" s="51" t="s">
        <v>21</v>
      </c>
      <c r="B2" s="60">
        <v>44016</v>
      </c>
      <c r="C2" s="50" t="s">
        <v>11</v>
      </c>
      <c r="D2" s="50">
        <v>2</v>
      </c>
      <c r="E2" s="61" t="s">
        <v>14</v>
      </c>
      <c r="F2" s="50">
        <v>805</v>
      </c>
      <c r="G2" s="10">
        <v>0.8</v>
      </c>
      <c r="H2" s="11">
        <f>SUM(O1*G2)</f>
        <v>1192</v>
      </c>
      <c r="I2" s="11">
        <f>SUM(O1-H2)</f>
        <v>298</v>
      </c>
      <c r="J2" s="62" t="s">
        <v>16</v>
      </c>
      <c r="N2" t="s">
        <v>15</v>
      </c>
      <c r="O2">
        <v>790</v>
      </c>
    </row>
    <row r="3" spans="1:15" ht="17.25" thickBot="1">
      <c r="A3" s="51"/>
      <c r="B3" s="51"/>
      <c r="C3" s="50"/>
      <c r="D3" s="51"/>
      <c r="E3" s="50"/>
      <c r="F3" s="50"/>
      <c r="G3" s="10">
        <v>0.9</v>
      </c>
      <c r="H3" s="11">
        <f>SUM(O1*G3)</f>
        <v>1341</v>
      </c>
      <c r="I3" s="11">
        <f>SUM(O1-H3)</f>
        <v>149</v>
      </c>
      <c r="J3" s="62"/>
    </row>
    <row r="4" spans="1:15" ht="16.5" hidden="1" customHeight="1">
      <c r="A4" s="51"/>
      <c r="B4" s="51"/>
      <c r="C4" s="51"/>
      <c r="D4" s="11"/>
      <c r="E4" s="61" t="s">
        <v>13</v>
      </c>
      <c r="F4" s="50"/>
      <c r="G4" s="10">
        <v>0.8</v>
      </c>
      <c r="H4" s="11">
        <f>SUM(O2*G4)</f>
        <v>632</v>
      </c>
      <c r="I4" s="11">
        <f>SUM(O2-H4)</f>
        <v>158</v>
      </c>
      <c r="J4" s="62"/>
    </row>
    <row r="5" spans="1:15" ht="16.5" hidden="1" customHeight="1">
      <c r="A5" s="51"/>
      <c r="B5" s="51"/>
      <c r="C5" s="51"/>
      <c r="D5" s="11"/>
      <c r="E5" s="50"/>
      <c r="F5" s="50"/>
      <c r="G5" s="10">
        <v>0.9</v>
      </c>
      <c r="H5" s="11">
        <f>SUM(O2*G5)</f>
        <v>711</v>
      </c>
      <c r="I5" s="11">
        <f>SUM(O2-H5)</f>
        <v>79</v>
      </c>
      <c r="J5" s="62"/>
    </row>
    <row r="6" spans="1:15" ht="17.25" thickBot="1">
      <c r="A6" s="51"/>
      <c r="B6" s="51"/>
      <c r="C6" s="51"/>
      <c r="D6" s="52">
        <v>1</v>
      </c>
      <c r="E6" s="63" t="s">
        <v>17</v>
      </c>
      <c r="F6" s="69">
        <v>813</v>
      </c>
      <c r="G6" s="12">
        <v>0.8</v>
      </c>
      <c r="H6" s="13">
        <f>SUM(O1*G6)</f>
        <v>1192</v>
      </c>
      <c r="I6" s="13">
        <v>298</v>
      </c>
      <c r="J6" s="63" t="s">
        <v>18</v>
      </c>
    </row>
    <row r="7" spans="1:15" ht="17.25" thickBot="1">
      <c r="A7" s="51"/>
      <c r="B7" s="51"/>
      <c r="C7" s="51"/>
      <c r="D7" s="51"/>
      <c r="E7" s="52"/>
      <c r="F7" s="69"/>
      <c r="G7" s="12">
        <v>0.9</v>
      </c>
      <c r="H7" s="13">
        <f>SUM(O1*G7)</f>
        <v>1341</v>
      </c>
      <c r="I7" s="13">
        <v>149</v>
      </c>
      <c r="J7" s="63"/>
    </row>
    <row r="8" spans="1:15" ht="17.25" hidden="1" customHeight="1" thickBot="1">
      <c r="A8" s="51"/>
      <c r="B8" s="51"/>
      <c r="C8" s="51"/>
      <c r="D8" s="13"/>
      <c r="E8" s="52">
        <v>1017</v>
      </c>
      <c r="F8" s="69"/>
      <c r="G8" s="12">
        <v>0.8</v>
      </c>
      <c r="H8" s="13">
        <f>SUM(O2*G8)</f>
        <v>632</v>
      </c>
      <c r="I8" s="13">
        <v>158</v>
      </c>
      <c r="J8" s="63"/>
    </row>
    <row r="9" spans="1:15" ht="17.25" hidden="1" customHeight="1" thickBot="1">
      <c r="A9" s="51"/>
      <c r="B9" s="51"/>
      <c r="C9" s="51"/>
      <c r="D9" s="13"/>
      <c r="E9" s="52"/>
      <c r="F9" s="69"/>
      <c r="G9" s="12">
        <v>0.9</v>
      </c>
      <c r="H9" s="13">
        <f>SUM(O2*G9)</f>
        <v>711</v>
      </c>
      <c r="I9" s="13">
        <v>79</v>
      </c>
      <c r="J9" s="63"/>
    </row>
    <row r="10" spans="1:15" ht="17.25" thickBot="1">
      <c r="A10" s="51"/>
      <c r="B10" s="51"/>
      <c r="C10" s="51"/>
      <c r="D10" s="28" t="s">
        <v>82</v>
      </c>
      <c r="E10" s="28">
        <v>851</v>
      </c>
      <c r="F10" s="29">
        <v>1209</v>
      </c>
      <c r="G10" s="30">
        <v>1</v>
      </c>
      <c r="H10" s="28">
        <v>1490</v>
      </c>
      <c r="I10" s="28">
        <v>0</v>
      </c>
      <c r="J10" s="31" t="s">
        <v>81</v>
      </c>
    </row>
    <row r="11" spans="1:15" ht="17.25" thickBot="1">
      <c r="A11" s="1"/>
      <c r="B11" s="1"/>
      <c r="G11" s="4"/>
      <c r="H11" s="3"/>
      <c r="I11" s="3"/>
      <c r="J11" s="16"/>
    </row>
    <row r="12" spans="1:15" ht="17.25" thickBot="1">
      <c r="A12" s="51" t="s">
        <v>22</v>
      </c>
      <c r="B12" s="57">
        <v>44018</v>
      </c>
      <c r="C12" s="51" t="s">
        <v>23</v>
      </c>
      <c r="D12" s="54">
        <v>4</v>
      </c>
      <c r="E12" s="64" t="s">
        <v>25</v>
      </c>
      <c r="F12" s="71">
        <v>846</v>
      </c>
      <c r="G12" s="17">
        <v>0.65</v>
      </c>
      <c r="H12" s="18">
        <f>SUM(O1*G12)</f>
        <v>968.5</v>
      </c>
      <c r="I12" s="18">
        <f>SUM(O1-H12)</f>
        <v>521.5</v>
      </c>
      <c r="J12" s="46">
        <v>1942</v>
      </c>
    </row>
    <row r="13" spans="1:15" ht="17.25" thickBot="1">
      <c r="A13" s="51"/>
      <c r="B13" s="58"/>
      <c r="C13" s="51"/>
      <c r="D13" s="55"/>
      <c r="E13" s="65"/>
      <c r="F13" s="65"/>
      <c r="G13" s="6">
        <v>0.8</v>
      </c>
      <c r="H13" s="14">
        <f>SUM(O1*G13)</f>
        <v>1192</v>
      </c>
      <c r="I13" s="14">
        <v>298</v>
      </c>
      <c r="J13" s="47"/>
    </row>
    <row r="14" spans="1:15" ht="17.25" thickBot="1">
      <c r="A14" s="51"/>
      <c r="B14" s="58"/>
      <c r="C14" s="51"/>
      <c r="D14" s="55"/>
      <c r="E14" s="65"/>
      <c r="F14" s="65"/>
      <c r="G14" s="6">
        <v>0.9</v>
      </c>
      <c r="H14" s="14">
        <f>SUM(O1*G14)</f>
        <v>1341</v>
      </c>
      <c r="I14" s="14">
        <v>149</v>
      </c>
      <c r="J14" s="47"/>
    </row>
    <row r="15" spans="1:15" ht="17.25" thickBot="1">
      <c r="A15" s="51"/>
      <c r="B15" s="58"/>
      <c r="C15" s="51"/>
      <c r="D15" s="53" t="s">
        <v>84</v>
      </c>
      <c r="E15" s="66" t="s">
        <v>24</v>
      </c>
      <c r="F15" s="72">
        <v>850</v>
      </c>
      <c r="G15" s="35">
        <v>0.65</v>
      </c>
      <c r="H15" s="36">
        <v>968.5</v>
      </c>
      <c r="I15" s="36">
        <v>521.5</v>
      </c>
      <c r="J15" s="48" t="s">
        <v>29</v>
      </c>
    </row>
    <row r="16" spans="1:15" ht="17.25" thickBot="1">
      <c r="A16" s="51"/>
      <c r="B16" s="58"/>
      <c r="C16" s="51"/>
      <c r="D16" s="53"/>
      <c r="E16" s="67"/>
      <c r="F16" s="72"/>
      <c r="G16" s="37">
        <v>0.8</v>
      </c>
      <c r="H16" s="38">
        <v>1192</v>
      </c>
      <c r="I16" s="38">
        <v>298</v>
      </c>
      <c r="J16" s="48"/>
    </row>
    <row r="17" spans="1:10" ht="17.25" thickBot="1">
      <c r="A17" s="51"/>
      <c r="B17" s="58"/>
      <c r="C17" s="51"/>
      <c r="D17" s="53"/>
      <c r="E17" s="67"/>
      <c r="F17" s="72"/>
      <c r="G17" s="37">
        <v>0.9</v>
      </c>
      <c r="H17" s="38">
        <v>1341</v>
      </c>
      <c r="I17" s="38">
        <v>149</v>
      </c>
      <c r="J17" s="48"/>
    </row>
    <row r="18" spans="1:10" ht="17.25" thickBot="1">
      <c r="A18" s="51"/>
      <c r="B18" s="58"/>
      <c r="C18" s="51"/>
      <c r="D18" s="55">
        <v>2</v>
      </c>
      <c r="E18" s="68" t="s">
        <v>26</v>
      </c>
      <c r="F18" s="65">
        <v>678</v>
      </c>
      <c r="G18" s="6">
        <v>0.8</v>
      </c>
      <c r="H18" s="14">
        <v>1192</v>
      </c>
      <c r="I18" s="14">
        <v>298</v>
      </c>
      <c r="J18" s="47" t="s">
        <v>30</v>
      </c>
    </row>
    <row r="19" spans="1:10" ht="17.25" thickBot="1">
      <c r="A19" s="51"/>
      <c r="B19" s="58"/>
      <c r="C19" s="51"/>
      <c r="D19" s="55"/>
      <c r="E19" s="65"/>
      <c r="F19" s="65"/>
      <c r="G19" s="6">
        <v>0.9</v>
      </c>
      <c r="H19" s="14">
        <v>1341</v>
      </c>
      <c r="I19" s="14">
        <v>149</v>
      </c>
      <c r="J19" s="47"/>
    </row>
    <row r="20" spans="1:10" ht="17.25" thickBot="1">
      <c r="A20" s="51"/>
      <c r="B20" s="58"/>
      <c r="C20" s="51"/>
      <c r="D20" s="55">
        <v>3</v>
      </c>
      <c r="E20" s="68" t="s">
        <v>27</v>
      </c>
      <c r="F20" s="65">
        <v>854</v>
      </c>
      <c r="G20" s="6">
        <v>0.8</v>
      </c>
      <c r="H20" s="14">
        <v>1192</v>
      </c>
      <c r="I20" s="14">
        <v>298</v>
      </c>
      <c r="J20" s="47" t="s">
        <v>31</v>
      </c>
    </row>
    <row r="21" spans="1:10" ht="17.25" thickBot="1">
      <c r="A21" s="51"/>
      <c r="B21" s="59"/>
      <c r="C21" s="51"/>
      <c r="D21" s="56"/>
      <c r="E21" s="70"/>
      <c r="F21" s="70"/>
      <c r="G21" s="7">
        <v>0.9</v>
      </c>
      <c r="H21" s="15">
        <v>1341</v>
      </c>
      <c r="I21" s="15">
        <v>149</v>
      </c>
      <c r="J21" s="49"/>
    </row>
    <row r="22" spans="1:10">
      <c r="A22" s="4"/>
      <c r="B22" s="4"/>
      <c r="C22" s="4"/>
      <c r="D22" s="4"/>
      <c r="E22" s="4"/>
      <c r="F22" s="4"/>
      <c r="G22" s="20"/>
      <c r="H22" s="3"/>
      <c r="I22" s="3"/>
      <c r="J22" s="16"/>
    </row>
    <row r="23" spans="1:10">
      <c r="F23" s="43" t="s">
        <v>33</v>
      </c>
      <c r="G23" s="5"/>
      <c r="H23" s="5" t="s">
        <v>40</v>
      </c>
      <c r="I23" s="5" t="s">
        <v>41</v>
      </c>
    </row>
    <row r="24" spans="1:10">
      <c r="F24" s="44"/>
      <c r="G24" s="21" t="s">
        <v>39</v>
      </c>
      <c r="H24" s="22">
        <f>SUM(O1*2)</f>
        <v>2980</v>
      </c>
      <c r="I24" s="5"/>
    </row>
    <row r="25" spans="1:10">
      <c r="F25" s="44"/>
      <c r="G25" s="14" t="s">
        <v>35</v>
      </c>
      <c r="H25" s="5">
        <f>SUM(H2+H13)</f>
        <v>2384</v>
      </c>
      <c r="I25" s="5">
        <f>SUM(H24-H25)</f>
        <v>596</v>
      </c>
      <c r="J25" s="19"/>
    </row>
    <row r="26" spans="1:10">
      <c r="F26" s="44"/>
      <c r="G26" s="14" t="s">
        <v>34</v>
      </c>
      <c r="H26" s="5">
        <f>SUM(H2+H3)</f>
        <v>2533</v>
      </c>
      <c r="I26" s="5">
        <f>SUM(H24-H26)</f>
        <v>447</v>
      </c>
    </row>
    <row r="27" spans="1:10">
      <c r="F27" s="44"/>
      <c r="G27" s="14" t="s">
        <v>36</v>
      </c>
      <c r="H27" s="5">
        <f>SUM(H3+H7)</f>
        <v>2682</v>
      </c>
      <c r="I27" s="5">
        <f>SUM(H24-H27)</f>
        <v>298</v>
      </c>
    </row>
    <row r="28" spans="1:10">
      <c r="F28" s="44"/>
      <c r="G28" s="14" t="s">
        <v>37</v>
      </c>
      <c r="H28" s="5">
        <f>SUM(H2+H12)</f>
        <v>2160.5</v>
      </c>
      <c r="I28" s="5">
        <f>SUM(H24-H28)</f>
        <v>819.5</v>
      </c>
    </row>
    <row r="29" spans="1:10">
      <c r="F29" s="45"/>
      <c r="G29" s="14" t="s">
        <v>38</v>
      </c>
      <c r="H29" s="5">
        <f>SUM(H7+H12)</f>
        <v>2309.5</v>
      </c>
      <c r="I29" s="5">
        <f>SUM(H24-H29)</f>
        <v>670.5</v>
      </c>
    </row>
  </sheetData>
  <mergeCells count="33">
    <mergeCell ref="E20:E21"/>
    <mergeCell ref="F12:F14"/>
    <mergeCell ref="F15:F17"/>
    <mergeCell ref="F18:F19"/>
    <mergeCell ref="F20:F21"/>
    <mergeCell ref="J6:J9"/>
    <mergeCell ref="E12:E14"/>
    <mergeCell ref="E15:E17"/>
    <mergeCell ref="E18:E19"/>
    <mergeCell ref="F6:F9"/>
    <mergeCell ref="E6:E7"/>
    <mergeCell ref="E8:E9"/>
    <mergeCell ref="E2:E3"/>
    <mergeCell ref="D2:D3"/>
    <mergeCell ref="J2:J5"/>
    <mergeCell ref="F2:F5"/>
    <mergeCell ref="E4:E5"/>
    <mergeCell ref="C2:C10"/>
    <mergeCell ref="C12:C21"/>
    <mergeCell ref="A12:A21"/>
    <mergeCell ref="D6:D7"/>
    <mergeCell ref="D15:D17"/>
    <mergeCell ref="D12:D14"/>
    <mergeCell ref="D18:D19"/>
    <mergeCell ref="D20:D21"/>
    <mergeCell ref="B12:B21"/>
    <mergeCell ref="B2:B10"/>
    <mergeCell ref="A2:A10"/>
    <mergeCell ref="F23:F29"/>
    <mergeCell ref="J12:J14"/>
    <mergeCell ref="J15:J17"/>
    <mergeCell ref="J18:J19"/>
    <mergeCell ref="J20:J21"/>
  </mergeCells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A6" sqref="A6"/>
    </sheetView>
  </sheetViews>
  <sheetFormatPr defaultRowHeight="16.5"/>
  <cols>
    <col min="1" max="1" width="28.125" customWidth="1"/>
    <col min="2" max="2" width="8.375" style="1" customWidth="1"/>
    <col min="4" max="4" width="6.875" style="1" customWidth="1"/>
    <col min="6" max="6" width="13.375" style="39" customWidth="1"/>
    <col min="7" max="7" width="16.625" customWidth="1"/>
    <col min="8" max="8" width="15.875" customWidth="1"/>
  </cols>
  <sheetData>
    <row r="1" spans="1:8" s="26" customFormat="1">
      <c r="A1" s="26" t="s">
        <v>0</v>
      </c>
      <c r="B1" s="26" t="s">
        <v>70</v>
      </c>
      <c r="C1" s="26" t="s">
        <v>2</v>
      </c>
      <c r="D1" s="26" t="s">
        <v>3</v>
      </c>
      <c r="E1" s="26" t="s">
        <v>1</v>
      </c>
      <c r="F1" s="26" t="s">
        <v>87</v>
      </c>
      <c r="G1" s="26" t="s">
        <v>88</v>
      </c>
      <c r="H1" s="26" t="s">
        <v>89</v>
      </c>
    </row>
    <row r="2" spans="1:8">
      <c r="A2" t="s">
        <v>5</v>
      </c>
      <c r="B2" s="1" t="s">
        <v>71</v>
      </c>
      <c r="C2">
        <v>50</v>
      </c>
      <c r="D2" s="1">
        <v>1</v>
      </c>
      <c r="E2">
        <f>SUM(C2*D2)</f>
        <v>50</v>
      </c>
      <c r="F2" s="39">
        <f>SUM(E2/5)</f>
        <v>10</v>
      </c>
      <c r="G2" s="1"/>
    </row>
    <row r="3" spans="1:8">
      <c r="A3" t="s">
        <v>4</v>
      </c>
      <c r="B3" s="1" t="s">
        <v>72</v>
      </c>
      <c r="C3">
        <v>14618</v>
      </c>
      <c r="D3" s="1">
        <v>1</v>
      </c>
      <c r="E3">
        <f>SUM(C3*D3)</f>
        <v>14618</v>
      </c>
      <c r="G3">
        <f>SUM(E3/5)</f>
        <v>2923.6</v>
      </c>
    </row>
    <row r="4" spans="1:8">
      <c r="A4" t="s">
        <v>68</v>
      </c>
      <c r="B4" s="1" t="s">
        <v>73</v>
      </c>
      <c r="C4">
        <v>119</v>
      </c>
      <c r="D4" s="1">
        <v>1</v>
      </c>
      <c r="E4">
        <v>119</v>
      </c>
      <c r="G4">
        <f>SUM(E4/5)</f>
        <v>23.8</v>
      </c>
    </row>
    <row r="5" spans="1:8">
      <c r="A5" t="s">
        <v>69</v>
      </c>
      <c r="B5" s="1" t="s">
        <v>74</v>
      </c>
      <c r="C5">
        <v>1490</v>
      </c>
      <c r="D5" s="1">
        <v>1</v>
      </c>
      <c r="E5">
        <v>1490</v>
      </c>
      <c r="F5" s="39">
        <v>1490</v>
      </c>
    </row>
    <row r="6" spans="1:8">
      <c r="A6" t="s">
        <v>83</v>
      </c>
    </row>
    <row r="7" spans="1:8">
      <c r="A7" t="s">
        <v>85</v>
      </c>
      <c r="B7" s="1" t="s">
        <v>86</v>
      </c>
      <c r="C7">
        <v>965</v>
      </c>
      <c r="D7" s="1">
        <v>1</v>
      </c>
      <c r="E7">
        <v>965</v>
      </c>
      <c r="F7" s="39">
        <v>965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行程</vt:lpstr>
      <vt:lpstr>高鐵</vt:lpstr>
      <vt:lpstr>記帳表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涂宇欣</dc:creator>
  <cp:lastModifiedBy>涂宇欣</cp:lastModifiedBy>
  <dcterms:created xsi:type="dcterms:W3CDTF">2020-05-27T02:04:11Z</dcterms:created>
  <dcterms:modified xsi:type="dcterms:W3CDTF">2020-06-17T09:10:54Z</dcterms:modified>
</cp:coreProperties>
</file>