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" sheetId="1" r:id="rId4"/>
    <sheet state="visible" name="Problem 2" sheetId="2" r:id="rId5"/>
    <sheet state="visible" name="Problem 3" sheetId="3" r:id="rId6"/>
    <sheet state="hidden" name="In-class practice" sheetId="4" r:id="rId7"/>
  </sheets>
  <definedNames>
    <definedName hidden="1" localSheetId="1" name="_xlnm._FilterDatabase">'Problem 2'!$B$13:$E$14</definedName>
  </definedNames>
  <calcPr/>
  <extLst>
    <ext uri="GoogleSheetsCustomDataVersion1">
      <go:sheetsCustomData xmlns:go="http://customooxmlschemas.google.com/" r:id="rId8" roundtripDataSignature="AMtx7mirZd9RbKcv0/qBBq6SxqEB15zp2w=="/>
    </ext>
  </extLst>
</workbook>
</file>

<file path=xl/sharedStrings.xml><?xml version="1.0" encoding="utf-8"?>
<sst xmlns="http://schemas.openxmlformats.org/spreadsheetml/2006/main" count="72" uniqueCount="68">
  <si>
    <t>profit</t>
  </si>
  <si>
    <t>Number of cars orderd</t>
  </si>
  <si>
    <t>Demand for cars</t>
  </si>
  <si>
    <t>cars sold at best price</t>
  </si>
  <si>
    <t>cars sold wost price</t>
  </si>
  <si>
    <t>sold to dealers</t>
  </si>
  <si>
    <t>CSC annual convention</t>
  </si>
  <si>
    <t>Mean Number</t>
  </si>
  <si>
    <t>Standard Deviation</t>
  </si>
  <si>
    <t>Raw number of people attending to CSC</t>
  </si>
  <si>
    <t>Guests Attending</t>
  </si>
  <si>
    <t>Judge 100 times</t>
  </si>
  <si>
    <t>Rounded number of people attending to CSC</t>
  </si>
  <si>
    <t>Not 100 times</t>
  </si>
  <si>
    <t>Not 100 times - 1</t>
  </si>
  <si>
    <t>Each Normal Room Cost</t>
  </si>
  <si>
    <t xml:space="preserve"> Number of rooms reserved</t>
  </si>
  <si>
    <t>Each Extra Room Cost</t>
  </si>
  <si>
    <t>Judge over mean</t>
  </si>
  <si>
    <t>Extra rooms required</t>
  </si>
  <si>
    <t>Simulation</t>
  </si>
  <si>
    <t>Cost of initial reservation</t>
  </si>
  <si>
    <t>Room Reserved</t>
  </si>
  <si>
    <t>Extra Rooms</t>
  </si>
  <si>
    <t>Cost</t>
  </si>
  <si>
    <t>Cost of late reservation</t>
  </si>
  <si>
    <t>TOTAL EXPECTED COST</t>
  </si>
  <si>
    <t>Deleast airlines</t>
  </si>
  <si>
    <t>Inputs</t>
  </si>
  <si>
    <t>Ticket price</t>
  </si>
  <si>
    <t>Plane capacity</t>
  </si>
  <si>
    <t>Fixed flight cost</t>
  </si>
  <si>
    <t>Variable flight cost per person</t>
  </si>
  <si>
    <t>Overbook cost per person</t>
  </si>
  <si>
    <t>Chance of showing up</t>
  </si>
  <si>
    <t>Approach I (Simulate 115 Bookings)</t>
  </si>
  <si>
    <t>Approach II (Using BINOM.DIST)</t>
  </si>
  <si>
    <t>Number of tickets sold</t>
  </si>
  <si>
    <t>Passengers arrived</t>
  </si>
  <si>
    <t>Passengers boarding the plane</t>
  </si>
  <si>
    <t>Number of Rebooking</t>
  </si>
  <si>
    <t>Cost to Deleast</t>
  </si>
  <si>
    <t>Revenue</t>
  </si>
  <si>
    <t>Profit</t>
  </si>
  <si>
    <t>Probability of 100 passengers boarding the plane</t>
  </si>
  <si>
    <t>Parameters</t>
  </si>
  <si>
    <t>Plane Capacity</t>
  </si>
  <si>
    <t>Ticket Price</t>
  </si>
  <si>
    <t>Variable cost (cost per passenger)</t>
  </si>
  <si>
    <t>Re-booking cost (cost of overbooking)</t>
  </si>
  <si>
    <t>Different scenarious with re-booking required</t>
  </si>
  <si>
    <t>number of people re-booking</t>
  </si>
  <si>
    <t>Expected Profit</t>
  </si>
  <si>
    <t>Probability of showing up</t>
  </si>
  <si>
    <t>Decision variables</t>
  </si>
  <si>
    <t>Number of Reservation takens</t>
  </si>
  <si>
    <t>(100 is starting value as this is the minimum)</t>
  </si>
  <si>
    <t>Calculations</t>
  </si>
  <si>
    <t>Number of people showing up</t>
  </si>
  <si>
    <t>E(number of people shown up) = n*p</t>
  </si>
  <si>
    <t>Number of people boarding the plane</t>
  </si>
  <si>
    <t>Outputs</t>
  </si>
  <si>
    <t xml:space="preserve">Income </t>
  </si>
  <si>
    <t>Fixed Cost</t>
  </si>
  <si>
    <t>Variable cost</t>
  </si>
  <si>
    <t>Re-booking cost</t>
  </si>
  <si>
    <t>Net profit</t>
  </si>
  <si>
    <t>For loop in Python to calculate optimized number of seats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</si>
</sst>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11.0"/>
      <color rgb="FF000000"/>
      <name val="Calibri"/>
    </font>
    <font>
      <sz val="12.0"/>
      <color theme="1"/>
      <name val="Calibri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2" xfId="0" applyFont="1" applyNumberFormat="1"/>
    <xf borderId="0" fillId="0" fontId="2" numFmtId="1" xfId="0" applyFont="1" applyNumberFormat="1"/>
    <xf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>
        <v>20.0</v>
      </c>
      <c r="M6" s="2">
        <v>0.3</v>
      </c>
      <c r="N6" s="3">
        <v>0.3</v>
      </c>
      <c r="O6" s="1"/>
      <c r="P6" s="1"/>
      <c r="Q6" s="1"/>
    </row>
    <row r="7">
      <c r="A7" s="1"/>
      <c r="B7" s="1"/>
      <c r="C7" s="1"/>
      <c r="D7" s="1"/>
      <c r="E7" s="1"/>
      <c r="F7" s="1"/>
      <c r="G7" s="1"/>
      <c r="H7" s="4" t="s">
        <v>0</v>
      </c>
      <c r="I7" s="1"/>
      <c r="J7" s="1"/>
      <c r="K7" s="1"/>
      <c r="L7" s="2">
        <v>25.0</v>
      </c>
      <c r="M7" s="2">
        <v>0.15</v>
      </c>
      <c r="N7" s="3">
        <v>0.45</v>
      </c>
      <c r="O7" s="1"/>
      <c r="P7" s="1"/>
      <c r="Q7" s="1"/>
    </row>
    <row r="8">
      <c r="A8" s="1"/>
      <c r="B8" s="1"/>
      <c r="C8" s="1"/>
      <c r="D8" s="4" t="s">
        <v>1</v>
      </c>
      <c r="G8" s="3">
        <v>40.0</v>
      </c>
      <c r="H8" s="1"/>
      <c r="I8" s="1"/>
      <c r="J8" s="1"/>
      <c r="K8" s="1"/>
      <c r="L8" s="2">
        <v>30.0</v>
      </c>
      <c r="M8" s="2">
        <v>0.15</v>
      </c>
      <c r="N8" s="3">
        <v>0.6</v>
      </c>
      <c r="O8" s="1"/>
      <c r="P8" s="1"/>
      <c r="Q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>
        <v>35.0</v>
      </c>
      <c r="M9" s="2">
        <v>0.2</v>
      </c>
      <c r="N9" s="3">
        <v>0.8</v>
      </c>
      <c r="O9" s="1"/>
      <c r="P9" s="1"/>
      <c r="Q9" s="1"/>
    </row>
    <row r="10">
      <c r="A10" s="1"/>
      <c r="B10" s="1"/>
      <c r="C10" s="1"/>
      <c r="D10" s="4" t="s">
        <v>2</v>
      </c>
      <c r="F10" s="1"/>
      <c r="G10" s="3">
        <v>25.0</v>
      </c>
      <c r="H10" s="1"/>
      <c r="I10" s="1"/>
      <c r="J10" s="1"/>
      <c r="K10" s="1"/>
      <c r="L10" s="3">
        <v>40.0</v>
      </c>
      <c r="M10" s="3">
        <v>0.2</v>
      </c>
      <c r="N10" s="3">
        <v>1.0</v>
      </c>
      <c r="O10" s="1"/>
      <c r="P10" s="1"/>
      <c r="Q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"/>
      <c r="B12" s="1"/>
      <c r="C12" s="1"/>
      <c r="D12" s="4" t="s">
        <v>3</v>
      </c>
      <c r="G12" s="3">
        <v>25.0</v>
      </c>
      <c r="H12" s="5">
        <v>5000.0</v>
      </c>
      <c r="I12" s="3">
        <v>125000.0</v>
      </c>
      <c r="J12" s="1"/>
      <c r="K12" s="1"/>
      <c r="L12" s="1"/>
      <c r="M12" s="1"/>
      <c r="N12" s="1"/>
      <c r="O12" s="1"/>
      <c r="P12" s="1"/>
      <c r="Q12" s="1"/>
    </row>
    <row r="13">
      <c r="A13" s="1"/>
      <c r="B13" s="1"/>
      <c r="C13" s="1"/>
      <c r="D13" s="4" t="s">
        <v>4</v>
      </c>
      <c r="F13" s="1"/>
      <c r="G13" s="3">
        <v>0.0</v>
      </c>
      <c r="H13" s="5">
        <v>3000.0</v>
      </c>
      <c r="I13" s="3">
        <v>0.0</v>
      </c>
      <c r="J13" s="1"/>
      <c r="K13" s="1"/>
      <c r="L13" s="1"/>
      <c r="M13" s="1"/>
      <c r="N13" s="1"/>
      <c r="O13" s="1"/>
      <c r="P13" s="1"/>
      <c r="Q13" s="1"/>
    </row>
    <row r="14">
      <c r="A14" s="1"/>
      <c r="B14" s="1"/>
      <c r="C14" s="1"/>
      <c r="D14" s="4" t="s">
        <v>5</v>
      </c>
      <c r="F14" s="1"/>
      <c r="G14" s="3">
        <v>15.0</v>
      </c>
      <c r="H14" s="3">
        <v>-1000.0</v>
      </c>
      <c r="I14" s="3">
        <v>-15000.0</v>
      </c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1"/>
      <c r="D15" s="1"/>
      <c r="E15" s="1"/>
      <c r="F15" s="1"/>
      <c r="G15" s="1"/>
      <c r="H15" s="1"/>
      <c r="I15" s="3">
        <v>110000.0</v>
      </c>
      <c r="J15" s="1"/>
      <c r="K15" s="1"/>
      <c r="L15" s="1"/>
      <c r="M15" s="1"/>
      <c r="N15" s="1"/>
      <c r="O15" s="1"/>
      <c r="P15" s="1"/>
      <c r="Q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mergeCells count="5">
    <mergeCell ref="D8:F8"/>
    <mergeCell ref="D10:E10"/>
    <mergeCell ref="D12:F12"/>
    <mergeCell ref="D13:E13"/>
    <mergeCell ref="D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4.44"/>
    <col customWidth="1" min="3" max="3" width="24.0"/>
    <col customWidth="1" min="4" max="4" width="20.11"/>
    <col customWidth="1" min="5" max="5" width="12.0"/>
    <col customWidth="1" min="6" max="6" width="11.33"/>
    <col customWidth="1" min="7" max="7" width="48.44"/>
    <col customWidth="1" min="8" max="8" width="19.11"/>
    <col customWidth="1" min="9" max="9" width="10.56"/>
    <col customWidth="1" min="10" max="10" width="17.67"/>
    <col customWidth="1" min="11" max="11" width="12.11"/>
    <col customWidth="1" min="12" max="26" width="10.56"/>
  </cols>
  <sheetData>
    <row r="1" ht="15.75" customHeight="1">
      <c r="B1" s="6" t="s">
        <v>6</v>
      </c>
    </row>
    <row r="2" ht="15.75" customHeight="1">
      <c r="B2" s="6"/>
      <c r="C2" s="6"/>
    </row>
    <row r="3" ht="15.75" customHeight="1">
      <c r="B3" s="6"/>
      <c r="C3" s="6"/>
    </row>
    <row r="4" ht="15.75" customHeight="1">
      <c r="C4" s="7" t="s">
        <v>7</v>
      </c>
      <c r="D4" s="7" t="s">
        <v>8</v>
      </c>
      <c r="G4" s="7" t="s">
        <v>9</v>
      </c>
      <c r="H4" s="7">
        <f>_xlfn.NORM.INV(RAND(),C5,D5)</f>
        <v>5136.048094</v>
      </c>
    </row>
    <row r="5" ht="15.75" customHeight="1">
      <c r="B5" s="7" t="s">
        <v>10</v>
      </c>
      <c r="C5" s="7">
        <v>5000.0</v>
      </c>
      <c r="D5" s="7">
        <v>1000.0</v>
      </c>
      <c r="J5" s="7" t="s">
        <v>11</v>
      </c>
      <c r="K5" s="7">
        <f>MOD(H6,100)</f>
        <v>37</v>
      </c>
    </row>
    <row r="6" ht="15.75" customHeight="1">
      <c r="G6" s="7" t="s">
        <v>12</v>
      </c>
      <c r="H6" s="7">
        <f>ROUNDUP(H4,0)</f>
        <v>5137</v>
      </c>
      <c r="J6" s="7" t="s">
        <v>13</v>
      </c>
      <c r="K6" s="7">
        <f>ROUNDUP(H6/100,0)</f>
        <v>52</v>
      </c>
    </row>
    <row r="7" ht="15.75" customHeight="1">
      <c r="J7" s="7" t="s">
        <v>14</v>
      </c>
      <c r="K7" s="7">
        <f>K6-1</f>
        <v>51</v>
      </c>
    </row>
    <row r="8" ht="15.75" customHeight="1">
      <c r="B8" s="7" t="s">
        <v>15</v>
      </c>
      <c r="C8" s="7">
        <v>50.0</v>
      </c>
      <c r="G8" s="7" t="s">
        <v>16</v>
      </c>
      <c r="H8" s="7">
        <f>IF(K5=0,K7*100,K6*100)</f>
        <v>5200</v>
      </c>
    </row>
    <row r="9" ht="15.75" customHeight="1">
      <c r="B9" s="7" t="s">
        <v>17</v>
      </c>
      <c r="C9" s="7">
        <v>80.0</v>
      </c>
      <c r="J9" s="7" t="s">
        <v>18</v>
      </c>
      <c r="K9" s="7">
        <f>H8-C5</f>
        <v>200</v>
      </c>
    </row>
    <row r="10" ht="15.75" customHeight="1">
      <c r="G10" s="7" t="s">
        <v>19</v>
      </c>
      <c r="H10" s="7">
        <f>IF(K9&gt;0,H8-C5,0)</f>
        <v>200</v>
      </c>
    </row>
    <row r="11" ht="15.75" customHeight="1"/>
    <row r="12" ht="15.75" customHeight="1">
      <c r="B12" s="7" t="s">
        <v>20</v>
      </c>
      <c r="G12" s="7" t="s">
        <v>21</v>
      </c>
      <c r="H12" s="7">
        <f>IF(K9&gt;0,C5*50,H8*50)</f>
        <v>250000</v>
      </c>
    </row>
    <row r="13" ht="15.75" customHeight="1">
      <c r="B13" s="7" t="s">
        <v>22</v>
      </c>
      <c r="C13" s="7" t="s">
        <v>10</v>
      </c>
      <c r="D13" s="7" t="s">
        <v>23</v>
      </c>
      <c r="E13" s="8" t="s">
        <v>24</v>
      </c>
    </row>
    <row r="14" ht="15.75" customHeight="1">
      <c r="B14" s="9">
        <v>100.0</v>
      </c>
      <c r="C14" s="9">
        <f>RANDBETWEEN(0,B14)</f>
        <v>14</v>
      </c>
      <c r="D14" s="7">
        <f>IF(C14&gt;C5,C14-C5,0)</f>
        <v>0</v>
      </c>
      <c r="E14" s="8">
        <f t="shared" ref="E14:E63" si="1">B14*50+D14*80</f>
        <v>5000</v>
      </c>
      <c r="G14" s="7" t="s">
        <v>25</v>
      </c>
      <c r="H14" s="7">
        <f>IF(K9&gt;0, K9*80,0)</f>
        <v>16000</v>
      </c>
    </row>
    <row r="15" ht="15.75" customHeight="1">
      <c r="B15" s="9">
        <f t="shared" ref="B15:B93" si="2">B14+100</f>
        <v>200</v>
      </c>
      <c r="C15" s="9">
        <f t="shared" ref="C15:C93" si="3">RANDBETWEEN(B14,B15)</f>
        <v>174</v>
      </c>
      <c r="D15" s="7">
        <f>IF(C15&gt;C5,C15-C5,0)</f>
        <v>0</v>
      </c>
      <c r="E15" s="8">
        <f t="shared" si="1"/>
        <v>10000</v>
      </c>
    </row>
    <row r="16" ht="15.75" customHeight="1">
      <c r="B16" s="9">
        <f t="shared" si="2"/>
        <v>300</v>
      </c>
      <c r="C16" s="9">
        <f t="shared" si="3"/>
        <v>203</v>
      </c>
      <c r="D16" s="7">
        <f>IF(C16&gt;C5,C16-C5,0)</f>
        <v>0</v>
      </c>
      <c r="E16" s="8">
        <f t="shared" si="1"/>
        <v>15000</v>
      </c>
      <c r="G16" s="7" t="s">
        <v>26</v>
      </c>
      <c r="H16" s="7">
        <f>H12+H14</f>
        <v>266000</v>
      </c>
    </row>
    <row r="17" ht="15.75" customHeight="1">
      <c r="B17" s="9">
        <f t="shared" si="2"/>
        <v>400</v>
      </c>
      <c r="C17" s="9">
        <f t="shared" si="3"/>
        <v>335</v>
      </c>
      <c r="D17" s="7">
        <f>IF(C17&gt;C5,C17-C5,0)</f>
        <v>0</v>
      </c>
      <c r="E17" s="8">
        <f t="shared" si="1"/>
        <v>20000</v>
      </c>
    </row>
    <row r="18" ht="15.75" customHeight="1">
      <c r="B18" s="9">
        <f t="shared" si="2"/>
        <v>500</v>
      </c>
      <c r="C18" s="9">
        <f t="shared" si="3"/>
        <v>431</v>
      </c>
      <c r="D18" s="7">
        <f>IF(C18&gt;C5,C18-C5,0)</f>
        <v>0</v>
      </c>
      <c r="E18" s="8">
        <f t="shared" si="1"/>
        <v>25000</v>
      </c>
    </row>
    <row r="19" ht="15.75" customHeight="1">
      <c r="B19" s="9">
        <f t="shared" si="2"/>
        <v>600</v>
      </c>
      <c r="C19" s="9">
        <f t="shared" si="3"/>
        <v>542</v>
      </c>
      <c r="D19" s="7">
        <f>IF(C19&gt;C5,C19-C5,0)</f>
        <v>0</v>
      </c>
      <c r="E19" s="8">
        <f t="shared" si="1"/>
        <v>30000</v>
      </c>
    </row>
    <row r="20" ht="15.75" customHeight="1">
      <c r="B20" s="9">
        <f t="shared" si="2"/>
        <v>700</v>
      </c>
      <c r="C20" s="9">
        <f t="shared" si="3"/>
        <v>601</v>
      </c>
      <c r="D20" s="7">
        <f>IF(C20&gt;C5,C20-C5,0)</f>
        <v>0</v>
      </c>
      <c r="E20" s="8">
        <f t="shared" si="1"/>
        <v>35000</v>
      </c>
    </row>
    <row r="21" ht="15.75" customHeight="1">
      <c r="B21" s="9">
        <f t="shared" si="2"/>
        <v>800</v>
      </c>
      <c r="C21" s="9">
        <f t="shared" si="3"/>
        <v>714</v>
      </c>
      <c r="D21" s="7">
        <f>IF(C21&gt;C5,C21-C5,0)</f>
        <v>0</v>
      </c>
      <c r="E21" s="8">
        <f t="shared" si="1"/>
        <v>40000</v>
      </c>
    </row>
    <row r="22" ht="15.75" customHeight="1">
      <c r="B22" s="9">
        <f t="shared" si="2"/>
        <v>900</v>
      </c>
      <c r="C22" s="9">
        <f t="shared" si="3"/>
        <v>854</v>
      </c>
      <c r="D22" s="7">
        <f>IF(C22&gt;C5,C22-C5,0)</f>
        <v>0</v>
      </c>
      <c r="E22" s="8">
        <f t="shared" si="1"/>
        <v>45000</v>
      </c>
    </row>
    <row r="23" ht="15.75" customHeight="1">
      <c r="B23" s="9">
        <f t="shared" si="2"/>
        <v>1000</v>
      </c>
      <c r="C23" s="9">
        <f t="shared" si="3"/>
        <v>970</v>
      </c>
      <c r="D23" s="7">
        <f>IF(C23&gt;C5,C23-C5,0)</f>
        <v>0</v>
      </c>
      <c r="E23" s="8">
        <f t="shared" si="1"/>
        <v>50000</v>
      </c>
    </row>
    <row r="24" ht="15.75" customHeight="1">
      <c r="B24" s="9">
        <f t="shared" si="2"/>
        <v>1100</v>
      </c>
      <c r="C24" s="9">
        <f t="shared" si="3"/>
        <v>1100</v>
      </c>
      <c r="D24" s="7">
        <f>IF(C24&gt;C5,C24-C5,0)</f>
        <v>0</v>
      </c>
      <c r="E24" s="8">
        <f t="shared" si="1"/>
        <v>55000</v>
      </c>
    </row>
    <row r="25" ht="15.75" customHeight="1">
      <c r="B25" s="9">
        <f t="shared" si="2"/>
        <v>1200</v>
      </c>
      <c r="C25" s="9">
        <f t="shared" si="3"/>
        <v>1114</v>
      </c>
      <c r="D25" s="7">
        <f>IF(C25&gt;C5,C25-C5,0)</f>
        <v>0</v>
      </c>
      <c r="E25" s="8">
        <f t="shared" si="1"/>
        <v>60000</v>
      </c>
    </row>
    <row r="26" ht="15.75" customHeight="1">
      <c r="B26" s="9">
        <f t="shared" si="2"/>
        <v>1300</v>
      </c>
      <c r="C26" s="9">
        <f t="shared" si="3"/>
        <v>1219</v>
      </c>
      <c r="D26" s="7">
        <f>IF(C26&gt;C5,C26-C5,0)</f>
        <v>0</v>
      </c>
      <c r="E26" s="8">
        <f t="shared" si="1"/>
        <v>65000</v>
      </c>
    </row>
    <row r="27" ht="15.75" customHeight="1">
      <c r="B27" s="9">
        <f t="shared" si="2"/>
        <v>1400</v>
      </c>
      <c r="C27" s="9">
        <f t="shared" si="3"/>
        <v>1347</v>
      </c>
      <c r="D27" s="7">
        <f>IF(C27&gt;C5,C27-C5,0)</f>
        <v>0</v>
      </c>
      <c r="E27" s="8">
        <f t="shared" si="1"/>
        <v>70000</v>
      </c>
    </row>
    <row r="28" ht="15.75" customHeight="1">
      <c r="B28" s="9">
        <f t="shared" si="2"/>
        <v>1500</v>
      </c>
      <c r="C28" s="9">
        <f t="shared" si="3"/>
        <v>1496</v>
      </c>
      <c r="D28" s="7">
        <f>IF(C28&gt;C5,C28-C5,0)</f>
        <v>0</v>
      </c>
      <c r="E28" s="8">
        <f t="shared" si="1"/>
        <v>75000</v>
      </c>
    </row>
    <row r="29" ht="15.75" customHeight="1">
      <c r="B29" s="9">
        <f t="shared" si="2"/>
        <v>1600</v>
      </c>
      <c r="C29" s="9">
        <f t="shared" si="3"/>
        <v>1541</v>
      </c>
      <c r="D29" s="7">
        <f>IF(C29&gt;C5,C29-C5,0)</f>
        <v>0</v>
      </c>
      <c r="E29" s="8">
        <f t="shared" si="1"/>
        <v>80000</v>
      </c>
    </row>
    <row r="30" ht="15.75" customHeight="1">
      <c r="B30" s="9">
        <f t="shared" si="2"/>
        <v>1700</v>
      </c>
      <c r="C30" s="9">
        <f t="shared" si="3"/>
        <v>1636</v>
      </c>
      <c r="D30" s="7">
        <f>IF(C30&gt;C5,C30-C5,0)</f>
        <v>0</v>
      </c>
      <c r="E30" s="8">
        <f t="shared" si="1"/>
        <v>85000</v>
      </c>
    </row>
    <row r="31" ht="15.75" customHeight="1">
      <c r="B31" s="9">
        <f t="shared" si="2"/>
        <v>1800</v>
      </c>
      <c r="C31" s="9">
        <f t="shared" si="3"/>
        <v>1712</v>
      </c>
      <c r="D31" s="7">
        <f>IF(C31&gt;C5,C31-C5,0)</f>
        <v>0</v>
      </c>
      <c r="E31" s="8">
        <f t="shared" si="1"/>
        <v>90000</v>
      </c>
    </row>
    <row r="32" ht="15.75" customHeight="1">
      <c r="B32" s="9">
        <f t="shared" si="2"/>
        <v>1900</v>
      </c>
      <c r="C32" s="9">
        <f t="shared" si="3"/>
        <v>1809</v>
      </c>
      <c r="D32" s="7">
        <f>IF(C32&gt;C5,C32-C5,0)</f>
        <v>0</v>
      </c>
      <c r="E32" s="8">
        <f t="shared" si="1"/>
        <v>95000</v>
      </c>
    </row>
    <row r="33" ht="15.75" customHeight="1">
      <c r="B33" s="9">
        <f t="shared" si="2"/>
        <v>2000</v>
      </c>
      <c r="C33" s="9">
        <f t="shared" si="3"/>
        <v>1948</v>
      </c>
      <c r="D33" s="7">
        <f>IF(C33&gt;C5,C33-C5,0)</f>
        <v>0</v>
      </c>
      <c r="E33" s="8">
        <f t="shared" si="1"/>
        <v>100000</v>
      </c>
    </row>
    <row r="34" ht="15.75" customHeight="1">
      <c r="B34" s="9">
        <f t="shared" si="2"/>
        <v>2100</v>
      </c>
      <c r="C34" s="9">
        <f t="shared" si="3"/>
        <v>2026</v>
      </c>
      <c r="D34" s="7">
        <f>IF(C34&gt;C5,C34-C5,0)</f>
        <v>0</v>
      </c>
      <c r="E34" s="8">
        <f t="shared" si="1"/>
        <v>105000</v>
      </c>
    </row>
    <row r="35" ht="15.75" customHeight="1">
      <c r="B35" s="9">
        <f t="shared" si="2"/>
        <v>2200</v>
      </c>
      <c r="C35" s="9">
        <f t="shared" si="3"/>
        <v>2135</v>
      </c>
      <c r="D35" s="7">
        <f>IF(C35&gt;C5,C35-C5,0)</f>
        <v>0</v>
      </c>
      <c r="E35" s="8">
        <f t="shared" si="1"/>
        <v>110000</v>
      </c>
    </row>
    <row r="36" ht="15.75" customHeight="1">
      <c r="B36" s="9">
        <f t="shared" si="2"/>
        <v>2300</v>
      </c>
      <c r="C36" s="9">
        <f t="shared" si="3"/>
        <v>2278</v>
      </c>
      <c r="D36" s="7">
        <f>IF(C36&gt;C5,C36-C5,0)</f>
        <v>0</v>
      </c>
      <c r="E36" s="8">
        <f t="shared" si="1"/>
        <v>115000</v>
      </c>
    </row>
    <row r="37" ht="15.75" customHeight="1">
      <c r="B37" s="9">
        <f t="shared" si="2"/>
        <v>2400</v>
      </c>
      <c r="C37" s="9">
        <f t="shared" si="3"/>
        <v>2365</v>
      </c>
      <c r="D37" s="7">
        <f>IF(C37&gt;C5,C37-C5,0)</f>
        <v>0</v>
      </c>
      <c r="E37" s="8">
        <f t="shared" si="1"/>
        <v>120000</v>
      </c>
    </row>
    <row r="38" ht="15.75" customHeight="1">
      <c r="B38" s="9">
        <f t="shared" si="2"/>
        <v>2500</v>
      </c>
      <c r="C38" s="9">
        <f t="shared" si="3"/>
        <v>2417</v>
      </c>
      <c r="D38" s="7">
        <f>IF(C38&gt;C5,C38-C5,0)</f>
        <v>0</v>
      </c>
      <c r="E38" s="8">
        <f t="shared" si="1"/>
        <v>125000</v>
      </c>
    </row>
    <row r="39" ht="15.75" customHeight="1">
      <c r="B39" s="9">
        <f t="shared" si="2"/>
        <v>2600</v>
      </c>
      <c r="C39" s="9">
        <f t="shared" si="3"/>
        <v>2505</v>
      </c>
      <c r="D39" s="7">
        <f>IF(C39&gt;C5,C39-C5,0)</f>
        <v>0</v>
      </c>
      <c r="E39" s="8">
        <f t="shared" si="1"/>
        <v>130000</v>
      </c>
    </row>
    <row r="40" ht="15.75" customHeight="1">
      <c r="B40" s="9">
        <f t="shared" si="2"/>
        <v>2700</v>
      </c>
      <c r="C40" s="9">
        <f t="shared" si="3"/>
        <v>2647</v>
      </c>
      <c r="D40" s="7">
        <f>IF(C40&gt;C5,C40-C5,0)</f>
        <v>0</v>
      </c>
      <c r="E40" s="8">
        <f t="shared" si="1"/>
        <v>135000</v>
      </c>
    </row>
    <row r="41" ht="15.75" customHeight="1">
      <c r="B41" s="9">
        <f t="shared" si="2"/>
        <v>2800</v>
      </c>
      <c r="C41" s="9">
        <f t="shared" si="3"/>
        <v>2756</v>
      </c>
      <c r="D41" s="7">
        <f>IF(C41&gt;C5,C41-C5,0)</f>
        <v>0</v>
      </c>
      <c r="E41" s="8">
        <f t="shared" si="1"/>
        <v>140000</v>
      </c>
    </row>
    <row r="42" ht="15.75" customHeight="1">
      <c r="B42" s="9">
        <f t="shared" si="2"/>
        <v>2900</v>
      </c>
      <c r="C42" s="9">
        <f t="shared" si="3"/>
        <v>2864</v>
      </c>
      <c r="D42" s="7">
        <f>IF(C42&gt;C5,C42-C5,0)</f>
        <v>0</v>
      </c>
      <c r="E42" s="8">
        <f t="shared" si="1"/>
        <v>145000</v>
      </c>
    </row>
    <row r="43" ht="15.75" customHeight="1">
      <c r="B43" s="9">
        <f t="shared" si="2"/>
        <v>3000</v>
      </c>
      <c r="C43" s="9">
        <f t="shared" si="3"/>
        <v>2992</v>
      </c>
      <c r="D43" s="7">
        <f>IF(C43&gt;C5,C43-C5,0)</f>
        <v>0</v>
      </c>
      <c r="E43" s="8">
        <f t="shared" si="1"/>
        <v>150000</v>
      </c>
    </row>
    <row r="44" ht="15.75" customHeight="1">
      <c r="B44" s="9">
        <f t="shared" si="2"/>
        <v>3100</v>
      </c>
      <c r="C44" s="9">
        <f t="shared" si="3"/>
        <v>3003</v>
      </c>
      <c r="D44" s="7">
        <f>IF(C44&gt;C5,C44-C5,0)</f>
        <v>0</v>
      </c>
      <c r="E44" s="8">
        <f t="shared" si="1"/>
        <v>155000</v>
      </c>
    </row>
    <row r="45" ht="15.75" customHeight="1">
      <c r="B45" s="9">
        <f t="shared" si="2"/>
        <v>3200</v>
      </c>
      <c r="C45" s="9">
        <f t="shared" si="3"/>
        <v>3158</v>
      </c>
      <c r="D45" s="7">
        <f>IF(C45&gt;C5,C45-C5,0)</f>
        <v>0</v>
      </c>
      <c r="E45" s="8">
        <f t="shared" si="1"/>
        <v>160000</v>
      </c>
    </row>
    <row r="46" ht="15.75" customHeight="1">
      <c r="B46" s="9">
        <f t="shared" si="2"/>
        <v>3300</v>
      </c>
      <c r="C46" s="9">
        <f t="shared" si="3"/>
        <v>3300</v>
      </c>
      <c r="D46" s="7">
        <f>IF(C46&gt;C5,C46-C5,0)</f>
        <v>0</v>
      </c>
      <c r="E46" s="8">
        <f t="shared" si="1"/>
        <v>165000</v>
      </c>
    </row>
    <row r="47" ht="15.75" customHeight="1">
      <c r="B47" s="9">
        <f t="shared" si="2"/>
        <v>3400</v>
      </c>
      <c r="C47" s="9">
        <f t="shared" si="3"/>
        <v>3363</v>
      </c>
      <c r="D47" s="7">
        <f>IF(C47&gt;C5,C47-C5,0)</f>
        <v>0</v>
      </c>
      <c r="E47" s="8">
        <f t="shared" si="1"/>
        <v>170000</v>
      </c>
    </row>
    <row r="48" ht="15.75" customHeight="1">
      <c r="B48" s="9">
        <f t="shared" si="2"/>
        <v>3500</v>
      </c>
      <c r="C48" s="9">
        <f t="shared" si="3"/>
        <v>3427</v>
      </c>
      <c r="D48" s="7">
        <f>IF(C48&gt;C5,C48-C5,0)</f>
        <v>0</v>
      </c>
      <c r="E48" s="8">
        <f t="shared" si="1"/>
        <v>175000</v>
      </c>
    </row>
    <row r="49" ht="15.75" customHeight="1">
      <c r="B49" s="9">
        <f t="shared" si="2"/>
        <v>3600</v>
      </c>
      <c r="C49" s="9">
        <f t="shared" si="3"/>
        <v>3517</v>
      </c>
      <c r="D49" s="7">
        <f>IF(C49&gt;C5,C49-C5,0)</f>
        <v>0</v>
      </c>
      <c r="E49" s="8">
        <f t="shared" si="1"/>
        <v>180000</v>
      </c>
    </row>
    <row r="50" ht="15.75" customHeight="1">
      <c r="B50" s="9">
        <f t="shared" si="2"/>
        <v>3700</v>
      </c>
      <c r="C50" s="9">
        <f t="shared" si="3"/>
        <v>3665</v>
      </c>
      <c r="D50" s="7">
        <f>IF(C50&gt;C5,C50-C5,0)</f>
        <v>0</v>
      </c>
      <c r="E50" s="8">
        <f t="shared" si="1"/>
        <v>185000</v>
      </c>
    </row>
    <row r="51" ht="15.75" customHeight="1">
      <c r="B51" s="9">
        <f t="shared" si="2"/>
        <v>3800</v>
      </c>
      <c r="C51" s="9">
        <f t="shared" si="3"/>
        <v>3749</v>
      </c>
      <c r="D51" s="7">
        <f>IF(C51&gt;C5,C51-C5,0)</f>
        <v>0</v>
      </c>
      <c r="E51" s="8">
        <f t="shared" si="1"/>
        <v>190000</v>
      </c>
    </row>
    <row r="52" ht="15.75" customHeight="1">
      <c r="B52" s="9">
        <f t="shared" si="2"/>
        <v>3900</v>
      </c>
      <c r="C52" s="9">
        <f t="shared" si="3"/>
        <v>3807</v>
      </c>
      <c r="D52" s="7">
        <f>IF(C52&gt;C5,C52-C5,0)</f>
        <v>0</v>
      </c>
      <c r="E52" s="8">
        <f t="shared" si="1"/>
        <v>195000</v>
      </c>
    </row>
    <row r="53" ht="15.75" customHeight="1">
      <c r="B53" s="9">
        <f t="shared" si="2"/>
        <v>4000</v>
      </c>
      <c r="C53" s="9">
        <f t="shared" si="3"/>
        <v>3934</v>
      </c>
      <c r="D53" s="7">
        <f>IF(C53&gt;C5,C53-C5,0)</f>
        <v>0</v>
      </c>
      <c r="E53" s="8">
        <f t="shared" si="1"/>
        <v>200000</v>
      </c>
    </row>
    <row r="54" ht="15.75" customHeight="1">
      <c r="B54" s="9">
        <f t="shared" si="2"/>
        <v>4100</v>
      </c>
      <c r="C54" s="9">
        <f t="shared" si="3"/>
        <v>4046</v>
      </c>
      <c r="D54" s="7">
        <f>IF(C54&gt;C5,C54-C5,0)</f>
        <v>0</v>
      </c>
      <c r="E54" s="8">
        <f t="shared" si="1"/>
        <v>205000</v>
      </c>
    </row>
    <row r="55" ht="15.75" customHeight="1">
      <c r="B55" s="9">
        <f t="shared" si="2"/>
        <v>4200</v>
      </c>
      <c r="C55" s="9">
        <f t="shared" si="3"/>
        <v>4148</v>
      </c>
      <c r="D55" s="7">
        <f>IF(C55&gt;C5,C55-C5,0)</f>
        <v>0</v>
      </c>
      <c r="E55" s="8">
        <f t="shared" si="1"/>
        <v>210000</v>
      </c>
    </row>
    <row r="56" ht="15.75" customHeight="1">
      <c r="B56" s="9">
        <f t="shared" si="2"/>
        <v>4300</v>
      </c>
      <c r="C56" s="9">
        <f t="shared" si="3"/>
        <v>4267</v>
      </c>
      <c r="D56" s="7">
        <f>IF(C56&gt;C5,C56-C5,0)</f>
        <v>0</v>
      </c>
      <c r="E56" s="8">
        <f t="shared" si="1"/>
        <v>215000</v>
      </c>
    </row>
    <row r="57" ht="15.75" customHeight="1">
      <c r="B57" s="9">
        <f t="shared" si="2"/>
        <v>4400</v>
      </c>
      <c r="C57" s="9">
        <f t="shared" si="3"/>
        <v>4387</v>
      </c>
      <c r="D57" s="7">
        <f>IF(C57&gt;C5,C57-C5,0)</f>
        <v>0</v>
      </c>
      <c r="E57" s="8">
        <f t="shared" si="1"/>
        <v>220000</v>
      </c>
    </row>
    <row r="58" ht="15.75" customHeight="1">
      <c r="B58" s="9">
        <f t="shared" si="2"/>
        <v>4500</v>
      </c>
      <c r="C58" s="9">
        <f t="shared" si="3"/>
        <v>4414</v>
      </c>
      <c r="D58" s="7">
        <f>IF(C58&gt;C5,C58-C5,0)</f>
        <v>0</v>
      </c>
      <c r="E58" s="8">
        <f t="shared" si="1"/>
        <v>225000</v>
      </c>
    </row>
    <row r="59" ht="15.75" customHeight="1">
      <c r="B59" s="9">
        <f t="shared" si="2"/>
        <v>4600</v>
      </c>
      <c r="C59" s="9">
        <f t="shared" si="3"/>
        <v>4505</v>
      </c>
      <c r="D59" s="7">
        <f>IF(C59&gt;C5,C59-C5,0)</f>
        <v>0</v>
      </c>
      <c r="E59" s="8">
        <f t="shared" si="1"/>
        <v>230000</v>
      </c>
    </row>
    <row r="60" ht="15.75" customHeight="1">
      <c r="B60" s="9">
        <f t="shared" si="2"/>
        <v>4700</v>
      </c>
      <c r="C60" s="9">
        <f t="shared" si="3"/>
        <v>4662</v>
      </c>
      <c r="D60" s="7">
        <f>IF(C60&gt;C5,C60-C5,0)</f>
        <v>0</v>
      </c>
      <c r="E60" s="8">
        <f t="shared" si="1"/>
        <v>235000</v>
      </c>
    </row>
    <row r="61" ht="15.75" customHeight="1">
      <c r="B61" s="9">
        <f t="shared" si="2"/>
        <v>4800</v>
      </c>
      <c r="C61" s="9">
        <f t="shared" si="3"/>
        <v>4737</v>
      </c>
      <c r="D61" s="7">
        <f>IF(C61&gt;C5,C61-C5,0)</f>
        <v>0</v>
      </c>
      <c r="E61" s="8">
        <f t="shared" si="1"/>
        <v>240000</v>
      </c>
    </row>
    <row r="62" ht="15.75" customHeight="1">
      <c r="B62" s="9">
        <f t="shared" si="2"/>
        <v>4900</v>
      </c>
      <c r="C62" s="9">
        <f t="shared" si="3"/>
        <v>4807</v>
      </c>
      <c r="D62" s="7">
        <f>IF(C62&gt;C5,C62-C5,0)</f>
        <v>0</v>
      </c>
      <c r="E62" s="8">
        <f t="shared" si="1"/>
        <v>245000</v>
      </c>
    </row>
    <row r="63" ht="15.75" customHeight="1">
      <c r="B63" s="9">
        <f t="shared" si="2"/>
        <v>5000</v>
      </c>
      <c r="C63" s="9">
        <f t="shared" si="3"/>
        <v>4976</v>
      </c>
      <c r="D63" s="7">
        <f>IF(C63&gt;C5,C63-C5,0)</f>
        <v>0</v>
      </c>
      <c r="E63" s="8">
        <f t="shared" si="1"/>
        <v>250000</v>
      </c>
    </row>
    <row r="64" ht="15.75" customHeight="1">
      <c r="A64" s="7">
        <v>5000.0</v>
      </c>
      <c r="B64" s="9">
        <f t="shared" si="2"/>
        <v>5100</v>
      </c>
      <c r="C64" s="9">
        <f t="shared" si="3"/>
        <v>5037</v>
      </c>
      <c r="D64" s="10">
        <f>IF(C64&gt;C5,C64-C5,0)</f>
        <v>37</v>
      </c>
      <c r="E64" s="8">
        <f t="shared" ref="E64:E93" si="4">A64*50+G64*80</f>
        <v>258000</v>
      </c>
      <c r="G64" s="9">
        <f>B64-C5</f>
        <v>100</v>
      </c>
    </row>
    <row r="65" ht="15.75" customHeight="1">
      <c r="A65" s="7">
        <v>5000.0</v>
      </c>
      <c r="B65" s="9">
        <f t="shared" si="2"/>
        <v>5200</v>
      </c>
      <c r="C65" s="9">
        <f t="shared" si="3"/>
        <v>5128</v>
      </c>
      <c r="D65" s="10">
        <f>IF(C65&gt;C5,C65-C5,0)</f>
        <v>128</v>
      </c>
      <c r="E65" s="8">
        <f t="shared" si="4"/>
        <v>266000</v>
      </c>
      <c r="G65" s="9">
        <f>B65-C5</f>
        <v>200</v>
      </c>
    </row>
    <row r="66" ht="15.75" customHeight="1">
      <c r="A66" s="7">
        <v>5000.0</v>
      </c>
      <c r="B66" s="9">
        <f t="shared" si="2"/>
        <v>5300</v>
      </c>
      <c r="C66" s="9">
        <f t="shared" si="3"/>
        <v>5297</v>
      </c>
      <c r="D66" s="10">
        <f>IF(C66&gt;C5,C66-C5,0)</f>
        <v>297</v>
      </c>
      <c r="E66" s="8">
        <f t="shared" si="4"/>
        <v>274000</v>
      </c>
      <c r="G66" s="9">
        <f>B66-C5</f>
        <v>300</v>
      </c>
    </row>
    <row r="67" ht="15.75" customHeight="1">
      <c r="A67" s="7">
        <v>5000.0</v>
      </c>
      <c r="B67" s="9">
        <f t="shared" si="2"/>
        <v>5400</v>
      </c>
      <c r="C67" s="9">
        <f t="shared" si="3"/>
        <v>5325</v>
      </c>
      <c r="D67" s="10">
        <f>IF(C67&gt;C5,C67-C5,0)</f>
        <v>325</v>
      </c>
      <c r="E67" s="8">
        <f t="shared" si="4"/>
        <v>282000</v>
      </c>
      <c r="G67" s="9">
        <f>B67-C5</f>
        <v>400</v>
      </c>
    </row>
    <row r="68" ht="15.75" customHeight="1">
      <c r="A68" s="7">
        <v>5000.0</v>
      </c>
      <c r="B68" s="9">
        <f t="shared" si="2"/>
        <v>5500</v>
      </c>
      <c r="C68" s="9">
        <f t="shared" si="3"/>
        <v>5473</v>
      </c>
      <c r="D68" s="10">
        <f>IF(C68&gt;C5,C68-C5,0)</f>
        <v>473</v>
      </c>
      <c r="E68" s="8">
        <f t="shared" si="4"/>
        <v>290000</v>
      </c>
      <c r="G68" s="9">
        <f>B68-C5</f>
        <v>500</v>
      </c>
    </row>
    <row r="69" ht="15.75" customHeight="1">
      <c r="A69" s="7">
        <v>5000.0</v>
      </c>
      <c r="B69" s="9">
        <f t="shared" si="2"/>
        <v>5600</v>
      </c>
      <c r="C69" s="9">
        <f t="shared" si="3"/>
        <v>5580</v>
      </c>
      <c r="D69" s="10">
        <f>IF(C69&gt;C5,C69-C5,0)</f>
        <v>580</v>
      </c>
      <c r="E69" s="8">
        <f t="shared" si="4"/>
        <v>298000</v>
      </c>
      <c r="G69" s="9">
        <f>B69-C5</f>
        <v>600</v>
      </c>
    </row>
    <row r="70" ht="15.75" customHeight="1">
      <c r="A70" s="7">
        <v>5000.0</v>
      </c>
      <c r="B70" s="9">
        <f t="shared" si="2"/>
        <v>5700</v>
      </c>
      <c r="C70" s="9">
        <f t="shared" si="3"/>
        <v>5642</v>
      </c>
      <c r="D70" s="10">
        <f>IF(C70&gt;C5,C70-C5,0)</f>
        <v>642</v>
      </c>
      <c r="E70" s="8">
        <f t="shared" si="4"/>
        <v>306000</v>
      </c>
      <c r="G70" s="9">
        <f>B70-C5</f>
        <v>700</v>
      </c>
    </row>
    <row r="71" ht="15.75" customHeight="1">
      <c r="A71" s="7">
        <v>5000.0</v>
      </c>
      <c r="B71" s="9">
        <f t="shared" si="2"/>
        <v>5800</v>
      </c>
      <c r="C71" s="9">
        <f t="shared" si="3"/>
        <v>5783</v>
      </c>
      <c r="D71" s="10">
        <f>IF(C71&gt;C5,C71-C5,0)</f>
        <v>783</v>
      </c>
      <c r="E71" s="8">
        <f t="shared" si="4"/>
        <v>314000</v>
      </c>
      <c r="G71" s="9">
        <f>B71-C5</f>
        <v>800</v>
      </c>
    </row>
    <row r="72" ht="15.75" customHeight="1">
      <c r="A72" s="7">
        <v>5000.0</v>
      </c>
      <c r="B72" s="9">
        <f t="shared" si="2"/>
        <v>5900</v>
      </c>
      <c r="C72" s="9">
        <f t="shared" si="3"/>
        <v>5863</v>
      </c>
      <c r="D72" s="10">
        <f>IF(C72&gt;C5,C72-C5,0)</f>
        <v>863</v>
      </c>
      <c r="E72" s="8">
        <f t="shared" si="4"/>
        <v>322000</v>
      </c>
      <c r="G72" s="9">
        <f>B72-C5</f>
        <v>900</v>
      </c>
    </row>
    <row r="73" ht="15.75" customHeight="1">
      <c r="A73" s="7">
        <v>5000.0</v>
      </c>
      <c r="B73" s="9">
        <f t="shared" si="2"/>
        <v>6000</v>
      </c>
      <c r="C73" s="9">
        <f t="shared" si="3"/>
        <v>5964</v>
      </c>
      <c r="D73" s="10">
        <f>IF(C73&gt;C5,C73-C5,0)</f>
        <v>964</v>
      </c>
      <c r="E73" s="8">
        <f t="shared" si="4"/>
        <v>330000</v>
      </c>
      <c r="G73" s="9">
        <f>B73-C5</f>
        <v>1000</v>
      </c>
    </row>
    <row r="74" ht="15.75" customHeight="1">
      <c r="A74" s="7">
        <v>5000.0</v>
      </c>
      <c r="B74" s="9">
        <f t="shared" si="2"/>
        <v>6100</v>
      </c>
      <c r="C74" s="9">
        <f t="shared" si="3"/>
        <v>6068</v>
      </c>
      <c r="D74" s="10">
        <f>IF(C74&gt;C5,C74-C5,0)</f>
        <v>1068</v>
      </c>
      <c r="E74" s="8">
        <f t="shared" si="4"/>
        <v>338000</v>
      </c>
      <c r="G74" s="9">
        <f>B74-C5</f>
        <v>1100</v>
      </c>
    </row>
    <row r="75" ht="15.75" customHeight="1">
      <c r="A75" s="7">
        <v>5000.0</v>
      </c>
      <c r="B75" s="9">
        <f t="shared" si="2"/>
        <v>6200</v>
      </c>
      <c r="C75" s="9">
        <f t="shared" si="3"/>
        <v>6154</v>
      </c>
      <c r="D75" s="10">
        <f>IF(C75&gt;C5,C75-C5,0)</f>
        <v>1154</v>
      </c>
      <c r="E75" s="8">
        <f t="shared" si="4"/>
        <v>346000</v>
      </c>
      <c r="G75" s="9">
        <f>B75-C5</f>
        <v>1200</v>
      </c>
    </row>
    <row r="76" ht="15.75" customHeight="1">
      <c r="A76" s="7">
        <v>5000.0</v>
      </c>
      <c r="B76" s="9">
        <f t="shared" si="2"/>
        <v>6300</v>
      </c>
      <c r="C76" s="9">
        <f t="shared" si="3"/>
        <v>6282</v>
      </c>
      <c r="D76" s="10">
        <f>IF(C76&gt;C5,C76-C5,0)</f>
        <v>1282</v>
      </c>
      <c r="E76" s="8">
        <f t="shared" si="4"/>
        <v>354000</v>
      </c>
      <c r="G76" s="9">
        <f>B76-C5</f>
        <v>1300</v>
      </c>
    </row>
    <row r="77" ht="15.75" customHeight="1">
      <c r="A77" s="7">
        <v>5000.0</v>
      </c>
      <c r="B77" s="9">
        <f t="shared" si="2"/>
        <v>6400</v>
      </c>
      <c r="C77" s="9">
        <f t="shared" si="3"/>
        <v>6307</v>
      </c>
      <c r="D77" s="10">
        <f>IF(C77&gt;C5,C77-C5,0)</f>
        <v>1307</v>
      </c>
      <c r="E77" s="8">
        <f t="shared" si="4"/>
        <v>362000</v>
      </c>
      <c r="G77" s="9">
        <f>B77-C5</f>
        <v>1400</v>
      </c>
    </row>
    <row r="78" ht="15.75" customHeight="1">
      <c r="A78" s="7">
        <v>5000.0</v>
      </c>
      <c r="B78" s="9">
        <f t="shared" si="2"/>
        <v>6500</v>
      </c>
      <c r="C78" s="9">
        <f t="shared" si="3"/>
        <v>6415</v>
      </c>
      <c r="D78" s="10">
        <f>IF(C78&gt;C5,C78-C5,0)</f>
        <v>1415</v>
      </c>
      <c r="E78" s="8">
        <f t="shared" si="4"/>
        <v>370000</v>
      </c>
      <c r="G78" s="9">
        <f>B78-C5</f>
        <v>1500</v>
      </c>
    </row>
    <row r="79" ht="15.75" customHeight="1">
      <c r="A79" s="7">
        <v>5000.0</v>
      </c>
      <c r="B79" s="9">
        <f t="shared" si="2"/>
        <v>6600</v>
      </c>
      <c r="C79" s="9">
        <f t="shared" si="3"/>
        <v>6538</v>
      </c>
      <c r="D79" s="10">
        <f>IF(C79&gt;C5,C79-C5,0)</f>
        <v>1538</v>
      </c>
      <c r="E79" s="8">
        <f t="shared" si="4"/>
        <v>378000</v>
      </c>
      <c r="G79" s="9">
        <f>B79-C5</f>
        <v>1600</v>
      </c>
    </row>
    <row r="80" ht="15.75" customHeight="1">
      <c r="A80" s="7">
        <v>5000.0</v>
      </c>
      <c r="B80" s="9">
        <f t="shared" si="2"/>
        <v>6700</v>
      </c>
      <c r="C80" s="9">
        <f t="shared" si="3"/>
        <v>6666</v>
      </c>
      <c r="D80" s="10">
        <f>IF(C80&gt;C5,C80-C5,0)</f>
        <v>1666</v>
      </c>
      <c r="E80" s="8">
        <f t="shared" si="4"/>
        <v>386000</v>
      </c>
      <c r="G80" s="9">
        <f>B80-C5</f>
        <v>1700</v>
      </c>
    </row>
    <row r="81" ht="15.75" customHeight="1">
      <c r="A81" s="7">
        <v>5000.0</v>
      </c>
      <c r="B81" s="9">
        <f t="shared" si="2"/>
        <v>6800</v>
      </c>
      <c r="C81" s="9">
        <f t="shared" si="3"/>
        <v>6745</v>
      </c>
      <c r="D81" s="10">
        <f>IF(C81&gt;C5,C81-C5,0)</f>
        <v>1745</v>
      </c>
      <c r="E81" s="8">
        <f t="shared" si="4"/>
        <v>394000</v>
      </c>
      <c r="G81" s="9">
        <f>B81-C5</f>
        <v>1800</v>
      </c>
    </row>
    <row r="82" ht="15.75" customHeight="1">
      <c r="A82" s="7">
        <v>5000.0</v>
      </c>
      <c r="B82" s="9">
        <f t="shared" si="2"/>
        <v>6900</v>
      </c>
      <c r="C82" s="9">
        <f t="shared" si="3"/>
        <v>6843</v>
      </c>
      <c r="D82" s="10">
        <f>IF(C82&gt;C5,C82-C5,0)</f>
        <v>1843</v>
      </c>
      <c r="E82" s="8">
        <f t="shared" si="4"/>
        <v>402000</v>
      </c>
      <c r="G82" s="9">
        <f>B82-C5</f>
        <v>1900</v>
      </c>
    </row>
    <row r="83" ht="15.75" customHeight="1">
      <c r="A83" s="7">
        <v>5000.0</v>
      </c>
      <c r="B83" s="9">
        <f t="shared" si="2"/>
        <v>7000</v>
      </c>
      <c r="C83" s="9">
        <f t="shared" si="3"/>
        <v>6929</v>
      </c>
      <c r="D83" s="10">
        <f>IF(C83&gt;C5,C83-C5,0)</f>
        <v>1929</v>
      </c>
      <c r="E83" s="8">
        <f t="shared" si="4"/>
        <v>410000</v>
      </c>
      <c r="G83" s="9">
        <f>B83-C5</f>
        <v>2000</v>
      </c>
    </row>
    <row r="84" ht="15.75" customHeight="1">
      <c r="A84" s="7">
        <v>5000.0</v>
      </c>
      <c r="B84" s="9">
        <f t="shared" si="2"/>
        <v>7100</v>
      </c>
      <c r="C84" s="9">
        <f t="shared" si="3"/>
        <v>7050</v>
      </c>
      <c r="D84" s="10">
        <f>IF(C84&gt;C5,C84-C5,0)</f>
        <v>2050</v>
      </c>
      <c r="E84" s="8">
        <f t="shared" si="4"/>
        <v>418000</v>
      </c>
      <c r="G84" s="9">
        <f>B84-C5</f>
        <v>2100</v>
      </c>
    </row>
    <row r="85" ht="15.75" customHeight="1">
      <c r="A85" s="7">
        <v>5000.0</v>
      </c>
      <c r="B85" s="9">
        <f t="shared" si="2"/>
        <v>7200</v>
      </c>
      <c r="C85" s="9">
        <f t="shared" si="3"/>
        <v>7124</v>
      </c>
      <c r="D85" s="10">
        <f>IF(C85&gt;C5,C85-C5,0)</f>
        <v>2124</v>
      </c>
      <c r="E85" s="8">
        <f t="shared" si="4"/>
        <v>426000</v>
      </c>
      <c r="G85" s="9">
        <f>B85-C5</f>
        <v>2200</v>
      </c>
    </row>
    <row r="86" ht="15.75" customHeight="1">
      <c r="A86" s="7">
        <v>5000.0</v>
      </c>
      <c r="B86" s="9">
        <f t="shared" si="2"/>
        <v>7300</v>
      </c>
      <c r="C86" s="9">
        <f t="shared" si="3"/>
        <v>7224</v>
      </c>
      <c r="D86" s="10">
        <f>IF(C86&gt;C5,C86-C5,0)</f>
        <v>2224</v>
      </c>
      <c r="E86" s="8">
        <f t="shared" si="4"/>
        <v>434000</v>
      </c>
      <c r="G86" s="9">
        <f>B86-C5</f>
        <v>2300</v>
      </c>
    </row>
    <row r="87" ht="15.75" customHeight="1">
      <c r="A87" s="7">
        <v>5000.0</v>
      </c>
      <c r="B87" s="9">
        <f t="shared" si="2"/>
        <v>7400</v>
      </c>
      <c r="C87" s="9">
        <f t="shared" si="3"/>
        <v>7330</v>
      </c>
      <c r="D87" s="10">
        <f>IF(C87&gt;C5,C87-C5,0)</f>
        <v>2330</v>
      </c>
      <c r="E87" s="8">
        <f t="shared" si="4"/>
        <v>442000</v>
      </c>
      <c r="G87" s="9">
        <f>B87-C5</f>
        <v>2400</v>
      </c>
    </row>
    <row r="88" ht="15.75" customHeight="1">
      <c r="A88" s="7">
        <v>5000.0</v>
      </c>
      <c r="B88" s="9">
        <f t="shared" si="2"/>
        <v>7500</v>
      </c>
      <c r="C88" s="9">
        <f t="shared" si="3"/>
        <v>7425</v>
      </c>
      <c r="D88" s="10">
        <f>IF(C88&gt;C5,C88-C5,0)</f>
        <v>2425</v>
      </c>
      <c r="E88" s="8">
        <f t="shared" si="4"/>
        <v>450000</v>
      </c>
      <c r="G88" s="9">
        <f>B88-C5</f>
        <v>2500</v>
      </c>
    </row>
    <row r="89" ht="15.75" customHeight="1">
      <c r="A89" s="7">
        <v>5000.0</v>
      </c>
      <c r="B89" s="9">
        <f t="shared" si="2"/>
        <v>7600</v>
      </c>
      <c r="C89" s="9">
        <f t="shared" si="3"/>
        <v>7549</v>
      </c>
      <c r="D89" s="10">
        <f>IF(C89&gt;C5,C89-C5,0)</f>
        <v>2549</v>
      </c>
      <c r="E89" s="8">
        <f t="shared" si="4"/>
        <v>458000</v>
      </c>
      <c r="G89" s="9">
        <f>B89-C5</f>
        <v>2600</v>
      </c>
    </row>
    <row r="90" ht="15.75" customHeight="1">
      <c r="A90" s="7">
        <v>5000.0</v>
      </c>
      <c r="B90" s="9">
        <f t="shared" si="2"/>
        <v>7700</v>
      </c>
      <c r="C90" s="9">
        <f t="shared" si="3"/>
        <v>7676</v>
      </c>
      <c r="D90" s="10">
        <f>IF(C90&gt;C5,C90-C5,0)</f>
        <v>2676</v>
      </c>
      <c r="E90" s="8">
        <f t="shared" si="4"/>
        <v>466000</v>
      </c>
      <c r="G90" s="9">
        <f>B90-C5</f>
        <v>2700</v>
      </c>
    </row>
    <row r="91" ht="15.75" customHeight="1">
      <c r="A91" s="7">
        <v>5000.0</v>
      </c>
      <c r="B91" s="9">
        <f t="shared" si="2"/>
        <v>7800</v>
      </c>
      <c r="C91" s="9">
        <f t="shared" si="3"/>
        <v>7734</v>
      </c>
      <c r="D91" s="10">
        <f>IF(C91&gt;C5,C91-C5,0)</f>
        <v>2734</v>
      </c>
      <c r="E91" s="8">
        <f t="shared" si="4"/>
        <v>474000</v>
      </c>
      <c r="G91" s="9">
        <f>B91-C5</f>
        <v>2800</v>
      </c>
    </row>
    <row r="92" ht="15.75" customHeight="1">
      <c r="A92" s="7">
        <v>5000.0</v>
      </c>
      <c r="B92" s="9">
        <f t="shared" si="2"/>
        <v>7900</v>
      </c>
      <c r="C92" s="9">
        <f t="shared" si="3"/>
        <v>7896</v>
      </c>
      <c r="D92" s="10">
        <f>IF(C92&gt;C5,C92-C5,0)</f>
        <v>2896</v>
      </c>
      <c r="E92" s="8">
        <f t="shared" si="4"/>
        <v>482000</v>
      </c>
      <c r="G92" s="9">
        <f>B92-C5</f>
        <v>2900</v>
      </c>
    </row>
    <row r="93" ht="15.75" customHeight="1">
      <c r="A93" s="7">
        <v>5000.0</v>
      </c>
      <c r="B93" s="9">
        <f t="shared" si="2"/>
        <v>8000</v>
      </c>
      <c r="C93" s="9">
        <f t="shared" si="3"/>
        <v>7985</v>
      </c>
      <c r="D93" s="10">
        <f>IF(C93&gt;C5,C93-C5,0)</f>
        <v>2985</v>
      </c>
      <c r="E93" s="8">
        <f t="shared" si="4"/>
        <v>490000</v>
      </c>
      <c r="G93" s="9">
        <f>B93-C5</f>
        <v>3000</v>
      </c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>
      <c r="B101" s="9"/>
    </row>
    <row r="102" ht="15.75" customHeight="1">
      <c r="B102" s="9"/>
    </row>
    <row r="103" ht="15.75" customHeight="1">
      <c r="B103" s="9"/>
    </row>
    <row r="104" ht="15.75" customHeight="1">
      <c r="B104" s="9"/>
    </row>
    <row r="105" ht="15.75" customHeight="1">
      <c r="B105" s="9"/>
    </row>
    <row r="106" ht="15.75" customHeight="1">
      <c r="B106" s="9"/>
    </row>
    <row r="107" ht="15.75" customHeight="1">
      <c r="B107" s="9"/>
    </row>
    <row r="108" ht="15.75" customHeight="1">
      <c r="B108" s="9"/>
    </row>
    <row r="109" ht="15.75" customHeight="1">
      <c r="B109" s="9"/>
    </row>
    <row r="110" ht="15.75" customHeight="1">
      <c r="B110" s="9"/>
    </row>
    <row r="111" ht="15.75" customHeight="1">
      <c r="B111" s="9"/>
    </row>
    <row r="112" ht="15.75" customHeight="1">
      <c r="B112" s="9"/>
    </row>
    <row r="113" ht="15.75" customHeight="1">
      <c r="B113" s="9"/>
    </row>
    <row r="114" ht="15.75" customHeight="1">
      <c r="B114" s="9"/>
    </row>
    <row r="115" ht="15.75" customHeight="1">
      <c r="B115" s="9"/>
    </row>
    <row r="116" ht="15.75" customHeight="1">
      <c r="B116" s="9"/>
    </row>
    <row r="117" ht="15.75" customHeight="1">
      <c r="B117" s="9"/>
    </row>
    <row r="118" ht="15.75" customHeight="1">
      <c r="B118" s="9"/>
    </row>
    <row r="119" ht="15.75" customHeight="1">
      <c r="B119" s="9"/>
    </row>
    <row r="120" ht="15.75" customHeight="1">
      <c r="B120" s="9"/>
    </row>
    <row r="121" ht="15.75" customHeight="1">
      <c r="B121" s="9"/>
    </row>
    <row r="122" ht="15.75" customHeight="1">
      <c r="B122" s="9"/>
    </row>
    <row r="123" ht="15.75" customHeight="1">
      <c r="B123" s="9"/>
    </row>
    <row r="124" ht="15.75" customHeight="1">
      <c r="B124" s="9"/>
    </row>
    <row r="125" ht="15.75" customHeight="1">
      <c r="B125" s="9"/>
    </row>
    <row r="126" ht="15.75" customHeight="1">
      <c r="B126" s="9"/>
    </row>
    <row r="127" ht="15.75" customHeight="1">
      <c r="B127" s="9"/>
    </row>
    <row r="128" ht="15.75" customHeight="1">
      <c r="B128" s="9"/>
    </row>
    <row r="129" ht="15.75" customHeight="1">
      <c r="B129" s="9"/>
    </row>
    <row r="130" ht="15.75" customHeight="1">
      <c r="B130" s="9"/>
    </row>
    <row r="131" ht="15.75" customHeight="1">
      <c r="B131" s="9"/>
    </row>
    <row r="132" ht="15.75" customHeight="1">
      <c r="B132" s="9"/>
    </row>
    <row r="133" ht="15.75" customHeight="1">
      <c r="B133" s="9"/>
    </row>
    <row r="134" ht="15.75" customHeight="1">
      <c r="B134" s="9"/>
    </row>
    <row r="135" ht="15.75" customHeight="1">
      <c r="B135" s="9"/>
    </row>
    <row r="136" ht="15.75" customHeight="1">
      <c r="B136" s="9"/>
    </row>
    <row r="137" ht="15.75" customHeight="1">
      <c r="B137" s="9"/>
    </row>
    <row r="138" ht="15.75" customHeight="1">
      <c r="B138" s="9"/>
    </row>
    <row r="139" ht="15.75" customHeight="1">
      <c r="B139" s="9"/>
    </row>
    <row r="140" ht="15.75" customHeight="1">
      <c r="B140" s="9"/>
    </row>
    <row r="141" ht="15.75" customHeight="1">
      <c r="B141" s="9"/>
    </row>
    <row r="142" ht="15.75" customHeight="1">
      <c r="B142" s="9"/>
    </row>
    <row r="143" ht="15.75" customHeight="1">
      <c r="B143" s="9"/>
    </row>
    <row r="144" ht="15.75" customHeight="1">
      <c r="B144" s="9"/>
    </row>
    <row r="145" ht="15.75" customHeight="1">
      <c r="B145" s="9"/>
    </row>
    <row r="146" ht="15.75" customHeight="1">
      <c r="B146" s="9"/>
    </row>
    <row r="147" ht="15.75" customHeight="1">
      <c r="B147" s="9"/>
    </row>
    <row r="148" ht="15.75" customHeight="1">
      <c r="B148" s="9"/>
    </row>
    <row r="149" ht="15.75" customHeight="1">
      <c r="B149" s="9"/>
    </row>
    <row r="150" ht="15.75" customHeight="1">
      <c r="B150" s="9"/>
    </row>
    <row r="151" ht="15.75" customHeight="1">
      <c r="B151" s="9"/>
    </row>
    <row r="152" ht="15.75" customHeight="1">
      <c r="B152" s="9"/>
    </row>
    <row r="153" ht="15.75" customHeight="1">
      <c r="B153" s="9"/>
    </row>
    <row r="154" ht="15.75" customHeight="1">
      <c r="B154" s="9"/>
    </row>
    <row r="155" ht="15.75" customHeight="1">
      <c r="B155" s="9"/>
    </row>
    <row r="156" ht="15.75" customHeight="1">
      <c r="B156" s="9"/>
    </row>
    <row r="157" ht="15.75" customHeight="1">
      <c r="B157" s="9"/>
    </row>
    <row r="158" ht="15.75" customHeight="1">
      <c r="B158" s="9"/>
    </row>
    <row r="159" ht="15.75" customHeight="1">
      <c r="B159" s="9"/>
    </row>
    <row r="160" ht="15.75" customHeight="1">
      <c r="B160" s="9"/>
    </row>
    <row r="161" ht="15.75" customHeight="1">
      <c r="B161" s="9"/>
    </row>
    <row r="162" ht="15.75" customHeight="1">
      <c r="B162" s="9"/>
    </row>
    <row r="163" ht="15.75" customHeight="1">
      <c r="B163" s="9"/>
    </row>
    <row r="164" ht="15.75" customHeight="1">
      <c r="B164" s="9"/>
    </row>
    <row r="165" ht="15.75" customHeight="1">
      <c r="B165" s="9"/>
    </row>
    <row r="166" ht="15.75" customHeight="1">
      <c r="B166" s="9"/>
    </row>
    <row r="167" ht="15.75" customHeight="1">
      <c r="B167" s="9"/>
    </row>
    <row r="168" ht="15.75" customHeight="1">
      <c r="B168" s="9"/>
    </row>
    <row r="169" ht="15.75" customHeight="1">
      <c r="B169" s="9"/>
    </row>
    <row r="170" ht="15.75" customHeight="1">
      <c r="B170" s="9"/>
    </row>
    <row r="171" ht="15.75" customHeight="1">
      <c r="B171" s="9"/>
    </row>
    <row r="172" ht="15.75" customHeight="1">
      <c r="B172" s="9"/>
    </row>
    <row r="173" ht="15.75" customHeight="1">
      <c r="B173" s="9"/>
    </row>
    <row r="174" ht="15.75" customHeight="1">
      <c r="B174" s="9"/>
    </row>
    <row r="175" ht="15.75" customHeight="1">
      <c r="B175" s="9"/>
    </row>
    <row r="176" ht="15.75" customHeight="1">
      <c r="B176" s="9"/>
    </row>
    <row r="177" ht="15.75" customHeight="1">
      <c r="B177" s="9"/>
    </row>
    <row r="178" ht="15.75" customHeight="1">
      <c r="B178" s="9"/>
    </row>
    <row r="179" ht="15.75" customHeight="1">
      <c r="B179" s="9"/>
    </row>
    <row r="180" ht="15.75" customHeight="1">
      <c r="B180" s="9"/>
    </row>
    <row r="181" ht="15.75" customHeight="1">
      <c r="B181" s="9"/>
    </row>
    <row r="182" ht="15.75" customHeight="1">
      <c r="B182" s="9"/>
    </row>
    <row r="183" ht="15.75" customHeight="1">
      <c r="B183" s="9"/>
    </row>
    <row r="184" ht="15.75" customHeight="1">
      <c r="B184" s="9"/>
    </row>
    <row r="185" ht="15.75" customHeight="1">
      <c r="B185" s="9"/>
    </row>
    <row r="186" ht="15.75" customHeight="1">
      <c r="B186" s="9"/>
    </row>
    <row r="187" ht="15.75" customHeight="1">
      <c r="B187" s="9"/>
    </row>
    <row r="188" ht="15.75" customHeight="1">
      <c r="B188" s="9"/>
    </row>
    <row r="189" ht="15.75" customHeight="1">
      <c r="B189" s="9"/>
    </row>
    <row r="190" ht="15.75" customHeight="1">
      <c r="B190" s="9"/>
    </row>
    <row r="191" ht="15.75" customHeight="1">
      <c r="B191" s="9"/>
    </row>
    <row r="192" ht="15.75" customHeight="1">
      <c r="B192" s="9"/>
    </row>
    <row r="193" ht="15.75" customHeight="1">
      <c r="B193" s="9"/>
    </row>
    <row r="194" ht="15.75" customHeight="1">
      <c r="B194" s="9"/>
    </row>
    <row r="195" ht="15.75" customHeight="1">
      <c r="B195" s="9"/>
    </row>
    <row r="196" ht="15.75" customHeight="1">
      <c r="B196" s="9"/>
    </row>
    <row r="197" ht="15.75" customHeight="1">
      <c r="B197" s="9"/>
    </row>
    <row r="198" ht="15.75" customHeight="1">
      <c r="B198" s="9"/>
    </row>
    <row r="199" ht="15.75" customHeight="1">
      <c r="B199" s="9"/>
    </row>
    <row r="200" ht="15.75" customHeight="1">
      <c r="B200" s="9"/>
    </row>
    <row r="201" ht="15.75" customHeight="1">
      <c r="B201" s="9"/>
    </row>
    <row r="202" ht="15.75" customHeight="1">
      <c r="B202" s="9"/>
    </row>
    <row r="203" ht="15.75" customHeight="1">
      <c r="B203" s="9"/>
    </row>
    <row r="204" ht="15.75" customHeight="1">
      <c r="B204" s="9"/>
    </row>
    <row r="205" ht="15.75" customHeight="1">
      <c r="B205" s="9"/>
    </row>
    <row r="206" ht="15.75" customHeight="1">
      <c r="B206" s="9"/>
    </row>
    <row r="207" ht="15.75" customHeight="1">
      <c r="B207" s="9"/>
    </row>
    <row r="208" ht="15.75" customHeight="1">
      <c r="B208" s="9"/>
    </row>
    <row r="209" ht="15.75" customHeight="1">
      <c r="B209" s="9"/>
    </row>
    <row r="210" ht="15.75" customHeight="1">
      <c r="B210" s="9"/>
    </row>
    <row r="211" ht="15.75" customHeight="1">
      <c r="B211" s="9"/>
    </row>
    <row r="212" ht="15.75" customHeight="1">
      <c r="B212" s="9"/>
    </row>
    <row r="213" ht="15.75" customHeight="1">
      <c r="B213" s="9"/>
    </row>
    <row r="214" ht="15.75" customHeight="1">
      <c r="B214" s="9"/>
    </row>
    <row r="215" ht="15.75" customHeight="1">
      <c r="B215" s="9"/>
    </row>
    <row r="216" ht="15.75" customHeight="1">
      <c r="B216" s="9"/>
    </row>
    <row r="217" ht="15.75" customHeight="1">
      <c r="B217" s="9"/>
    </row>
    <row r="218" ht="15.75" customHeight="1">
      <c r="B218" s="9"/>
    </row>
    <row r="219" ht="15.75" customHeight="1">
      <c r="B219" s="9"/>
    </row>
    <row r="220" ht="15.75" customHeight="1">
      <c r="B220" s="9"/>
    </row>
    <row r="221" ht="15.75" customHeight="1">
      <c r="B221" s="9"/>
    </row>
    <row r="222" ht="15.75" customHeight="1">
      <c r="B222" s="9"/>
    </row>
    <row r="223" ht="15.75" customHeight="1">
      <c r="B223" s="9"/>
    </row>
    <row r="224" ht="15.75" customHeight="1">
      <c r="B224" s="9"/>
    </row>
    <row r="225" ht="15.75" customHeight="1">
      <c r="B225" s="9"/>
    </row>
    <row r="226" ht="15.75" customHeight="1">
      <c r="B226" s="9"/>
    </row>
    <row r="227" ht="15.75" customHeight="1">
      <c r="B227" s="9"/>
    </row>
    <row r="228" ht="15.75" customHeight="1">
      <c r="B228" s="9"/>
    </row>
    <row r="229" ht="15.75" customHeight="1">
      <c r="B229" s="9"/>
    </row>
    <row r="230" ht="15.75" customHeight="1">
      <c r="B230" s="9"/>
    </row>
    <row r="231" ht="15.75" customHeight="1">
      <c r="B231" s="9"/>
    </row>
    <row r="232" ht="15.75" customHeight="1">
      <c r="B232" s="9"/>
    </row>
    <row r="233" ht="15.75" customHeight="1">
      <c r="B233" s="9"/>
    </row>
    <row r="234" ht="15.75" customHeight="1">
      <c r="B234" s="9"/>
    </row>
    <row r="235" ht="15.75" customHeight="1">
      <c r="B235" s="9"/>
    </row>
    <row r="236" ht="15.75" customHeight="1">
      <c r="B236" s="9"/>
    </row>
    <row r="237" ht="15.75" customHeight="1">
      <c r="B237" s="9"/>
    </row>
    <row r="238" ht="15.75" customHeight="1">
      <c r="B238" s="9"/>
    </row>
    <row r="239" ht="15.75" customHeight="1">
      <c r="B239" s="9"/>
    </row>
    <row r="240" ht="15.75" customHeight="1">
      <c r="B240" s="9"/>
    </row>
    <row r="241" ht="15.75" customHeight="1">
      <c r="B241" s="9"/>
    </row>
    <row r="242" ht="15.75" customHeight="1">
      <c r="B242" s="9"/>
    </row>
    <row r="243" ht="15.75" customHeight="1">
      <c r="B243" s="9"/>
    </row>
    <row r="244" ht="15.75" customHeight="1">
      <c r="B244" s="9"/>
    </row>
    <row r="245" ht="15.75" customHeight="1">
      <c r="B245" s="9"/>
    </row>
    <row r="246" ht="15.75" customHeight="1">
      <c r="B246" s="9"/>
    </row>
    <row r="247" ht="15.75" customHeight="1">
      <c r="B247" s="9"/>
    </row>
    <row r="248" ht="15.75" customHeight="1">
      <c r="B248" s="9"/>
    </row>
    <row r="249" ht="15.75" customHeight="1">
      <c r="B249" s="9"/>
    </row>
    <row r="250" ht="15.75" customHeight="1">
      <c r="B250" s="9"/>
    </row>
    <row r="251" ht="15.75" customHeight="1">
      <c r="B251" s="9"/>
    </row>
    <row r="252" ht="15.75" customHeight="1">
      <c r="B252" s="9"/>
    </row>
    <row r="253" ht="15.75" customHeight="1">
      <c r="B253" s="9"/>
    </row>
    <row r="254" ht="15.75" customHeight="1">
      <c r="B254" s="9"/>
    </row>
    <row r="255" ht="15.75" customHeight="1">
      <c r="B255" s="9"/>
    </row>
    <row r="256" ht="15.75" customHeight="1">
      <c r="B256" s="9"/>
    </row>
    <row r="257" ht="15.75" customHeight="1">
      <c r="B257" s="9"/>
    </row>
    <row r="258" ht="15.75" customHeight="1">
      <c r="B258" s="9"/>
    </row>
    <row r="259" ht="15.75" customHeight="1">
      <c r="B259" s="9"/>
    </row>
    <row r="260" ht="15.75" customHeight="1">
      <c r="B260" s="9"/>
    </row>
    <row r="261" ht="15.75" customHeight="1">
      <c r="B261" s="9"/>
    </row>
    <row r="262" ht="15.75" customHeight="1">
      <c r="B262" s="9"/>
    </row>
    <row r="263" ht="15.75" customHeight="1">
      <c r="B263" s="9"/>
    </row>
    <row r="264" ht="15.75" customHeight="1">
      <c r="B264" s="9"/>
    </row>
    <row r="265" ht="15.75" customHeight="1">
      <c r="B265" s="9"/>
    </row>
    <row r="266" ht="15.75" customHeight="1">
      <c r="B266" s="9"/>
    </row>
    <row r="267" ht="15.75" customHeight="1">
      <c r="B267" s="9"/>
    </row>
    <row r="268" ht="15.75" customHeight="1">
      <c r="B268" s="9"/>
    </row>
    <row r="269" ht="15.75" customHeight="1">
      <c r="B269" s="9"/>
    </row>
    <row r="270" ht="15.75" customHeight="1">
      <c r="B270" s="9"/>
    </row>
    <row r="271" ht="15.75" customHeight="1">
      <c r="B271" s="9"/>
    </row>
    <row r="272" ht="15.75" customHeight="1">
      <c r="B272" s="9"/>
    </row>
    <row r="273" ht="15.75" customHeight="1">
      <c r="B273" s="9"/>
    </row>
    <row r="274" ht="15.75" customHeight="1">
      <c r="B274" s="9"/>
    </row>
    <row r="275" ht="15.75" customHeight="1">
      <c r="B275" s="9"/>
    </row>
    <row r="276" ht="15.75" customHeight="1">
      <c r="B276" s="9"/>
    </row>
    <row r="277" ht="15.75" customHeight="1">
      <c r="B277" s="9"/>
    </row>
    <row r="278" ht="15.75" customHeight="1">
      <c r="B278" s="9"/>
    </row>
    <row r="279" ht="15.75" customHeight="1">
      <c r="B279" s="9"/>
    </row>
    <row r="280" ht="15.75" customHeight="1">
      <c r="B280" s="9"/>
    </row>
    <row r="281" ht="15.75" customHeight="1">
      <c r="B281" s="9"/>
    </row>
    <row r="282" ht="15.75" customHeight="1">
      <c r="B282" s="9"/>
    </row>
    <row r="283" ht="15.75" customHeight="1">
      <c r="B283" s="9"/>
    </row>
    <row r="284" ht="15.75" customHeight="1">
      <c r="B284" s="9"/>
    </row>
    <row r="285" ht="15.75" customHeight="1">
      <c r="B285" s="9"/>
    </row>
    <row r="286" ht="15.75" customHeight="1">
      <c r="B286" s="9"/>
    </row>
    <row r="287" ht="15.75" customHeight="1">
      <c r="B287" s="9"/>
    </row>
    <row r="288" ht="15.75" customHeight="1">
      <c r="B288" s="9"/>
    </row>
    <row r="289" ht="15.75" customHeight="1">
      <c r="B289" s="9"/>
    </row>
    <row r="290" ht="15.75" customHeight="1">
      <c r="B290" s="9"/>
    </row>
    <row r="291" ht="15.75" customHeight="1">
      <c r="B291" s="9"/>
    </row>
    <row r="292" ht="15.75" customHeight="1">
      <c r="B292" s="9"/>
    </row>
    <row r="293" ht="15.75" customHeight="1">
      <c r="B293" s="9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3:$E$14"/>
  <mergeCells count="1">
    <mergeCell ref="B1:C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22"/>
    <col customWidth="1" min="2" max="2" width="16.22"/>
    <col customWidth="1" min="3" max="3" width="22.89"/>
    <col customWidth="1" min="4" max="4" width="16.78"/>
    <col customWidth="1" min="5" max="5" width="11.78"/>
    <col customWidth="1" min="6" max="6" width="10.56"/>
    <col customWidth="1" min="7" max="7" width="4.89"/>
    <col customWidth="1" min="8" max="8" width="10.56"/>
    <col customWidth="1" min="9" max="9" width="36.11"/>
    <col customWidth="1" min="10" max="10" width="11.89"/>
    <col customWidth="1" min="11" max="28" width="10.56"/>
  </cols>
  <sheetData>
    <row r="1" ht="15.75" customHeight="1">
      <c r="A1" s="11" t="s">
        <v>27</v>
      </c>
    </row>
    <row r="2" ht="15.75" customHeight="1"/>
    <row r="3" ht="15.75" customHeight="1">
      <c r="A3" s="11" t="s">
        <v>28</v>
      </c>
    </row>
    <row r="4" ht="15.75" customHeight="1">
      <c r="A4" s="12" t="s">
        <v>29</v>
      </c>
      <c r="B4" s="12">
        <v>150.0</v>
      </c>
    </row>
    <row r="5" ht="15.75" customHeight="1">
      <c r="A5" s="12" t="s">
        <v>30</v>
      </c>
      <c r="B5" s="12">
        <v>100.0</v>
      </c>
    </row>
    <row r="6" ht="15.75" customHeight="1">
      <c r="A6" s="12" t="s">
        <v>31</v>
      </c>
      <c r="B6" s="12">
        <v>8000.0</v>
      </c>
    </row>
    <row r="7" ht="15.75" customHeight="1">
      <c r="A7" s="12" t="s">
        <v>32</v>
      </c>
      <c r="B7" s="12">
        <v>30.0</v>
      </c>
    </row>
    <row r="8" ht="15.75" customHeight="1">
      <c r="A8" s="12" t="s">
        <v>33</v>
      </c>
      <c r="B8" s="12">
        <v>300.0</v>
      </c>
    </row>
    <row r="9" ht="15.75" customHeight="1">
      <c r="A9" s="12" t="s">
        <v>34</v>
      </c>
      <c r="B9" s="12">
        <v>0.95</v>
      </c>
    </row>
    <row r="10" ht="15.75" customHeight="1">
      <c r="I10" s="12"/>
    </row>
    <row r="11" ht="15.75" customHeight="1">
      <c r="A11" s="11" t="s">
        <v>35</v>
      </c>
      <c r="I11" s="11" t="s">
        <v>36</v>
      </c>
    </row>
    <row r="12" ht="15.75" customHeight="1"/>
    <row r="13" ht="15.75" customHeight="1">
      <c r="A13" s="11" t="s">
        <v>20</v>
      </c>
    </row>
    <row r="14" ht="15.75" customHeight="1">
      <c r="A14" s="12" t="s">
        <v>37</v>
      </c>
      <c r="B14" s="12" t="s">
        <v>38</v>
      </c>
      <c r="C14" s="12" t="s">
        <v>39</v>
      </c>
      <c r="D14" s="12" t="s">
        <v>40</v>
      </c>
      <c r="E14" s="12" t="s">
        <v>41</v>
      </c>
      <c r="F14" s="12" t="s">
        <v>42</v>
      </c>
      <c r="G14" s="12" t="s">
        <v>43</v>
      </c>
      <c r="I14" s="12" t="s">
        <v>44</v>
      </c>
      <c r="J14" s="12"/>
    </row>
    <row r="15" ht="15.75" customHeight="1">
      <c r="A15" s="12">
        <v>100.0</v>
      </c>
      <c r="B15" s="7">
        <f t="shared" ref="B15:B30" si="1">ROUNDUP(A15*$B$9,0)</f>
        <v>95</v>
      </c>
      <c r="C15" s="7">
        <f t="shared" ref="C15:C30" si="2">MIN(B15,$B$5)</f>
        <v>95</v>
      </c>
      <c r="D15" s="7">
        <f t="shared" ref="D15:D30" si="3">if(B15&gt;$B$5,B15-$B$5,0)</f>
        <v>0</v>
      </c>
      <c r="E15" s="7">
        <f t="shared" ref="E15:E30" si="4">$B$6+$B$7*C15+D15*$B$8</f>
        <v>10850</v>
      </c>
      <c r="F15" s="7">
        <f t="shared" ref="F15:F30" si="5">A15*$B$4</f>
        <v>15000</v>
      </c>
      <c r="G15" s="7">
        <f t="shared" ref="G15:G30" si="6">F15-E15</f>
        <v>4150</v>
      </c>
      <c r="I15" s="7">
        <f t="shared" ref="I15:I30" si="7">_xlfn.BINOM.DIST(100,A15,$B$9,True)</f>
        <v>1</v>
      </c>
    </row>
    <row r="16" ht="15.75" customHeight="1">
      <c r="A16" s="7">
        <f t="shared" ref="A16:A30" si="8">A15+1</f>
        <v>101</v>
      </c>
      <c r="B16" s="7">
        <f t="shared" si="1"/>
        <v>96</v>
      </c>
      <c r="C16" s="7">
        <f t="shared" si="2"/>
        <v>96</v>
      </c>
      <c r="D16" s="7">
        <f t="shared" si="3"/>
        <v>0</v>
      </c>
      <c r="E16" s="7">
        <f t="shared" si="4"/>
        <v>10880</v>
      </c>
      <c r="F16" s="7">
        <f t="shared" si="5"/>
        <v>15150</v>
      </c>
      <c r="G16" s="7">
        <f t="shared" si="6"/>
        <v>4270</v>
      </c>
      <c r="I16" s="7">
        <f t="shared" si="7"/>
        <v>0.9943754972</v>
      </c>
    </row>
    <row r="17" ht="15.75" customHeight="1">
      <c r="A17" s="7">
        <f t="shared" si="8"/>
        <v>102</v>
      </c>
      <c r="B17" s="7">
        <f t="shared" si="1"/>
        <v>97</v>
      </c>
      <c r="C17" s="7">
        <f t="shared" si="2"/>
        <v>97</v>
      </c>
      <c r="D17" s="7">
        <f t="shared" si="3"/>
        <v>0</v>
      </c>
      <c r="E17" s="7">
        <f t="shared" si="4"/>
        <v>10910</v>
      </c>
      <c r="F17" s="7">
        <f t="shared" si="5"/>
        <v>15300</v>
      </c>
      <c r="G17" s="7">
        <f t="shared" si="6"/>
        <v>4390</v>
      </c>
      <c r="I17" s="7">
        <f t="shared" si="7"/>
        <v>0.9659717583</v>
      </c>
    </row>
    <row r="18" ht="15.75" customHeight="1">
      <c r="A18" s="7">
        <f t="shared" si="8"/>
        <v>103</v>
      </c>
      <c r="B18" s="7">
        <f t="shared" si="1"/>
        <v>98</v>
      </c>
      <c r="C18" s="7">
        <f t="shared" si="2"/>
        <v>98</v>
      </c>
      <c r="D18" s="7">
        <f t="shared" si="3"/>
        <v>0</v>
      </c>
      <c r="E18" s="7">
        <f t="shared" si="4"/>
        <v>10940</v>
      </c>
      <c r="F18" s="7">
        <f t="shared" si="5"/>
        <v>15450</v>
      </c>
      <c r="G18" s="7">
        <f t="shared" si="6"/>
        <v>4510</v>
      </c>
      <c r="I18" s="7">
        <f t="shared" si="7"/>
        <v>0.893542224</v>
      </c>
    </row>
    <row r="19" ht="15.75" customHeight="1">
      <c r="A19" s="7">
        <f t="shared" si="8"/>
        <v>104</v>
      </c>
      <c r="B19" s="7">
        <f t="shared" si="1"/>
        <v>99</v>
      </c>
      <c r="C19" s="7">
        <f t="shared" si="2"/>
        <v>99</v>
      </c>
      <c r="D19" s="7">
        <f t="shared" si="3"/>
        <v>0</v>
      </c>
      <c r="E19" s="7">
        <f t="shared" si="4"/>
        <v>10970</v>
      </c>
      <c r="F19" s="7">
        <f t="shared" si="5"/>
        <v>15600</v>
      </c>
      <c r="G19" s="7">
        <f t="shared" si="6"/>
        <v>4630</v>
      </c>
      <c r="I19" s="7">
        <f t="shared" si="7"/>
        <v>0.7692048568</v>
      </c>
    </row>
    <row r="20" ht="15.75" customHeight="1">
      <c r="A20" s="13">
        <f t="shared" si="8"/>
        <v>105</v>
      </c>
      <c r="B20" s="13">
        <f t="shared" si="1"/>
        <v>100</v>
      </c>
      <c r="C20" s="13">
        <f t="shared" si="2"/>
        <v>100</v>
      </c>
      <c r="D20" s="13">
        <f t="shared" si="3"/>
        <v>0</v>
      </c>
      <c r="E20" s="13">
        <f t="shared" si="4"/>
        <v>11000</v>
      </c>
      <c r="F20" s="13">
        <f t="shared" si="5"/>
        <v>15750</v>
      </c>
      <c r="G20" s="13">
        <f t="shared" si="6"/>
        <v>4750</v>
      </c>
      <c r="I20" s="7">
        <f t="shared" si="7"/>
        <v>0.6075662795</v>
      </c>
    </row>
    <row r="21" ht="15.75" customHeight="1">
      <c r="A21" s="7">
        <f t="shared" si="8"/>
        <v>106</v>
      </c>
      <c r="B21" s="7">
        <f t="shared" si="1"/>
        <v>101</v>
      </c>
      <c r="C21" s="7">
        <f t="shared" si="2"/>
        <v>100</v>
      </c>
      <c r="D21" s="7">
        <f t="shared" si="3"/>
        <v>1</v>
      </c>
      <c r="E21" s="7">
        <f t="shared" si="4"/>
        <v>11300</v>
      </c>
      <c r="F21" s="7">
        <f t="shared" si="5"/>
        <v>15900</v>
      </c>
      <c r="G21" s="7">
        <f t="shared" si="6"/>
        <v>4600</v>
      </c>
      <c r="I21" s="7">
        <f t="shared" si="7"/>
        <v>0.4378457733</v>
      </c>
    </row>
    <row r="22" ht="15.75" customHeight="1">
      <c r="A22" s="7">
        <f t="shared" si="8"/>
        <v>107</v>
      </c>
      <c r="B22" s="7">
        <f t="shared" si="1"/>
        <v>102</v>
      </c>
      <c r="C22" s="7">
        <f t="shared" si="2"/>
        <v>100</v>
      </c>
      <c r="D22" s="7">
        <f t="shared" si="3"/>
        <v>2</v>
      </c>
      <c r="E22" s="7">
        <f t="shared" si="4"/>
        <v>11600</v>
      </c>
      <c r="F22" s="7">
        <f t="shared" si="5"/>
        <v>16050</v>
      </c>
      <c r="G22" s="7">
        <f t="shared" si="6"/>
        <v>4450</v>
      </c>
      <c r="I22" s="7">
        <f t="shared" si="7"/>
        <v>0.2879259928</v>
      </c>
    </row>
    <row r="23" ht="15.75" customHeight="1">
      <c r="A23" s="7">
        <f t="shared" si="8"/>
        <v>108</v>
      </c>
      <c r="B23" s="7">
        <f t="shared" si="1"/>
        <v>103</v>
      </c>
      <c r="C23" s="7">
        <f t="shared" si="2"/>
        <v>100</v>
      </c>
      <c r="D23" s="7">
        <f t="shared" si="3"/>
        <v>3</v>
      </c>
      <c r="E23" s="7">
        <f t="shared" si="4"/>
        <v>11900</v>
      </c>
      <c r="F23" s="7">
        <f t="shared" si="5"/>
        <v>16200</v>
      </c>
      <c r="G23" s="7">
        <f t="shared" si="6"/>
        <v>4300</v>
      </c>
      <c r="I23" s="7">
        <f t="shared" si="7"/>
        <v>0.1733444463</v>
      </c>
    </row>
    <row r="24" ht="15.75" customHeight="1">
      <c r="A24" s="7">
        <f t="shared" si="8"/>
        <v>109</v>
      </c>
      <c r="B24" s="7">
        <f t="shared" si="1"/>
        <v>104</v>
      </c>
      <c r="C24" s="7">
        <f t="shared" si="2"/>
        <v>100</v>
      </c>
      <c r="D24" s="7">
        <f t="shared" si="3"/>
        <v>4</v>
      </c>
      <c r="E24" s="7">
        <f t="shared" si="4"/>
        <v>12200</v>
      </c>
      <c r="F24" s="7">
        <f t="shared" si="5"/>
        <v>16350</v>
      </c>
      <c r="G24" s="7">
        <f t="shared" si="6"/>
        <v>4150</v>
      </c>
      <c r="I24" s="7">
        <f t="shared" si="7"/>
        <v>0.09600190239</v>
      </c>
    </row>
    <row r="25" ht="15.75" customHeight="1">
      <c r="A25" s="7">
        <f t="shared" si="8"/>
        <v>110</v>
      </c>
      <c r="B25" s="7">
        <f t="shared" si="1"/>
        <v>105</v>
      </c>
      <c r="C25" s="7">
        <f t="shared" si="2"/>
        <v>100</v>
      </c>
      <c r="D25" s="7">
        <f t="shared" si="3"/>
        <v>5</v>
      </c>
      <c r="E25" s="7">
        <f t="shared" si="4"/>
        <v>12500</v>
      </c>
      <c r="F25" s="7">
        <f t="shared" si="5"/>
        <v>16500</v>
      </c>
      <c r="G25" s="7">
        <f t="shared" si="6"/>
        <v>4000</v>
      </c>
      <c r="I25" s="7">
        <f t="shared" si="7"/>
        <v>0.04916669525</v>
      </c>
    </row>
    <row r="26" ht="15.75" customHeight="1">
      <c r="A26" s="7">
        <f t="shared" si="8"/>
        <v>111</v>
      </c>
      <c r="B26" s="7">
        <f t="shared" si="1"/>
        <v>106</v>
      </c>
      <c r="C26" s="7">
        <f t="shared" si="2"/>
        <v>100</v>
      </c>
      <c r="D26" s="7">
        <f t="shared" si="3"/>
        <v>6</v>
      </c>
      <c r="E26" s="7">
        <f t="shared" si="4"/>
        <v>12800</v>
      </c>
      <c r="F26" s="7">
        <f t="shared" si="5"/>
        <v>16650</v>
      </c>
      <c r="G26" s="7">
        <f t="shared" si="6"/>
        <v>3850</v>
      </c>
      <c r="I26" s="7">
        <f t="shared" si="7"/>
        <v>0.02340733133</v>
      </c>
    </row>
    <row r="27" ht="15.75" customHeight="1">
      <c r="A27" s="7">
        <f t="shared" si="8"/>
        <v>112</v>
      </c>
      <c r="B27" s="7">
        <f t="shared" si="1"/>
        <v>107</v>
      </c>
      <c r="C27" s="7">
        <f t="shared" si="2"/>
        <v>100</v>
      </c>
      <c r="D27" s="7">
        <f t="shared" si="3"/>
        <v>7</v>
      </c>
      <c r="E27" s="7">
        <f t="shared" si="4"/>
        <v>13100</v>
      </c>
      <c r="F27" s="7">
        <f t="shared" si="5"/>
        <v>16800</v>
      </c>
      <c r="G27" s="7">
        <f t="shared" si="6"/>
        <v>3700</v>
      </c>
      <c r="I27" s="7">
        <f t="shared" si="7"/>
        <v>0.01041056135</v>
      </c>
    </row>
    <row r="28" ht="15.75" customHeight="1">
      <c r="A28" s="7">
        <f t="shared" si="8"/>
        <v>113</v>
      </c>
      <c r="B28" s="7">
        <f t="shared" si="1"/>
        <v>108</v>
      </c>
      <c r="C28" s="7">
        <f t="shared" si="2"/>
        <v>100</v>
      </c>
      <c r="D28" s="7">
        <f t="shared" si="3"/>
        <v>8</v>
      </c>
      <c r="E28" s="7">
        <f t="shared" si="4"/>
        <v>13400</v>
      </c>
      <c r="F28" s="7">
        <f t="shared" si="5"/>
        <v>16950</v>
      </c>
      <c r="G28" s="7">
        <f t="shared" si="6"/>
        <v>3550</v>
      </c>
      <c r="I28" s="7">
        <f t="shared" si="7"/>
        <v>0.004345402025</v>
      </c>
    </row>
    <row r="29" ht="15.75" customHeight="1">
      <c r="A29" s="7">
        <f t="shared" si="8"/>
        <v>114</v>
      </c>
      <c r="B29" s="7">
        <f t="shared" si="1"/>
        <v>109</v>
      </c>
      <c r="C29" s="7">
        <f t="shared" si="2"/>
        <v>100</v>
      </c>
      <c r="D29" s="7">
        <f t="shared" si="3"/>
        <v>9</v>
      </c>
      <c r="E29" s="7">
        <f t="shared" si="4"/>
        <v>13700</v>
      </c>
      <c r="F29" s="7">
        <f t="shared" si="5"/>
        <v>17100</v>
      </c>
      <c r="G29" s="7">
        <f t="shared" si="6"/>
        <v>3400</v>
      </c>
      <c r="I29" s="7">
        <f t="shared" si="7"/>
        <v>0.001709390472</v>
      </c>
    </row>
    <row r="30" ht="15.75" customHeight="1">
      <c r="A30" s="7">
        <f t="shared" si="8"/>
        <v>115</v>
      </c>
      <c r="B30" s="7">
        <f t="shared" si="1"/>
        <v>110</v>
      </c>
      <c r="C30" s="7">
        <f t="shared" si="2"/>
        <v>100</v>
      </c>
      <c r="D30" s="7">
        <f t="shared" si="3"/>
        <v>10</v>
      </c>
      <c r="E30" s="7">
        <f t="shared" si="4"/>
        <v>14000</v>
      </c>
      <c r="F30" s="7">
        <f t="shared" si="5"/>
        <v>17250</v>
      </c>
      <c r="G30" s="7">
        <f t="shared" si="6"/>
        <v>3250</v>
      </c>
      <c r="I30" s="7">
        <f t="shared" si="7"/>
        <v>0.0006361571972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8.11"/>
    <col customWidth="1" min="9" max="9" width="37.56"/>
    <col customWidth="1" min="10" max="10" width="17.0"/>
    <col customWidth="1" min="11" max="11" width="22.11"/>
  </cols>
  <sheetData>
    <row r="4">
      <c r="B4" s="11" t="s">
        <v>45</v>
      </c>
    </row>
    <row r="5">
      <c r="B5" s="12" t="s">
        <v>46</v>
      </c>
      <c r="C5" s="12">
        <v>100.0</v>
      </c>
    </row>
    <row r="6">
      <c r="B6" s="12" t="s">
        <v>47</v>
      </c>
      <c r="C6" s="12">
        <v>150.0</v>
      </c>
    </row>
    <row r="7">
      <c r="B7" s="12" t="s">
        <v>48</v>
      </c>
      <c r="C7" s="12">
        <v>30.0</v>
      </c>
    </row>
    <row r="8">
      <c r="B8" s="12" t="s">
        <v>49</v>
      </c>
      <c r="C8" s="12">
        <v>300.0</v>
      </c>
      <c r="I8" s="12" t="s">
        <v>50</v>
      </c>
      <c r="K8" s="12" t="s">
        <v>51</v>
      </c>
      <c r="L8" s="12" t="s">
        <v>43</v>
      </c>
      <c r="M8" s="12" t="s">
        <v>52</v>
      </c>
    </row>
    <row r="9">
      <c r="B9" s="12" t="s">
        <v>53</v>
      </c>
      <c r="C9" s="12">
        <v>0.95</v>
      </c>
      <c r="I9" s="12">
        <v>110.0</v>
      </c>
      <c r="J9" s="7">
        <f>_xlfn.BINOM.DIST(I9,C$12,$C$9, false)</f>
        <v>0.003544839544</v>
      </c>
      <c r="K9" s="7">
        <f t="shared" ref="K9:K18" si="1">C$12-I9</f>
        <v>0</v>
      </c>
    </row>
    <row r="10">
      <c r="I10" s="12">
        <v>109.0</v>
      </c>
      <c r="J10" s="7">
        <f t="shared" ref="J10:J18" si="2">_xlfn.BINOM.DIST(I10,C$12, C$9, false)</f>
        <v>0.02052275526</v>
      </c>
      <c r="K10" s="7">
        <f t="shared" si="1"/>
        <v>1</v>
      </c>
    </row>
    <row r="11">
      <c r="B11" s="11" t="s">
        <v>54</v>
      </c>
      <c r="I11" s="12">
        <v>108.0</v>
      </c>
      <c r="J11" s="7">
        <f t="shared" si="2"/>
        <v>0.05886790323</v>
      </c>
      <c r="K11" s="7">
        <f t="shared" si="1"/>
        <v>2</v>
      </c>
    </row>
    <row r="12">
      <c r="B12" s="12" t="s">
        <v>55</v>
      </c>
      <c r="C12" s="12">
        <v>110.0</v>
      </c>
      <c r="D12" s="12" t="s">
        <v>56</v>
      </c>
      <c r="I12" s="12">
        <v>107.0</v>
      </c>
      <c r="J12" s="7">
        <f t="shared" si="2"/>
        <v>0.1115391851</v>
      </c>
      <c r="K12" s="7">
        <f t="shared" si="1"/>
        <v>3</v>
      </c>
    </row>
    <row r="13">
      <c r="I13" s="12">
        <v>106.0</v>
      </c>
      <c r="J13" s="7">
        <f t="shared" si="2"/>
        <v>0.1570354316</v>
      </c>
      <c r="K13" s="7">
        <f t="shared" si="1"/>
        <v>4</v>
      </c>
    </row>
    <row r="14">
      <c r="I14" s="12">
        <v>105.0</v>
      </c>
      <c r="J14" s="7">
        <f t="shared" si="2"/>
        <v>0.1752184816</v>
      </c>
      <c r="K14" s="7">
        <f t="shared" si="1"/>
        <v>5</v>
      </c>
    </row>
    <row r="15">
      <c r="B15" s="11" t="s">
        <v>57</v>
      </c>
      <c r="I15" s="12">
        <v>104.0</v>
      </c>
      <c r="J15" s="7">
        <f t="shared" si="2"/>
        <v>0.1613854436</v>
      </c>
      <c r="K15" s="7">
        <f t="shared" si="1"/>
        <v>6</v>
      </c>
    </row>
    <row r="16">
      <c r="B16" s="12" t="s">
        <v>58</v>
      </c>
      <c r="C16" s="12">
        <f>ROUNDUP($C$12*$C$9,0)</f>
        <v>105</v>
      </c>
      <c r="D16" s="12" t="s">
        <v>59</v>
      </c>
      <c r="I16" s="12">
        <v>103.0</v>
      </c>
      <c r="J16" s="7">
        <f t="shared" si="2"/>
        <v>0.1261961363</v>
      </c>
      <c r="K16" s="7">
        <f t="shared" si="1"/>
        <v>7</v>
      </c>
    </row>
    <row r="17">
      <c r="B17" s="12" t="s">
        <v>60</v>
      </c>
      <c r="C17" s="7">
        <f>min(C16,C5)</f>
        <v>100</v>
      </c>
      <c r="I17" s="12">
        <v>101.0</v>
      </c>
      <c r="J17" s="7">
        <f t="shared" si="2"/>
        <v>0.05100864144</v>
      </c>
      <c r="K17" s="7">
        <f t="shared" si="1"/>
        <v>9</v>
      </c>
    </row>
    <row r="18">
      <c r="B18" s="12" t="s">
        <v>40</v>
      </c>
      <c r="C18" s="7">
        <f>if(C16&gt;C17,C16-C17,0)</f>
        <v>5</v>
      </c>
      <c r="I18" s="12">
        <v>100.0</v>
      </c>
      <c r="J18" s="7">
        <f t="shared" si="2"/>
        <v>0.02711511992</v>
      </c>
      <c r="K18" s="7">
        <f t="shared" si="1"/>
        <v>10</v>
      </c>
    </row>
    <row r="21">
      <c r="B21" s="11" t="s">
        <v>61</v>
      </c>
    </row>
    <row r="22">
      <c r="B22" s="12" t="s">
        <v>62</v>
      </c>
      <c r="C22" s="7">
        <f>C12*C6</f>
        <v>16500</v>
      </c>
    </row>
    <row r="23">
      <c r="B23" s="12" t="s">
        <v>63</v>
      </c>
      <c r="C23" s="7">
        <f>8000</f>
        <v>8000</v>
      </c>
    </row>
    <row r="24">
      <c r="B24" s="12" t="s">
        <v>64</v>
      </c>
      <c r="C24" s="7">
        <f>C7*C17</f>
        <v>3000</v>
      </c>
    </row>
    <row r="25">
      <c r="B25" s="12" t="s">
        <v>65</v>
      </c>
      <c r="C25" s="7">
        <f>C18*C8</f>
        <v>1500</v>
      </c>
    </row>
    <row r="26">
      <c r="B26" s="12" t="s">
        <v>66</v>
      </c>
      <c r="C26" s="7">
        <f>C22-C23-C24-C25</f>
        <v>4000</v>
      </c>
    </row>
    <row r="31">
      <c r="B31" s="12" t="s">
        <v>67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2021-04-20T13:47:42Z</dcterms:created>
  <dc:creator>Microsoft Office User</dc:creator>
</cp:coreProperties>
</file>