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blem 1" sheetId="1" r:id="rId4"/>
    <sheet state="visible" name="Problem 2" sheetId="2" r:id="rId5"/>
    <sheet state="visible" name="Problem 3" sheetId="3" r:id="rId6"/>
    <sheet state="hidden" name="In-class practice" sheetId="4" r:id="rId7"/>
  </sheets>
  <definedNames>
    <definedName hidden="1" localSheetId="1" name="_xlnm._FilterDatabase">'Problem 2'!$A$13:$D$14</definedName>
  </definedNames>
  <calcPr/>
  <extLst>
    <ext uri="GoogleSheetsCustomDataVersion1">
      <go:sheetsCustomData xmlns:go="http://customooxmlschemas.google.com/" r:id="rId8" roundtripDataSignature="AMtx7mh58E1fC3j60Kd7ZzBqthiG8b/9yg=="/>
    </ext>
  </extLst>
</workbook>
</file>

<file path=xl/sharedStrings.xml><?xml version="1.0" encoding="utf-8"?>
<sst xmlns="http://schemas.openxmlformats.org/spreadsheetml/2006/main" count="73" uniqueCount="69">
  <si>
    <t>profit</t>
  </si>
  <si>
    <t>Number of cars orderd</t>
  </si>
  <si>
    <t>Demand for cars</t>
  </si>
  <si>
    <t>cars sold at best price</t>
  </si>
  <si>
    <t>cars sold wost price</t>
  </si>
  <si>
    <t>sold to dealers</t>
  </si>
  <si>
    <t>CSC annual convention</t>
  </si>
  <si>
    <t>yu</t>
  </si>
  <si>
    <t>Mean Number</t>
  </si>
  <si>
    <t>Standard Deviation</t>
  </si>
  <si>
    <t>Raw number of people attending to CSC</t>
  </si>
  <si>
    <t>Guests Attending</t>
  </si>
  <si>
    <t>Judge 100 times</t>
  </si>
  <si>
    <t>Rounded number of people attending to CSC</t>
  </si>
  <si>
    <t>Not 100 times</t>
  </si>
  <si>
    <t>Not 100 times - 1</t>
  </si>
  <si>
    <t>Each Normal Room Cost</t>
  </si>
  <si>
    <t xml:space="preserve"> Number of rooms reserved</t>
  </si>
  <si>
    <t>Each Extra Room Cost</t>
  </si>
  <si>
    <t>Judge over mean</t>
  </si>
  <si>
    <t>Extra rooms required</t>
  </si>
  <si>
    <t>Simulation</t>
  </si>
  <si>
    <t>Cost of initial reservation</t>
  </si>
  <si>
    <t>Room Reserved</t>
  </si>
  <si>
    <t>Extra Rooms</t>
  </si>
  <si>
    <t>Cost</t>
  </si>
  <si>
    <t>Cost of late reservation</t>
  </si>
  <si>
    <t>TOTAL EXPECTED COST</t>
  </si>
  <si>
    <t>Deleast airlines</t>
  </si>
  <si>
    <t>Inputs</t>
  </si>
  <si>
    <t>Ticket price</t>
  </si>
  <si>
    <t>Plane capacity</t>
  </si>
  <si>
    <t>Fixed flight cost</t>
  </si>
  <si>
    <t>Variable flight cost per person</t>
  </si>
  <si>
    <t>Overbook cost per person</t>
  </si>
  <si>
    <t>Chance of showing up</t>
  </si>
  <si>
    <t>Approach I (Simulate 115 Bookings)</t>
  </si>
  <si>
    <t>Approach II (Using BINOM.DIST)</t>
  </si>
  <si>
    <t>Number of tickets sold</t>
  </si>
  <si>
    <t>Passengers arrived</t>
  </si>
  <si>
    <t>Passengers boarding the plane</t>
  </si>
  <si>
    <t>Number of Rebooking</t>
  </si>
  <si>
    <t>Cost to Deleast</t>
  </si>
  <si>
    <t>Revenue</t>
  </si>
  <si>
    <t>Profit</t>
  </si>
  <si>
    <t>Probability of 100 passengers boarding the plane</t>
  </si>
  <si>
    <t>Parameters</t>
  </si>
  <si>
    <t>Plane Capacity</t>
  </si>
  <si>
    <t>Ticket Price</t>
  </si>
  <si>
    <t>Variable cost (cost per passenger)</t>
  </si>
  <si>
    <t>Re-booking cost (cost of overbooking)</t>
  </si>
  <si>
    <t>Different scenarious with re-booking required</t>
  </si>
  <si>
    <t>number of people re-booking</t>
  </si>
  <si>
    <t>Expected Profit</t>
  </si>
  <si>
    <t>Probability of showing up</t>
  </si>
  <si>
    <t>Decision variables</t>
  </si>
  <si>
    <t>Number of Reservation takens</t>
  </si>
  <si>
    <t>(100 is starting value as this is the minimum)</t>
  </si>
  <si>
    <t>Calculations</t>
  </si>
  <si>
    <t>Number of people showing up</t>
  </si>
  <si>
    <t>E(number of people shown up) = n*p</t>
  </si>
  <si>
    <t>Number of people boarding the plane</t>
  </si>
  <si>
    <t>Outputs</t>
  </si>
  <si>
    <t xml:space="preserve">Income </t>
  </si>
  <si>
    <t>Fixed Cost</t>
  </si>
  <si>
    <t>Variable cost</t>
  </si>
  <si>
    <t>Re-booking cost</t>
  </si>
  <si>
    <t>Net profit</t>
  </si>
  <si>
    <t>For loop in Python to calculate optimized number of seats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</si>
</sst>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2.0"/>
      <color theme="1"/>
      <name val="Arial"/>
    </font>
    <font>
      <sz val="11.0"/>
      <color rgb="FF000000"/>
      <name val="Calibri"/>
    </font>
    <font>
      <sz val="12.0"/>
      <color theme="1"/>
      <name val="Calibri"/>
    </font>
    <font>
      <sz val="12.0"/>
      <color theme="1"/>
    </font>
    <font>
      <color theme="1"/>
      <name val="Calibri"/>
    </font>
    <font>
      <b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E6B8AF"/>
        <bgColor rgb="FFE6B8AF"/>
      </patternFill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horizontal="right" readingOrder="0" vertical="bottom"/>
    </xf>
    <xf borderId="0" fillId="0" fontId="1" numFmtId="0" xfId="0" applyAlignment="1" applyFont="1">
      <alignment horizontal="right"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1" numFmtId="3" xfId="0" applyAlignment="1" applyFont="1" applyNumberFormat="1">
      <alignment horizontal="right" readingOrder="0" shrinkToFit="0" vertical="bottom" wrapText="0"/>
    </xf>
    <xf borderId="0" fillId="0" fontId="2" numFmtId="0" xfId="0" applyAlignment="1" applyFont="1">
      <alignment horizontal="center"/>
    </xf>
    <xf borderId="0" fillId="0" fontId="3" numFmtId="0" xfId="0" applyAlignment="1" applyFont="1">
      <alignment horizontal="center" readingOrder="0"/>
    </xf>
    <xf borderId="0" fillId="0" fontId="4" numFmtId="0" xfId="0" applyFont="1"/>
    <xf borderId="0" fillId="0" fontId="2" numFmtId="2" xfId="0" applyFont="1" applyNumberFormat="1"/>
    <xf borderId="0" fillId="0" fontId="2" numFmtId="1" xfId="0" applyFont="1" applyNumberFormat="1"/>
    <xf borderId="0" fillId="0" fontId="4" numFmtId="1" xfId="0" applyFont="1" applyNumberFormat="1"/>
    <xf borderId="0" fillId="0" fontId="5" numFmtId="0" xfId="0" applyAlignment="1" applyFont="1">
      <alignment readingOrder="0"/>
    </xf>
    <xf borderId="0" fillId="0" fontId="4" numFmtId="0" xfId="0" applyAlignment="1" applyFont="1">
      <alignment readingOrder="0"/>
    </xf>
    <xf borderId="0" fillId="2" fontId="4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2">
        <v>20.0</v>
      </c>
      <c r="M6" s="2">
        <v>0.3</v>
      </c>
      <c r="N6" s="3">
        <v>0.3</v>
      </c>
      <c r="O6" s="1"/>
      <c r="P6" s="1"/>
      <c r="Q6" s="1"/>
    </row>
    <row r="7">
      <c r="A7" s="1"/>
      <c r="B7" s="1"/>
      <c r="C7" s="1"/>
      <c r="D7" s="1"/>
      <c r="E7" s="1"/>
      <c r="F7" s="1"/>
      <c r="G7" s="1"/>
      <c r="H7" s="4" t="s">
        <v>0</v>
      </c>
      <c r="I7" s="1"/>
      <c r="J7" s="1"/>
      <c r="K7" s="1"/>
      <c r="L7" s="2">
        <v>25.0</v>
      </c>
      <c r="M7" s="2">
        <v>0.15</v>
      </c>
      <c r="N7" s="3">
        <v>0.45</v>
      </c>
      <c r="O7" s="1"/>
      <c r="P7" s="1"/>
      <c r="Q7" s="1"/>
    </row>
    <row r="8">
      <c r="A8" s="1"/>
      <c r="B8" s="1"/>
      <c r="C8" s="1"/>
      <c r="D8" s="4" t="s">
        <v>1</v>
      </c>
      <c r="G8" s="3">
        <v>40.0</v>
      </c>
      <c r="H8" s="1"/>
      <c r="I8" s="1"/>
      <c r="J8" s="1"/>
      <c r="K8" s="1"/>
      <c r="L8" s="2">
        <v>30.0</v>
      </c>
      <c r="M8" s="2">
        <v>0.15</v>
      </c>
      <c r="N8" s="3">
        <v>0.6</v>
      </c>
      <c r="O8" s="1"/>
      <c r="P8" s="1"/>
      <c r="Q8" s="1"/>
    </row>
    <row r="9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2">
        <v>35.0</v>
      </c>
      <c r="M9" s="2">
        <v>0.2</v>
      </c>
      <c r="N9" s="3">
        <v>0.8</v>
      </c>
      <c r="O9" s="1"/>
      <c r="P9" s="1"/>
      <c r="Q9" s="1"/>
    </row>
    <row r="10">
      <c r="A10" s="1"/>
      <c r="B10" s="1"/>
      <c r="C10" s="1"/>
      <c r="D10" s="4" t="s">
        <v>2</v>
      </c>
      <c r="F10" s="1"/>
      <c r="G10" s="3">
        <v>25.0</v>
      </c>
      <c r="H10" s="1"/>
      <c r="I10" s="1"/>
      <c r="J10" s="1"/>
      <c r="K10" s="1"/>
      <c r="L10" s="3">
        <v>40.0</v>
      </c>
      <c r="M10" s="3">
        <v>0.2</v>
      </c>
      <c r="N10" s="3">
        <v>1.0</v>
      </c>
      <c r="O10" s="1"/>
      <c r="P10" s="1"/>
      <c r="Q10" s="1"/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</row>
    <row r="12">
      <c r="A12" s="1"/>
      <c r="B12" s="1"/>
      <c r="C12" s="1"/>
      <c r="D12" s="4" t="s">
        <v>3</v>
      </c>
      <c r="G12" s="3">
        <v>25.0</v>
      </c>
      <c r="H12" s="5">
        <v>5000.0</v>
      </c>
      <c r="I12" s="3">
        <v>125000.0</v>
      </c>
      <c r="J12" s="1"/>
      <c r="K12" s="1"/>
      <c r="L12" s="1"/>
      <c r="M12" s="1"/>
      <c r="N12" s="1"/>
      <c r="O12" s="1"/>
      <c r="P12" s="1"/>
      <c r="Q12" s="1"/>
    </row>
    <row r="13">
      <c r="A13" s="1"/>
      <c r="B13" s="1"/>
      <c r="C13" s="1"/>
      <c r="D13" s="4" t="s">
        <v>4</v>
      </c>
      <c r="F13" s="1"/>
      <c r="G13" s="3">
        <v>0.0</v>
      </c>
      <c r="H13" s="5">
        <v>3000.0</v>
      </c>
      <c r="I13" s="3">
        <v>0.0</v>
      </c>
      <c r="J13" s="1"/>
      <c r="K13" s="1"/>
      <c r="L13" s="1"/>
      <c r="M13" s="1"/>
      <c r="N13" s="1"/>
      <c r="O13" s="1"/>
      <c r="P13" s="1"/>
      <c r="Q13" s="1"/>
    </row>
    <row r="14">
      <c r="A14" s="1"/>
      <c r="B14" s="1"/>
      <c r="C14" s="1"/>
      <c r="D14" s="4" t="s">
        <v>5</v>
      </c>
      <c r="F14" s="1"/>
      <c r="G14" s="3">
        <v>15.0</v>
      </c>
      <c r="H14" s="3">
        <v>-1000.0</v>
      </c>
      <c r="I14" s="3">
        <v>-15000.0</v>
      </c>
      <c r="J14" s="1"/>
      <c r="K14" s="1"/>
      <c r="L14" s="1"/>
      <c r="M14" s="1"/>
      <c r="N14" s="1"/>
      <c r="O14" s="1"/>
      <c r="P14" s="1"/>
      <c r="Q14" s="1"/>
    </row>
    <row r="15">
      <c r="A15" s="1"/>
      <c r="B15" s="1"/>
      <c r="C15" s="1"/>
      <c r="D15" s="1"/>
      <c r="E15" s="1"/>
      <c r="F15" s="1"/>
      <c r="G15" s="1"/>
      <c r="H15" s="1"/>
      <c r="I15" s="3">
        <v>110000.0</v>
      </c>
      <c r="J15" s="1"/>
      <c r="K15" s="1"/>
      <c r="L15" s="1"/>
      <c r="M15" s="1"/>
      <c r="N15" s="1"/>
      <c r="O15" s="1"/>
      <c r="P15" s="1"/>
      <c r="Q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</row>
  </sheetData>
  <mergeCells count="5">
    <mergeCell ref="D8:F8"/>
    <mergeCell ref="D10:E10"/>
    <mergeCell ref="D12:F12"/>
    <mergeCell ref="D13:E13"/>
    <mergeCell ref="D14:E14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24.44"/>
    <col customWidth="1" min="2" max="2" width="24.0"/>
    <col customWidth="1" min="3" max="3" width="20.11"/>
    <col customWidth="1" min="4" max="4" width="12.0"/>
    <col customWidth="1" min="5" max="5" width="11.33"/>
    <col customWidth="1" min="6" max="6" width="48.44"/>
    <col customWidth="1" min="7" max="7" width="19.11"/>
    <col customWidth="1" min="8" max="8" width="10.56"/>
    <col customWidth="1" min="9" max="9" width="17.67"/>
    <col customWidth="1" min="10" max="10" width="12.11"/>
    <col customWidth="1" min="11" max="26" width="10.56"/>
  </cols>
  <sheetData>
    <row r="1" ht="15.75" customHeight="1">
      <c r="A1" s="6" t="s">
        <v>6</v>
      </c>
    </row>
    <row r="2" ht="15.75" customHeight="1">
      <c r="A2" s="7" t="s">
        <v>7</v>
      </c>
      <c r="B2" s="6"/>
    </row>
    <row r="3" ht="15.75" customHeight="1">
      <c r="A3" s="6"/>
      <c r="B3" s="6"/>
    </row>
    <row r="4" ht="15.75" customHeight="1">
      <c r="B4" s="8" t="s">
        <v>8</v>
      </c>
      <c r="C4" s="8" t="s">
        <v>9</v>
      </c>
      <c r="F4" s="8" t="s">
        <v>10</v>
      </c>
      <c r="G4" s="8">
        <f>_xlfn.NORM.INV(RAND(),B5,C5)</f>
        <v>7047.677236</v>
      </c>
    </row>
    <row r="5" ht="15.75" customHeight="1">
      <c r="A5" s="8" t="s">
        <v>11</v>
      </c>
      <c r="B5" s="8">
        <v>5000.0</v>
      </c>
      <c r="C5" s="8">
        <v>1000.0</v>
      </c>
      <c r="I5" s="8" t="s">
        <v>12</v>
      </c>
      <c r="J5" s="8">
        <f>MOD(G6,100)</f>
        <v>48</v>
      </c>
    </row>
    <row r="6" ht="15.75" customHeight="1">
      <c r="F6" s="8" t="s">
        <v>13</v>
      </c>
      <c r="G6" s="8">
        <f>ROUNDUP(G4,0)</f>
        <v>7048</v>
      </c>
      <c r="I6" s="8" t="s">
        <v>14</v>
      </c>
      <c r="J6" s="8">
        <f>ROUNDUP(G6/100,0)</f>
        <v>71</v>
      </c>
    </row>
    <row r="7" ht="15.75" customHeight="1">
      <c r="I7" s="8" t="s">
        <v>15</v>
      </c>
      <c r="J7" s="8">
        <f>J6-1</f>
        <v>70</v>
      </c>
    </row>
    <row r="8" ht="15.75" customHeight="1">
      <c r="A8" s="8" t="s">
        <v>16</v>
      </c>
      <c r="B8" s="8">
        <v>50.0</v>
      </c>
      <c r="F8" s="8" t="s">
        <v>17</v>
      </c>
      <c r="G8" s="8">
        <f>IF(J5=0,J7*100,J6*100)</f>
        <v>7100</v>
      </c>
    </row>
    <row r="9" ht="15.75" customHeight="1">
      <c r="A9" s="8" t="s">
        <v>18</v>
      </c>
      <c r="B9" s="8">
        <v>80.0</v>
      </c>
      <c r="I9" s="8" t="s">
        <v>19</v>
      </c>
      <c r="J9" s="8">
        <f>G8-B5</f>
        <v>2100</v>
      </c>
    </row>
    <row r="10" ht="15.75" customHeight="1">
      <c r="F10" s="8" t="s">
        <v>20</v>
      </c>
      <c r="G10" s="8">
        <f>IF(J9&gt;0,G8-B5,0)</f>
        <v>2100</v>
      </c>
    </row>
    <row r="11" ht="15.75" customHeight="1"/>
    <row r="12" ht="15.75" customHeight="1">
      <c r="A12" s="8" t="s">
        <v>21</v>
      </c>
      <c r="F12" s="8" t="s">
        <v>22</v>
      </c>
      <c r="G12" s="8">
        <f>IF(J9&gt;0,B5*50,G8*50)</f>
        <v>250000</v>
      </c>
    </row>
    <row r="13" ht="15.75" customHeight="1">
      <c r="A13" s="8" t="s">
        <v>23</v>
      </c>
      <c r="B13" s="8" t="s">
        <v>11</v>
      </c>
      <c r="C13" s="8" t="s">
        <v>24</v>
      </c>
      <c r="D13" s="9" t="s">
        <v>25</v>
      </c>
    </row>
    <row r="14" ht="15.75" customHeight="1">
      <c r="A14" s="10">
        <v>100.0</v>
      </c>
      <c r="B14" s="10">
        <f>RANDBETWEEN(0,A14)</f>
        <v>21</v>
      </c>
      <c r="C14" s="8">
        <f>IF(B14&gt;B5,B14-B5,0)</f>
        <v>0</v>
      </c>
      <c r="D14" s="9">
        <f t="shared" ref="D14:D93" si="1">A14*50+C14*80</f>
        <v>5000</v>
      </c>
      <c r="F14" s="8" t="s">
        <v>26</v>
      </c>
      <c r="G14" s="8">
        <f>IF(J9&gt;0, J9*80,0)</f>
        <v>168000</v>
      </c>
    </row>
    <row r="15" ht="15.75" customHeight="1">
      <c r="A15" s="10">
        <f t="shared" ref="A15:A93" si="2">A14+100</f>
        <v>200</v>
      </c>
      <c r="B15" s="10">
        <f t="shared" ref="B15:B93" si="3">RANDBETWEEN(A14,A15)</f>
        <v>170</v>
      </c>
      <c r="C15" s="8">
        <f>IF(B15&gt;B5,B15-B5,0)</f>
        <v>0</v>
      </c>
      <c r="D15" s="9">
        <f t="shared" si="1"/>
        <v>10000</v>
      </c>
    </row>
    <row r="16" ht="15.75" customHeight="1">
      <c r="A16" s="10">
        <f t="shared" si="2"/>
        <v>300</v>
      </c>
      <c r="B16" s="10">
        <f t="shared" si="3"/>
        <v>203</v>
      </c>
      <c r="C16" s="8">
        <f>IF(B16&gt;B5,B16-B5,0)</f>
        <v>0</v>
      </c>
      <c r="D16" s="9">
        <f t="shared" si="1"/>
        <v>15000</v>
      </c>
      <c r="F16" s="8" t="s">
        <v>27</v>
      </c>
      <c r="G16" s="8">
        <f>G12+G14</f>
        <v>418000</v>
      </c>
    </row>
    <row r="17" ht="15.75" customHeight="1">
      <c r="A17" s="10">
        <f t="shared" si="2"/>
        <v>400</v>
      </c>
      <c r="B17" s="10">
        <f t="shared" si="3"/>
        <v>346</v>
      </c>
      <c r="C17" s="8">
        <f>IF(B17&gt;B5,B17-B5,0)</f>
        <v>0</v>
      </c>
      <c r="D17" s="9">
        <f t="shared" si="1"/>
        <v>20000</v>
      </c>
    </row>
    <row r="18" ht="15.75" customHeight="1">
      <c r="A18" s="10">
        <f t="shared" si="2"/>
        <v>500</v>
      </c>
      <c r="B18" s="10">
        <f t="shared" si="3"/>
        <v>457</v>
      </c>
      <c r="C18" s="8">
        <f>IF(B18&gt;B5,B18-B5,0)</f>
        <v>0</v>
      </c>
      <c r="D18" s="9">
        <f t="shared" si="1"/>
        <v>25000</v>
      </c>
    </row>
    <row r="19" ht="15.75" customHeight="1">
      <c r="A19" s="10">
        <f t="shared" si="2"/>
        <v>600</v>
      </c>
      <c r="B19" s="10">
        <f t="shared" si="3"/>
        <v>502</v>
      </c>
      <c r="C19" s="8">
        <f>IF(B19&gt;B5,B19-B5,0)</f>
        <v>0</v>
      </c>
      <c r="D19" s="9">
        <f t="shared" si="1"/>
        <v>30000</v>
      </c>
    </row>
    <row r="20" ht="15.75" customHeight="1">
      <c r="A20" s="10">
        <f t="shared" si="2"/>
        <v>700</v>
      </c>
      <c r="B20" s="10">
        <f t="shared" si="3"/>
        <v>698</v>
      </c>
      <c r="C20" s="8">
        <f>IF(B20&gt;B5,B20-B5,0)</f>
        <v>0</v>
      </c>
      <c r="D20" s="9">
        <f t="shared" si="1"/>
        <v>35000</v>
      </c>
    </row>
    <row r="21" ht="15.75" customHeight="1">
      <c r="A21" s="10">
        <f t="shared" si="2"/>
        <v>800</v>
      </c>
      <c r="B21" s="10">
        <f t="shared" si="3"/>
        <v>725</v>
      </c>
      <c r="C21" s="8">
        <f>IF(B21&gt;B5,B21-B5,0)</f>
        <v>0</v>
      </c>
      <c r="D21" s="9">
        <f t="shared" si="1"/>
        <v>40000</v>
      </c>
    </row>
    <row r="22" ht="15.75" customHeight="1">
      <c r="A22" s="10">
        <f t="shared" si="2"/>
        <v>900</v>
      </c>
      <c r="B22" s="10">
        <f t="shared" si="3"/>
        <v>878</v>
      </c>
      <c r="C22" s="8">
        <f>IF(B22&gt;B5,B22-B5,0)</f>
        <v>0</v>
      </c>
      <c r="D22" s="9">
        <f t="shared" si="1"/>
        <v>45000</v>
      </c>
    </row>
    <row r="23" ht="15.75" customHeight="1">
      <c r="A23" s="10">
        <f t="shared" si="2"/>
        <v>1000</v>
      </c>
      <c r="B23" s="10">
        <f t="shared" si="3"/>
        <v>981</v>
      </c>
      <c r="C23" s="8">
        <f>IF(B23&gt;B5,B23-B5,0)</f>
        <v>0</v>
      </c>
      <c r="D23" s="9">
        <f t="shared" si="1"/>
        <v>50000</v>
      </c>
    </row>
    <row r="24" ht="15.75" customHeight="1">
      <c r="A24" s="10">
        <f t="shared" si="2"/>
        <v>1100</v>
      </c>
      <c r="B24" s="10">
        <f t="shared" si="3"/>
        <v>1007</v>
      </c>
      <c r="C24" s="8">
        <f>IF(B24&gt;B5,B24-B5,0)</f>
        <v>0</v>
      </c>
      <c r="D24" s="9">
        <f t="shared" si="1"/>
        <v>55000</v>
      </c>
    </row>
    <row r="25" ht="15.75" customHeight="1">
      <c r="A25" s="10">
        <f t="shared" si="2"/>
        <v>1200</v>
      </c>
      <c r="B25" s="10">
        <f t="shared" si="3"/>
        <v>1131</v>
      </c>
      <c r="C25" s="8">
        <f>IF(B25&gt;B5,B25-B5,0)</f>
        <v>0</v>
      </c>
      <c r="D25" s="9">
        <f t="shared" si="1"/>
        <v>60000</v>
      </c>
    </row>
    <row r="26" ht="15.75" customHeight="1">
      <c r="A26" s="10">
        <f t="shared" si="2"/>
        <v>1300</v>
      </c>
      <c r="B26" s="10">
        <f t="shared" si="3"/>
        <v>1266</v>
      </c>
      <c r="C26" s="8">
        <f>IF(B26&gt;B5,B26-B5,0)</f>
        <v>0</v>
      </c>
      <c r="D26" s="9">
        <f t="shared" si="1"/>
        <v>65000</v>
      </c>
    </row>
    <row r="27" ht="15.75" customHeight="1">
      <c r="A27" s="10">
        <f t="shared" si="2"/>
        <v>1400</v>
      </c>
      <c r="B27" s="10">
        <f t="shared" si="3"/>
        <v>1320</v>
      </c>
      <c r="C27" s="8">
        <f>IF(B27&gt;B5,B27-B5,0)</f>
        <v>0</v>
      </c>
      <c r="D27" s="9">
        <f t="shared" si="1"/>
        <v>70000</v>
      </c>
    </row>
    <row r="28" ht="15.75" customHeight="1">
      <c r="A28" s="10">
        <f t="shared" si="2"/>
        <v>1500</v>
      </c>
      <c r="B28" s="10">
        <f t="shared" si="3"/>
        <v>1425</v>
      </c>
      <c r="C28" s="8">
        <f>IF(B28&gt;B5,B28-B5,0)</f>
        <v>0</v>
      </c>
      <c r="D28" s="9">
        <f t="shared" si="1"/>
        <v>75000</v>
      </c>
    </row>
    <row r="29" ht="15.75" customHeight="1">
      <c r="A29" s="10">
        <f t="shared" si="2"/>
        <v>1600</v>
      </c>
      <c r="B29" s="10">
        <f t="shared" si="3"/>
        <v>1509</v>
      </c>
      <c r="C29" s="8">
        <f>IF(B29&gt;B5,B29-B5,0)</f>
        <v>0</v>
      </c>
      <c r="D29" s="9">
        <f t="shared" si="1"/>
        <v>80000</v>
      </c>
    </row>
    <row r="30" ht="15.75" customHeight="1">
      <c r="A30" s="10">
        <f t="shared" si="2"/>
        <v>1700</v>
      </c>
      <c r="B30" s="10">
        <f t="shared" si="3"/>
        <v>1681</v>
      </c>
      <c r="C30" s="8">
        <f>IF(B30&gt;B5,B30-B5,0)</f>
        <v>0</v>
      </c>
      <c r="D30" s="9">
        <f t="shared" si="1"/>
        <v>85000</v>
      </c>
    </row>
    <row r="31" ht="15.75" customHeight="1">
      <c r="A31" s="10">
        <f t="shared" si="2"/>
        <v>1800</v>
      </c>
      <c r="B31" s="10">
        <f t="shared" si="3"/>
        <v>1732</v>
      </c>
      <c r="C31" s="8">
        <f>IF(B31&gt;B5,B31-B5,0)</f>
        <v>0</v>
      </c>
      <c r="D31" s="9">
        <f t="shared" si="1"/>
        <v>90000</v>
      </c>
    </row>
    <row r="32" ht="15.75" customHeight="1">
      <c r="A32" s="10">
        <f t="shared" si="2"/>
        <v>1900</v>
      </c>
      <c r="B32" s="10">
        <f t="shared" si="3"/>
        <v>1861</v>
      </c>
      <c r="C32" s="8">
        <f>IF(B32&gt;B5,B32-B5,0)</f>
        <v>0</v>
      </c>
      <c r="D32" s="9">
        <f t="shared" si="1"/>
        <v>95000</v>
      </c>
    </row>
    <row r="33" ht="15.75" customHeight="1">
      <c r="A33" s="10">
        <f t="shared" si="2"/>
        <v>2000</v>
      </c>
      <c r="B33" s="10">
        <f t="shared" si="3"/>
        <v>1988</v>
      </c>
      <c r="C33" s="8">
        <f>IF(B33&gt;B5,B33-B5,0)</f>
        <v>0</v>
      </c>
      <c r="D33" s="9">
        <f t="shared" si="1"/>
        <v>100000</v>
      </c>
    </row>
    <row r="34" ht="15.75" customHeight="1">
      <c r="A34" s="10">
        <f t="shared" si="2"/>
        <v>2100</v>
      </c>
      <c r="B34" s="10">
        <f t="shared" si="3"/>
        <v>2063</v>
      </c>
      <c r="C34" s="8">
        <f>IF(B34&gt;B5,B34-B5,0)</f>
        <v>0</v>
      </c>
      <c r="D34" s="9">
        <f t="shared" si="1"/>
        <v>105000</v>
      </c>
    </row>
    <row r="35" ht="15.75" customHeight="1">
      <c r="A35" s="10">
        <f t="shared" si="2"/>
        <v>2200</v>
      </c>
      <c r="B35" s="10">
        <f t="shared" si="3"/>
        <v>2163</v>
      </c>
      <c r="C35" s="8">
        <f>IF(B35&gt;B5,B35-B5,0)</f>
        <v>0</v>
      </c>
      <c r="D35" s="9">
        <f t="shared" si="1"/>
        <v>110000</v>
      </c>
    </row>
    <row r="36" ht="15.75" customHeight="1">
      <c r="A36" s="10">
        <f t="shared" si="2"/>
        <v>2300</v>
      </c>
      <c r="B36" s="10">
        <f t="shared" si="3"/>
        <v>2295</v>
      </c>
      <c r="C36" s="8">
        <f>IF(B36&gt;B5,B36-B5,0)</f>
        <v>0</v>
      </c>
      <c r="D36" s="9">
        <f t="shared" si="1"/>
        <v>115000</v>
      </c>
    </row>
    <row r="37" ht="15.75" customHeight="1">
      <c r="A37" s="10">
        <f t="shared" si="2"/>
        <v>2400</v>
      </c>
      <c r="B37" s="10">
        <f t="shared" si="3"/>
        <v>2310</v>
      </c>
      <c r="C37" s="8">
        <f>IF(B37&gt;B5,B37-B5,0)</f>
        <v>0</v>
      </c>
      <c r="D37" s="9">
        <f t="shared" si="1"/>
        <v>120000</v>
      </c>
    </row>
    <row r="38" ht="15.75" customHeight="1">
      <c r="A38" s="10">
        <f t="shared" si="2"/>
        <v>2500</v>
      </c>
      <c r="B38" s="10">
        <f t="shared" si="3"/>
        <v>2439</v>
      </c>
      <c r="C38" s="8">
        <f>IF(B38&gt;B5,B38-B5,0)</f>
        <v>0</v>
      </c>
      <c r="D38" s="9">
        <f t="shared" si="1"/>
        <v>125000</v>
      </c>
    </row>
    <row r="39" ht="15.75" customHeight="1">
      <c r="A39" s="10">
        <f t="shared" si="2"/>
        <v>2600</v>
      </c>
      <c r="B39" s="10">
        <f t="shared" si="3"/>
        <v>2528</v>
      </c>
      <c r="C39" s="8">
        <f>IF(B39&gt;B5,B39-B5,0)</f>
        <v>0</v>
      </c>
      <c r="D39" s="9">
        <f t="shared" si="1"/>
        <v>130000</v>
      </c>
    </row>
    <row r="40" ht="15.75" customHeight="1">
      <c r="A40" s="10">
        <f t="shared" si="2"/>
        <v>2700</v>
      </c>
      <c r="B40" s="10">
        <f t="shared" si="3"/>
        <v>2620</v>
      </c>
      <c r="C40" s="8">
        <f>IF(B40&gt;B5,B40-B5,0)</f>
        <v>0</v>
      </c>
      <c r="D40" s="9">
        <f t="shared" si="1"/>
        <v>135000</v>
      </c>
    </row>
    <row r="41" ht="15.75" customHeight="1">
      <c r="A41" s="10">
        <f t="shared" si="2"/>
        <v>2800</v>
      </c>
      <c r="B41" s="10">
        <f t="shared" si="3"/>
        <v>2724</v>
      </c>
      <c r="C41" s="8">
        <f>IF(B41&gt;B5,B41-B5,0)</f>
        <v>0</v>
      </c>
      <c r="D41" s="9">
        <f t="shared" si="1"/>
        <v>140000</v>
      </c>
    </row>
    <row r="42" ht="15.75" customHeight="1">
      <c r="A42" s="10">
        <f t="shared" si="2"/>
        <v>2900</v>
      </c>
      <c r="B42" s="10">
        <f t="shared" si="3"/>
        <v>2867</v>
      </c>
      <c r="C42" s="8">
        <f>IF(B42&gt;B5,B42-B5,0)</f>
        <v>0</v>
      </c>
      <c r="D42" s="9">
        <f t="shared" si="1"/>
        <v>145000</v>
      </c>
    </row>
    <row r="43" ht="15.75" customHeight="1">
      <c r="A43" s="10">
        <f t="shared" si="2"/>
        <v>3000</v>
      </c>
      <c r="B43" s="10">
        <f t="shared" si="3"/>
        <v>2926</v>
      </c>
      <c r="C43" s="8">
        <f>IF(B43&gt;B5,B43-B5,0)</f>
        <v>0</v>
      </c>
      <c r="D43" s="9">
        <f t="shared" si="1"/>
        <v>150000</v>
      </c>
    </row>
    <row r="44" ht="15.75" customHeight="1">
      <c r="A44" s="10">
        <f t="shared" si="2"/>
        <v>3100</v>
      </c>
      <c r="B44" s="10">
        <f t="shared" si="3"/>
        <v>3021</v>
      </c>
      <c r="C44" s="8">
        <f>IF(B44&gt;B5,B44-B5,0)</f>
        <v>0</v>
      </c>
      <c r="D44" s="9">
        <f t="shared" si="1"/>
        <v>155000</v>
      </c>
    </row>
    <row r="45" ht="15.75" customHeight="1">
      <c r="A45" s="10">
        <f t="shared" si="2"/>
        <v>3200</v>
      </c>
      <c r="B45" s="10">
        <f t="shared" si="3"/>
        <v>3160</v>
      </c>
      <c r="C45" s="8">
        <f>IF(B45&gt;B5,B45-B5,0)</f>
        <v>0</v>
      </c>
      <c r="D45" s="9">
        <f t="shared" si="1"/>
        <v>160000</v>
      </c>
    </row>
    <row r="46" ht="15.75" customHeight="1">
      <c r="A46" s="10">
        <f t="shared" si="2"/>
        <v>3300</v>
      </c>
      <c r="B46" s="10">
        <f t="shared" si="3"/>
        <v>3285</v>
      </c>
      <c r="C46" s="8">
        <f>IF(B46&gt;B5,B46-B5,0)</f>
        <v>0</v>
      </c>
      <c r="D46" s="9">
        <f t="shared" si="1"/>
        <v>165000</v>
      </c>
    </row>
    <row r="47" ht="15.75" customHeight="1">
      <c r="A47" s="10">
        <f t="shared" si="2"/>
        <v>3400</v>
      </c>
      <c r="B47" s="10">
        <f t="shared" si="3"/>
        <v>3344</v>
      </c>
      <c r="C47" s="8">
        <f>IF(B47&gt;B5,B47-B5,0)</f>
        <v>0</v>
      </c>
      <c r="D47" s="9">
        <f t="shared" si="1"/>
        <v>170000</v>
      </c>
    </row>
    <row r="48" ht="15.75" customHeight="1">
      <c r="A48" s="10">
        <f t="shared" si="2"/>
        <v>3500</v>
      </c>
      <c r="B48" s="10">
        <f t="shared" si="3"/>
        <v>3464</v>
      </c>
      <c r="C48" s="8">
        <f>IF(B48&gt;B5,B48-B5,0)</f>
        <v>0</v>
      </c>
      <c r="D48" s="9">
        <f t="shared" si="1"/>
        <v>175000</v>
      </c>
    </row>
    <row r="49" ht="15.75" customHeight="1">
      <c r="A49" s="10">
        <f t="shared" si="2"/>
        <v>3600</v>
      </c>
      <c r="B49" s="10">
        <f t="shared" si="3"/>
        <v>3547</v>
      </c>
      <c r="C49" s="8">
        <f>IF(B49&gt;B5,B49-B5,0)</f>
        <v>0</v>
      </c>
      <c r="D49" s="9">
        <f t="shared" si="1"/>
        <v>180000</v>
      </c>
    </row>
    <row r="50" ht="15.75" customHeight="1">
      <c r="A50" s="10">
        <f t="shared" si="2"/>
        <v>3700</v>
      </c>
      <c r="B50" s="10">
        <f t="shared" si="3"/>
        <v>3695</v>
      </c>
      <c r="C50" s="8">
        <f>IF(B50&gt;B5,B50-B5,0)</f>
        <v>0</v>
      </c>
      <c r="D50" s="9">
        <f t="shared" si="1"/>
        <v>185000</v>
      </c>
    </row>
    <row r="51" ht="15.75" customHeight="1">
      <c r="A51" s="10">
        <f t="shared" si="2"/>
        <v>3800</v>
      </c>
      <c r="B51" s="10">
        <f t="shared" si="3"/>
        <v>3795</v>
      </c>
      <c r="C51" s="8">
        <f>IF(B51&gt;B5,B51-B5,0)</f>
        <v>0</v>
      </c>
      <c r="D51" s="9">
        <f t="shared" si="1"/>
        <v>190000</v>
      </c>
    </row>
    <row r="52" ht="15.75" customHeight="1">
      <c r="A52" s="10">
        <f t="shared" si="2"/>
        <v>3900</v>
      </c>
      <c r="B52" s="10">
        <f t="shared" si="3"/>
        <v>3874</v>
      </c>
      <c r="C52" s="8">
        <f>IF(B52&gt;B5,B52-B5,0)</f>
        <v>0</v>
      </c>
      <c r="D52" s="9">
        <f t="shared" si="1"/>
        <v>195000</v>
      </c>
    </row>
    <row r="53" ht="15.75" customHeight="1">
      <c r="A53" s="10">
        <f t="shared" si="2"/>
        <v>4000</v>
      </c>
      <c r="B53" s="10">
        <f t="shared" si="3"/>
        <v>3919</v>
      </c>
      <c r="C53" s="8">
        <f>IF(B53&gt;B5,B53-B5,0)</f>
        <v>0</v>
      </c>
      <c r="D53" s="9">
        <f t="shared" si="1"/>
        <v>200000</v>
      </c>
    </row>
    <row r="54" ht="15.75" customHeight="1">
      <c r="A54" s="10">
        <f t="shared" si="2"/>
        <v>4100</v>
      </c>
      <c r="B54" s="10">
        <f t="shared" si="3"/>
        <v>4097</v>
      </c>
      <c r="C54" s="8">
        <f>IF(B54&gt;B5,B54-B5,0)</f>
        <v>0</v>
      </c>
      <c r="D54" s="9">
        <f t="shared" si="1"/>
        <v>205000</v>
      </c>
    </row>
    <row r="55" ht="15.75" customHeight="1">
      <c r="A55" s="10">
        <f t="shared" si="2"/>
        <v>4200</v>
      </c>
      <c r="B55" s="10">
        <f t="shared" si="3"/>
        <v>4132</v>
      </c>
      <c r="C55" s="8">
        <f>IF(B55&gt;B5,B55-B5,0)</f>
        <v>0</v>
      </c>
      <c r="D55" s="9">
        <f t="shared" si="1"/>
        <v>210000</v>
      </c>
    </row>
    <row r="56" ht="15.75" customHeight="1">
      <c r="A56" s="10">
        <f t="shared" si="2"/>
        <v>4300</v>
      </c>
      <c r="B56" s="10">
        <f t="shared" si="3"/>
        <v>4212</v>
      </c>
      <c r="C56" s="8">
        <f>IF(B56&gt;B5,B56-B5,0)</f>
        <v>0</v>
      </c>
      <c r="D56" s="9">
        <f t="shared" si="1"/>
        <v>215000</v>
      </c>
    </row>
    <row r="57" ht="15.75" customHeight="1">
      <c r="A57" s="10">
        <f t="shared" si="2"/>
        <v>4400</v>
      </c>
      <c r="B57" s="10">
        <f t="shared" si="3"/>
        <v>4322</v>
      </c>
      <c r="C57" s="8">
        <f>IF(B57&gt;B5,B57-B5,0)</f>
        <v>0</v>
      </c>
      <c r="D57" s="9">
        <f t="shared" si="1"/>
        <v>220000</v>
      </c>
    </row>
    <row r="58" ht="15.75" customHeight="1">
      <c r="A58" s="10">
        <f t="shared" si="2"/>
        <v>4500</v>
      </c>
      <c r="B58" s="10">
        <f t="shared" si="3"/>
        <v>4450</v>
      </c>
      <c r="C58" s="8">
        <f>IF(B58&gt;B5,B58-B5,0)</f>
        <v>0</v>
      </c>
      <c r="D58" s="9">
        <f t="shared" si="1"/>
        <v>225000</v>
      </c>
    </row>
    <row r="59" ht="15.75" customHeight="1">
      <c r="A59" s="10">
        <f t="shared" si="2"/>
        <v>4600</v>
      </c>
      <c r="B59" s="10">
        <f t="shared" si="3"/>
        <v>4508</v>
      </c>
      <c r="C59" s="8">
        <f>IF(B59&gt;B5,B59-B5,0)</f>
        <v>0</v>
      </c>
      <c r="D59" s="9">
        <f t="shared" si="1"/>
        <v>230000</v>
      </c>
    </row>
    <row r="60" ht="15.75" customHeight="1">
      <c r="A60" s="10">
        <f t="shared" si="2"/>
        <v>4700</v>
      </c>
      <c r="B60" s="10">
        <f t="shared" si="3"/>
        <v>4649</v>
      </c>
      <c r="C60" s="8">
        <f>IF(B60&gt;B5,B60-B5,0)</f>
        <v>0</v>
      </c>
      <c r="D60" s="9">
        <f t="shared" si="1"/>
        <v>235000</v>
      </c>
    </row>
    <row r="61" ht="15.75" customHeight="1">
      <c r="A61" s="10">
        <f t="shared" si="2"/>
        <v>4800</v>
      </c>
      <c r="B61" s="10">
        <f t="shared" si="3"/>
        <v>4755</v>
      </c>
      <c r="C61" s="8">
        <f>IF(B61&gt;B5,B61-B5,0)</f>
        <v>0</v>
      </c>
      <c r="D61" s="9">
        <f t="shared" si="1"/>
        <v>240000</v>
      </c>
    </row>
    <row r="62" ht="15.75" customHeight="1">
      <c r="A62" s="10">
        <f t="shared" si="2"/>
        <v>4900</v>
      </c>
      <c r="B62" s="10">
        <f t="shared" si="3"/>
        <v>4809</v>
      </c>
      <c r="C62" s="8">
        <f>IF(B62&gt;B5,B62-B5,0)</f>
        <v>0</v>
      </c>
      <c r="D62" s="9">
        <f t="shared" si="1"/>
        <v>245000</v>
      </c>
    </row>
    <row r="63" ht="15.75" customHeight="1">
      <c r="A63" s="10">
        <f t="shared" si="2"/>
        <v>5000</v>
      </c>
      <c r="B63" s="10">
        <f t="shared" si="3"/>
        <v>4934</v>
      </c>
      <c r="C63" s="8">
        <f>IF(B63&gt;B5,B63-B5,0)</f>
        <v>0</v>
      </c>
      <c r="D63" s="9">
        <f t="shared" si="1"/>
        <v>250000</v>
      </c>
    </row>
    <row r="64" ht="15.75" customHeight="1">
      <c r="A64" s="10">
        <f t="shared" si="2"/>
        <v>5100</v>
      </c>
      <c r="B64" s="10">
        <f t="shared" si="3"/>
        <v>5012</v>
      </c>
      <c r="C64" s="11">
        <f>IF(B64&gt;B5,B64-B5,0)</f>
        <v>12</v>
      </c>
      <c r="D64" s="9">
        <f t="shared" si="1"/>
        <v>255960</v>
      </c>
    </row>
    <row r="65" ht="15.75" customHeight="1">
      <c r="A65" s="10">
        <f t="shared" si="2"/>
        <v>5200</v>
      </c>
      <c r="B65" s="10">
        <f t="shared" si="3"/>
        <v>5170</v>
      </c>
      <c r="C65" s="11">
        <f>IF(B65&gt;B5,B65-B5,0)</f>
        <v>170</v>
      </c>
      <c r="D65" s="9">
        <f t="shared" si="1"/>
        <v>273600</v>
      </c>
    </row>
    <row r="66" ht="15.75" customHeight="1">
      <c r="A66" s="10">
        <f t="shared" si="2"/>
        <v>5300</v>
      </c>
      <c r="B66" s="10">
        <f t="shared" si="3"/>
        <v>5220</v>
      </c>
      <c r="C66" s="11">
        <f>IF(B66&gt;B5,B66-B5,0)</f>
        <v>220</v>
      </c>
      <c r="D66" s="9">
        <f t="shared" si="1"/>
        <v>282600</v>
      </c>
    </row>
    <row r="67" ht="15.75" customHeight="1">
      <c r="A67" s="10">
        <f t="shared" si="2"/>
        <v>5400</v>
      </c>
      <c r="B67" s="10">
        <f t="shared" si="3"/>
        <v>5350</v>
      </c>
      <c r="C67" s="11">
        <f>IF(B67&gt;B5,B67-B5,0)</f>
        <v>350</v>
      </c>
      <c r="D67" s="9">
        <f t="shared" si="1"/>
        <v>298000</v>
      </c>
    </row>
    <row r="68" ht="15.75" customHeight="1">
      <c r="A68" s="10">
        <f t="shared" si="2"/>
        <v>5500</v>
      </c>
      <c r="B68" s="10">
        <f t="shared" si="3"/>
        <v>5496</v>
      </c>
      <c r="C68" s="11">
        <f>IF(B68&gt;B5,B68-B5,0)</f>
        <v>496</v>
      </c>
      <c r="D68" s="9">
        <f t="shared" si="1"/>
        <v>314680</v>
      </c>
    </row>
    <row r="69" ht="15.75" customHeight="1">
      <c r="A69" s="10">
        <f t="shared" si="2"/>
        <v>5600</v>
      </c>
      <c r="B69" s="10">
        <f t="shared" si="3"/>
        <v>5532</v>
      </c>
      <c r="C69" s="11">
        <f>IF(B69&gt;B5,B69-B5,0)</f>
        <v>532</v>
      </c>
      <c r="D69" s="9">
        <f t="shared" si="1"/>
        <v>322560</v>
      </c>
    </row>
    <row r="70" ht="15.75" customHeight="1">
      <c r="A70" s="10">
        <f t="shared" si="2"/>
        <v>5700</v>
      </c>
      <c r="B70" s="10">
        <f t="shared" si="3"/>
        <v>5698</v>
      </c>
      <c r="C70" s="11">
        <f>IF(B70&gt;B5,B70-B5,0)</f>
        <v>698</v>
      </c>
      <c r="D70" s="9">
        <f t="shared" si="1"/>
        <v>340840</v>
      </c>
    </row>
    <row r="71" ht="15.75" customHeight="1">
      <c r="A71" s="10">
        <f t="shared" si="2"/>
        <v>5800</v>
      </c>
      <c r="B71" s="10">
        <f t="shared" si="3"/>
        <v>5706</v>
      </c>
      <c r="C71" s="11">
        <f>IF(B71&gt;B5,B71-B5,0)</f>
        <v>706</v>
      </c>
      <c r="D71" s="9">
        <f t="shared" si="1"/>
        <v>346480</v>
      </c>
    </row>
    <row r="72" ht="15.75" customHeight="1">
      <c r="A72" s="10">
        <f t="shared" si="2"/>
        <v>5900</v>
      </c>
      <c r="B72" s="10">
        <f t="shared" si="3"/>
        <v>5871</v>
      </c>
      <c r="C72" s="11">
        <f>IF(B72&gt;B5,B72-B5,0)</f>
        <v>871</v>
      </c>
      <c r="D72" s="9">
        <f t="shared" si="1"/>
        <v>364680</v>
      </c>
    </row>
    <row r="73" ht="15.75" customHeight="1">
      <c r="A73" s="10">
        <f t="shared" si="2"/>
        <v>6000</v>
      </c>
      <c r="B73" s="10">
        <f t="shared" si="3"/>
        <v>5927</v>
      </c>
      <c r="C73" s="11">
        <f>IF(B73&gt;B5,B73-B5,0)</f>
        <v>927</v>
      </c>
      <c r="D73" s="9">
        <f t="shared" si="1"/>
        <v>374160</v>
      </c>
    </row>
    <row r="74" ht="15.75" customHeight="1">
      <c r="A74" s="10">
        <f t="shared" si="2"/>
        <v>6100</v>
      </c>
      <c r="B74" s="10">
        <f t="shared" si="3"/>
        <v>6053</v>
      </c>
      <c r="C74" s="11">
        <f>IF(B74&gt;B5,B74-B5,0)</f>
        <v>1053</v>
      </c>
      <c r="D74" s="9">
        <f t="shared" si="1"/>
        <v>389240</v>
      </c>
    </row>
    <row r="75" ht="15.75" customHeight="1">
      <c r="A75" s="10">
        <f t="shared" si="2"/>
        <v>6200</v>
      </c>
      <c r="B75" s="10">
        <f t="shared" si="3"/>
        <v>6125</v>
      </c>
      <c r="C75" s="11">
        <f>IF(B75&gt;B5,B75-B5,0)</f>
        <v>1125</v>
      </c>
      <c r="D75" s="9">
        <f t="shared" si="1"/>
        <v>400000</v>
      </c>
    </row>
    <row r="76" ht="15.75" customHeight="1">
      <c r="A76" s="10">
        <f t="shared" si="2"/>
        <v>6300</v>
      </c>
      <c r="B76" s="10">
        <f t="shared" si="3"/>
        <v>6202</v>
      </c>
      <c r="C76" s="11">
        <f>IF(B76&gt;B5,B76-B5,0)</f>
        <v>1202</v>
      </c>
      <c r="D76" s="9">
        <f t="shared" si="1"/>
        <v>411160</v>
      </c>
    </row>
    <row r="77" ht="15.75" customHeight="1">
      <c r="A77" s="10">
        <f t="shared" si="2"/>
        <v>6400</v>
      </c>
      <c r="B77" s="10">
        <f t="shared" si="3"/>
        <v>6328</v>
      </c>
      <c r="C77" s="11">
        <f>IF(B77&gt;B5,B77-B5,0)</f>
        <v>1328</v>
      </c>
      <c r="D77" s="9">
        <f t="shared" si="1"/>
        <v>426240</v>
      </c>
    </row>
    <row r="78" ht="15.75" customHeight="1">
      <c r="A78" s="10">
        <f t="shared" si="2"/>
        <v>6500</v>
      </c>
      <c r="B78" s="10">
        <f t="shared" si="3"/>
        <v>6454</v>
      </c>
      <c r="C78" s="11">
        <f>IF(B78&gt;B5,B78-B5,0)</f>
        <v>1454</v>
      </c>
      <c r="D78" s="9">
        <f t="shared" si="1"/>
        <v>441320</v>
      </c>
    </row>
    <row r="79" ht="15.75" customHeight="1">
      <c r="A79" s="10">
        <f t="shared" si="2"/>
        <v>6600</v>
      </c>
      <c r="B79" s="10">
        <f t="shared" si="3"/>
        <v>6525</v>
      </c>
      <c r="C79" s="11">
        <f>IF(B79&gt;B5,B79-B5,0)</f>
        <v>1525</v>
      </c>
      <c r="D79" s="9">
        <f t="shared" si="1"/>
        <v>452000</v>
      </c>
    </row>
    <row r="80" ht="15.75" customHeight="1">
      <c r="A80" s="10">
        <f t="shared" si="2"/>
        <v>6700</v>
      </c>
      <c r="B80" s="10">
        <f t="shared" si="3"/>
        <v>6633</v>
      </c>
      <c r="C80" s="11">
        <f>IF(B80&gt;B5,B80-B5,0)</f>
        <v>1633</v>
      </c>
      <c r="D80" s="9">
        <f t="shared" si="1"/>
        <v>465640</v>
      </c>
    </row>
    <row r="81" ht="15.75" customHeight="1">
      <c r="A81" s="10">
        <f t="shared" si="2"/>
        <v>6800</v>
      </c>
      <c r="B81" s="10">
        <f t="shared" si="3"/>
        <v>6770</v>
      </c>
      <c r="C81" s="11">
        <f>IF(B81&gt;B5,B81-B5,0)</f>
        <v>1770</v>
      </c>
      <c r="D81" s="9">
        <f t="shared" si="1"/>
        <v>481600</v>
      </c>
    </row>
    <row r="82" ht="15.75" customHeight="1">
      <c r="A82" s="10">
        <f t="shared" si="2"/>
        <v>6900</v>
      </c>
      <c r="B82" s="10">
        <f t="shared" si="3"/>
        <v>6880</v>
      </c>
      <c r="C82" s="11">
        <f>IF(B82&gt;B5,B82-B5,0)</f>
        <v>1880</v>
      </c>
      <c r="D82" s="9">
        <f t="shared" si="1"/>
        <v>495400</v>
      </c>
    </row>
    <row r="83" ht="15.75" customHeight="1">
      <c r="A83" s="10">
        <f t="shared" si="2"/>
        <v>7000</v>
      </c>
      <c r="B83" s="10">
        <f t="shared" si="3"/>
        <v>6967</v>
      </c>
      <c r="C83" s="11">
        <f>IF(B83&gt;B5,B83-B5,0)</f>
        <v>1967</v>
      </c>
      <c r="D83" s="9">
        <f t="shared" si="1"/>
        <v>507360</v>
      </c>
    </row>
    <row r="84" ht="15.75" customHeight="1">
      <c r="A84" s="10">
        <f t="shared" si="2"/>
        <v>7100</v>
      </c>
      <c r="B84" s="10">
        <f t="shared" si="3"/>
        <v>7043</v>
      </c>
      <c r="C84" s="11">
        <f>IF(B84&gt;B5,B84-B5,0)</f>
        <v>2043</v>
      </c>
      <c r="D84" s="9">
        <f t="shared" si="1"/>
        <v>518440</v>
      </c>
    </row>
    <row r="85" ht="15.75" customHeight="1">
      <c r="A85" s="10">
        <f t="shared" si="2"/>
        <v>7200</v>
      </c>
      <c r="B85" s="10">
        <f t="shared" si="3"/>
        <v>7102</v>
      </c>
      <c r="C85" s="11">
        <f>IF(B85&gt;B5,B85-B5,0)</f>
        <v>2102</v>
      </c>
      <c r="D85" s="9">
        <f t="shared" si="1"/>
        <v>528160</v>
      </c>
    </row>
    <row r="86" ht="15.75" customHeight="1">
      <c r="A86" s="10">
        <f t="shared" si="2"/>
        <v>7300</v>
      </c>
      <c r="B86" s="10">
        <f t="shared" si="3"/>
        <v>7209</v>
      </c>
      <c r="C86" s="11">
        <f>IF(B86&gt;B5,B86-B5,0)</f>
        <v>2209</v>
      </c>
      <c r="D86" s="9">
        <f t="shared" si="1"/>
        <v>541720</v>
      </c>
    </row>
    <row r="87" ht="15.75" customHeight="1">
      <c r="A87" s="10">
        <f t="shared" si="2"/>
        <v>7400</v>
      </c>
      <c r="B87" s="10">
        <f t="shared" si="3"/>
        <v>7309</v>
      </c>
      <c r="C87" s="11">
        <f>IF(B87&gt;B5,B87-B5,0)</f>
        <v>2309</v>
      </c>
      <c r="D87" s="9">
        <f t="shared" si="1"/>
        <v>554720</v>
      </c>
    </row>
    <row r="88" ht="15.75" customHeight="1">
      <c r="A88" s="10">
        <f t="shared" si="2"/>
        <v>7500</v>
      </c>
      <c r="B88" s="10">
        <f t="shared" si="3"/>
        <v>7424</v>
      </c>
      <c r="C88" s="11">
        <f>IF(B88&gt;B5,B88-B5,0)</f>
        <v>2424</v>
      </c>
      <c r="D88" s="9">
        <f t="shared" si="1"/>
        <v>568920</v>
      </c>
    </row>
    <row r="89" ht="15.75" customHeight="1">
      <c r="A89" s="10">
        <f t="shared" si="2"/>
        <v>7600</v>
      </c>
      <c r="B89" s="10">
        <f t="shared" si="3"/>
        <v>7585</v>
      </c>
      <c r="C89" s="11">
        <f>IF(B89&gt;B5,B89-B5,0)</f>
        <v>2585</v>
      </c>
      <c r="D89" s="9">
        <f t="shared" si="1"/>
        <v>586800</v>
      </c>
    </row>
    <row r="90" ht="15.75" customHeight="1">
      <c r="A90" s="10">
        <f t="shared" si="2"/>
        <v>7700</v>
      </c>
      <c r="B90" s="10">
        <f t="shared" si="3"/>
        <v>7686</v>
      </c>
      <c r="C90" s="11">
        <f>IF(B90&gt;B5,B90-B5,0)</f>
        <v>2686</v>
      </c>
      <c r="D90" s="9">
        <f t="shared" si="1"/>
        <v>599880</v>
      </c>
    </row>
    <row r="91" ht="15.75" customHeight="1">
      <c r="A91" s="10">
        <f t="shared" si="2"/>
        <v>7800</v>
      </c>
      <c r="B91" s="10">
        <f t="shared" si="3"/>
        <v>7774</v>
      </c>
      <c r="C91" s="11">
        <f>IF(B91&gt;B5,B91-B5,0)</f>
        <v>2774</v>
      </c>
      <c r="D91" s="9">
        <f t="shared" si="1"/>
        <v>611920</v>
      </c>
    </row>
    <row r="92" ht="15.75" customHeight="1">
      <c r="A92" s="10">
        <f t="shared" si="2"/>
        <v>7900</v>
      </c>
      <c r="B92" s="10">
        <f t="shared" si="3"/>
        <v>7832</v>
      </c>
      <c r="C92" s="11">
        <f>IF(B92&gt;B5,B92-B5,0)</f>
        <v>2832</v>
      </c>
      <c r="D92" s="9">
        <f t="shared" si="1"/>
        <v>621560</v>
      </c>
    </row>
    <row r="93" ht="15.75" customHeight="1">
      <c r="A93" s="10">
        <f t="shared" si="2"/>
        <v>8000</v>
      </c>
      <c r="B93" s="10">
        <f t="shared" si="3"/>
        <v>7911</v>
      </c>
      <c r="C93" s="11">
        <f>IF(B93&gt;B5,B93-B5,0)</f>
        <v>2911</v>
      </c>
      <c r="D93" s="9">
        <f t="shared" si="1"/>
        <v>632880</v>
      </c>
    </row>
    <row r="94" ht="15.75" customHeight="1">
      <c r="A94" s="10"/>
    </row>
    <row r="95" ht="15.75" customHeight="1">
      <c r="A95" s="10"/>
    </row>
    <row r="96" ht="15.75" customHeight="1">
      <c r="A96" s="10"/>
    </row>
    <row r="97" ht="15.75" customHeight="1">
      <c r="A97" s="10"/>
    </row>
    <row r="98" ht="15.75" customHeight="1">
      <c r="A98" s="10"/>
    </row>
    <row r="99" ht="15.75" customHeight="1">
      <c r="A99" s="10"/>
    </row>
    <row r="100" ht="15.75" customHeight="1">
      <c r="A100" s="10"/>
    </row>
    <row r="101" ht="15.75" customHeight="1">
      <c r="A101" s="10"/>
    </row>
    <row r="102" ht="15.75" customHeight="1">
      <c r="A102" s="10"/>
    </row>
    <row r="103" ht="15.75" customHeight="1">
      <c r="A103" s="10"/>
    </row>
    <row r="104" ht="15.75" customHeight="1">
      <c r="A104" s="10"/>
    </row>
    <row r="105" ht="15.75" customHeight="1">
      <c r="A105" s="10"/>
    </row>
    <row r="106" ht="15.75" customHeight="1">
      <c r="A106" s="10"/>
    </row>
    <row r="107" ht="15.75" customHeight="1">
      <c r="A107" s="10"/>
    </row>
    <row r="108" ht="15.75" customHeight="1">
      <c r="A108" s="10"/>
    </row>
    <row r="109" ht="15.75" customHeight="1">
      <c r="A109" s="10"/>
    </row>
    <row r="110" ht="15.75" customHeight="1">
      <c r="A110" s="10"/>
    </row>
    <row r="111" ht="15.75" customHeight="1">
      <c r="A111" s="10"/>
    </row>
    <row r="112" ht="15.75" customHeight="1">
      <c r="A112" s="10"/>
    </row>
    <row r="113" ht="15.75" customHeight="1">
      <c r="A113" s="10"/>
    </row>
    <row r="114" ht="15.75" customHeight="1">
      <c r="A114" s="10"/>
    </row>
    <row r="115" ht="15.75" customHeight="1">
      <c r="A115" s="10"/>
    </row>
    <row r="116" ht="15.75" customHeight="1">
      <c r="A116" s="10"/>
    </row>
    <row r="117" ht="15.75" customHeight="1">
      <c r="A117" s="10"/>
    </row>
    <row r="118" ht="15.75" customHeight="1">
      <c r="A118" s="10"/>
    </row>
    <row r="119" ht="15.75" customHeight="1">
      <c r="A119" s="10"/>
    </row>
    <row r="120" ht="15.75" customHeight="1">
      <c r="A120" s="10"/>
    </row>
    <row r="121" ht="15.75" customHeight="1">
      <c r="A121" s="10"/>
    </row>
    <row r="122" ht="15.75" customHeight="1">
      <c r="A122" s="10"/>
    </row>
    <row r="123" ht="15.75" customHeight="1">
      <c r="A123" s="10"/>
    </row>
    <row r="124" ht="15.75" customHeight="1">
      <c r="A124" s="10"/>
    </row>
    <row r="125" ht="15.75" customHeight="1">
      <c r="A125" s="10"/>
    </row>
    <row r="126" ht="15.75" customHeight="1">
      <c r="A126" s="10"/>
    </row>
    <row r="127" ht="15.75" customHeight="1">
      <c r="A127" s="10"/>
    </row>
    <row r="128" ht="15.75" customHeight="1">
      <c r="A128" s="10"/>
    </row>
    <row r="129" ht="15.75" customHeight="1">
      <c r="A129" s="10"/>
    </row>
    <row r="130" ht="15.75" customHeight="1">
      <c r="A130" s="10"/>
    </row>
    <row r="131" ht="15.75" customHeight="1">
      <c r="A131" s="10"/>
    </row>
    <row r="132" ht="15.75" customHeight="1">
      <c r="A132" s="10"/>
    </row>
    <row r="133" ht="15.75" customHeight="1">
      <c r="A133" s="10"/>
    </row>
    <row r="134" ht="15.75" customHeight="1">
      <c r="A134" s="10"/>
    </row>
    <row r="135" ht="15.75" customHeight="1">
      <c r="A135" s="10"/>
    </row>
    <row r="136" ht="15.75" customHeight="1">
      <c r="A136" s="10"/>
    </row>
    <row r="137" ht="15.75" customHeight="1">
      <c r="A137" s="10"/>
    </row>
    <row r="138" ht="15.75" customHeight="1">
      <c r="A138" s="10"/>
    </row>
    <row r="139" ht="15.75" customHeight="1">
      <c r="A139" s="10"/>
    </row>
    <row r="140" ht="15.75" customHeight="1">
      <c r="A140" s="10"/>
    </row>
    <row r="141" ht="15.75" customHeight="1">
      <c r="A141" s="10"/>
    </row>
    <row r="142" ht="15.75" customHeight="1">
      <c r="A142" s="10"/>
    </row>
    <row r="143" ht="15.75" customHeight="1">
      <c r="A143" s="10"/>
    </row>
    <row r="144" ht="15.75" customHeight="1">
      <c r="A144" s="10"/>
    </row>
    <row r="145" ht="15.75" customHeight="1">
      <c r="A145" s="10"/>
    </row>
    <row r="146" ht="15.75" customHeight="1">
      <c r="A146" s="10"/>
    </row>
    <row r="147" ht="15.75" customHeight="1">
      <c r="A147" s="10"/>
    </row>
    <row r="148" ht="15.75" customHeight="1">
      <c r="A148" s="10"/>
    </row>
    <row r="149" ht="15.75" customHeight="1">
      <c r="A149" s="10"/>
    </row>
    <row r="150" ht="15.75" customHeight="1">
      <c r="A150" s="10"/>
    </row>
    <row r="151" ht="15.75" customHeight="1">
      <c r="A151" s="10"/>
    </row>
    <row r="152" ht="15.75" customHeight="1">
      <c r="A152" s="10"/>
    </row>
    <row r="153" ht="15.75" customHeight="1">
      <c r="A153" s="10"/>
    </row>
    <row r="154" ht="15.75" customHeight="1">
      <c r="A154" s="10"/>
    </row>
    <row r="155" ht="15.75" customHeight="1">
      <c r="A155" s="10"/>
    </row>
    <row r="156" ht="15.75" customHeight="1">
      <c r="A156" s="10"/>
    </row>
    <row r="157" ht="15.75" customHeight="1">
      <c r="A157" s="10"/>
    </row>
    <row r="158" ht="15.75" customHeight="1">
      <c r="A158" s="10"/>
    </row>
    <row r="159" ht="15.75" customHeight="1">
      <c r="A159" s="10"/>
    </row>
    <row r="160" ht="15.75" customHeight="1">
      <c r="A160" s="10"/>
    </row>
    <row r="161" ht="15.75" customHeight="1">
      <c r="A161" s="10"/>
    </row>
    <row r="162" ht="15.75" customHeight="1">
      <c r="A162" s="10"/>
    </row>
    <row r="163" ht="15.75" customHeight="1">
      <c r="A163" s="10"/>
    </row>
    <row r="164" ht="15.75" customHeight="1">
      <c r="A164" s="10"/>
    </row>
    <row r="165" ht="15.75" customHeight="1">
      <c r="A165" s="10"/>
    </row>
    <row r="166" ht="15.75" customHeight="1">
      <c r="A166" s="10"/>
    </row>
    <row r="167" ht="15.75" customHeight="1">
      <c r="A167" s="10"/>
    </row>
    <row r="168" ht="15.75" customHeight="1">
      <c r="A168" s="10"/>
    </row>
    <row r="169" ht="15.75" customHeight="1">
      <c r="A169" s="10"/>
    </row>
    <row r="170" ht="15.75" customHeight="1">
      <c r="A170" s="10"/>
    </row>
    <row r="171" ht="15.75" customHeight="1">
      <c r="A171" s="10"/>
    </row>
    <row r="172" ht="15.75" customHeight="1">
      <c r="A172" s="10"/>
    </row>
    <row r="173" ht="15.75" customHeight="1">
      <c r="A173" s="10"/>
    </row>
    <row r="174" ht="15.75" customHeight="1">
      <c r="A174" s="10"/>
    </row>
    <row r="175" ht="15.75" customHeight="1">
      <c r="A175" s="10"/>
    </row>
    <row r="176" ht="15.75" customHeight="1">
      <c r="A176" s="10"/>
    </row>
    <row r="177" ht="15.75" customHeight="1">
      <c r="A177" s="10"/>
    </row>
    <row r="178" ht="15.75" customHeight="1">
      <c r="A178" s="10"/>
    </row>
    <row r="179" ht="15.75" customHeight="1">
      <c r="A179" s="10"/>
    </row>
    <row r="180" ht="15.75" customHeight="1">
      <c r="A180" s="10"/>
    </row>
    <row r="181" ht="15.75" customHeight="1">
      <c r="A181" s="10"/>
    </row>
    <row r="182" ht="15.75" customHeight="1">
      <c r="A182" s="10"/>
    </row>
    <row r="183" ht="15.75" customHeight="1">
      <c r="A183" s="10"/>
    </row>
    <row r="184" ht="15.75" customHeight="1">
      <c r="A184" s="10"/>
    </row>
    <row r="185" ht="15.75" customHeight="1">
      <c r="A185" s="10"/>
    </row>
    <row r="186" ht="15.75" customHeight="1">
      <c r="A186" s="10"/>
    </row>
    <row r="187" ht="15.75" customHeight="1">
      <c r="A187" s="10"/>
    </row>
    <row r="188" ht="15.75" customHeight="1">
      <c r="A188" s="10"/>
    </row>
    <row r="189" ht="15.75" customHeight="1">
      <c r="A189" s="10"/>
    </row>
    <row r="190" ht="15.75" customHeight="1">
      <c r="A190" s="10"/>
    </row>
    <row r="191" ht="15.75" customHeight="1">
      <c r="A191" s="10"/>
    </row>
    <row r="192" ht="15.75" customHeight="1">
      <c r="A192" s="10"/>
    </row>
    <row r="193" ht="15.75" customHeight="1">
      <c r="A193" s="10"/>
    </row>
    <row r="194" ht="15.75" customHeight="1">
      <c r="A194" s="10"/>
    </row>
    <row r="195" ht="15.75" customHeight="1">
      <c r="A195" s="10"/>
    </row>
    <row r="196" ht="15.75" customHeight="1">
      <c r="A196" s="10"/>
    </row>
    <row r="197" ht="15.75" customHeight="1">
      <c r="A197" s="10"/>
    </row>
    <row r="198" ht="15.75" customHeight="1">
      <c r="A198" s="10"/>
    </row>
    <row r="199" ht="15.75" customHeight="1">
      <c r="A199" s="10"/>
    </row>
    <row r="200" ht="15.75" customHeight="1">
      <c r="A200" s="10"/>
    </row>
    <row r="201" ht="15.75" customHeight="1">
      <c r="A201" s="10"/>
    </row>
    <row r="202" ht="15.75" customHeight="1">
      <c r="A202" s="10"/>
    </row>
    <row r="203" ht="15.75" customHeight="1">
      <c r="A203" s="10"/>
    </row>
    <row r="204" ht="15.75" customHeight="1">
      <c r="A204" s="10"/>
    </row>
    <row r="205" ht="15.75" customHeight="1">
      <c r="A205" s="10"/>
    </row>
    <row r="206" ht="15.75" customHeight="1">
      <c r="A206" s="10"/>
    </row>
    <row r="207" ht="15.75" customHeight="1">
      <c r="A207" s="10"/>
    </row>
    <row r="208" ht="15.75" customHeight="1">
      <c r="A208" s="10"/>
    </row>
    <row r="209" ht="15.75" customHeight="1">
      <c r="A209" s="10"/>
    </row>
    <row r="210" ht="15.75" customHeight="1">
      <c r="A210" s="10"/>
    </row>
    <row r="211" ht="15.75" customHeight="1">
      <c r="A211" s="10"/>
    </row>
    <row r="212" ht="15.75" customHeight="1">
      <c r="A212" s="10"/>
    </row>
    <row r="213" ht="15.75" customHeight="1">
      <c r="A213" s="10"/>
    </row>
    <row r="214" ht="15.75" customHeight="1">
      <c r="A214" s="10"/>
    </row>
    <row r="215" ht="15.75" customHeight="1">
      <c r="A215" s="10"/>
    </row>
    <row r="216" ht="15.75" customHeight="1">
      <c r="A216" s="10"/>
    </row>
    <row r="217" ht="15.75" customHeight="1">
      <c r="A217" s="10"/>
    </row>
    <row r="218" ht="15.75" customHeight="1">
      <c r="A218" s="10"/>
    </row>
    <row r="219" ht="15.75" customHeight="1">
      <c r="A219" s="10"/>
    </row>
    <row r="220" ht="15.75" customHeight="1">
      <c r="A220" s="10"/>
    </row>
    <row r="221" ht="15.75" customHeight="1">
      <c r="A221" s="10"/>
    </row>
    <row r="222" ht="15.75" customHeight="1">
      <c r="A222" s="10"/>
    </row>
    <row r="223" ht="15.75" customHeight="1">
      <c r="A223" s="10"/>
    </row>
    <row r="224" ht="15.75" customHeight="1">
      <c r="A224" s="10"/>
    </row>
    <row r="225" ht="15.75" customHeight="1">
      <c r="A225" s="10"/>
    </row>
    <row r="226" ht="15.75" customHeight="1">
      <c r="A226" s="10"/>
    </row>
    <row r="227" ht="15.75" customHeight="1">
      <c r="A227" s="10"/>
    </row>
    <row r="228" ht="15.75" customHeight="1">
      <c r="A228" s="10"/>
    </row>
    <row r="229" ht="15.75" customHeight="1">
      <c r="A229" s="10"/>
    </row>
    <row r="230" ht="15.75" customHeight="1">
      <c r="A230" s="10"/>
    </row>
    <row r="231" ht="15.75" customHeight="1">
      <c r="A231" s="10"/>
    </row>
    <row r="232" ht="15.75" customHeight="1">
      <c r="A232" s="10"/>
    </row>
    <row r="233" ht="15.75" customHeight="1">
      <c r="A233" s="10"/>
    </row>
    <row r="234" ht="15.75" customHeight="1">
      <c r="A234" s="10"/>
    </row>
    <row r="235" ht="15.75" customHeight="1">
      <c r="A235" s="10"/>
    </row>
    <row r="236" ht="15.75" customHeight="1">
      <c r="A236" s="10"/>
    </row>
    <row r="237" ht="15.75" customHeight="1">
      <c r="A237" s="10"/>
    </row>
    <row r="238" ht="15.75" customHeight="1">
      <c r="A238" s="10"/>
    </row>
    <row r="239" ht="15.75" customHeight="1">
      <c r="A239" s="10"/>
    </row>
    <row r="240" ht="15.75" customHeight="1">
      <c r="A240" s="10"/>
    </row>
    <row r="241" ht="15.75" customHeight="1">
      <c r="A241" s="10"/>
    </row>
    <row r="242" ht="15.75" customHeight="1">
      <c r="A242" s="10"/>
    </row>
    <row r="243" ht="15.75" customHeight="1">
      <c r="A243" s="10"/>
    </row>
    <row r="244" ht="15.75" customHeight="1">
      <c r="A244" s="10"/>
    </row>
    <row r="245" ht="15.75" customHeight="1">
      <c r="A245" s="10"/>
    </row>
    <row r="246" ht="15.75" customHeight="1">
      <c r="A246" s="10"/>
    </row>
    <row r="247" ht="15.75" customHeight="1">
      <c r="A247" s="10"/>
    </row>
    <row r="248" ht="15.75" customHeight="1">
      <c r="A248" s="10"/>
    </row>
    <row r="249" ht="15.75" customHeight="1">
      <c r="A249" s="10"/>
    </row>
    <row r="250" ht="15.75" customHeight="1">
      <c r="A250" s="10"/>
    </row>
    <row r="251" ht="15.75" customHeight="1">
      <c r="A251" s="10"/>
    </row>
    <row r="252" ht="15.75" customHeight="1">
      <c r="A252" s="10"/>
    </row>
    <row r="253" ht="15.75" customHeight="1">
      <c r="A253" s="10"/>
    </row>
    <row r="254" ht="15.75" customHeight="1">
      <c r="A254" s="10"/>
    </row>
    <row r="255" ht="15.75" customHeight="1">
      <c r="A255" s="10"/>
    </row>
    <row r="256" ht="15.75" customHeight="1">
      <c r="A256" s="10"/>
    </row>
    <row r="257" ht="15.75" customHeight="1">
      <c r="A257" s="10"/>
    </row>
    <row r="258" ht="15.75" customHeight="1">
      <c r="A258" s="10"/>
    </row>
    <row r="259" ht="15.75" customHeight="1">
      <c r="A259" s="10"/>
    </row>
    <row r="260" ht="15.75" customHeight="1">
      <c r="A260" s="10"/>
    </row>
    <row r="261" ht="15.75" customHeight="1">
      <c r="A261" s="10"/>
    </row>
    <row r="262" ht="15.75" customHeight="1">
      <c r="A262" s="10"/>
    </row>
    <row r="263" ht="15.75" customHeight="1">
      <c r="A263" s="10"/>
    </row>
    <row r="264" ht="15.75" customHeight="1">
      <c r="A264" s="10"/>
    </row>
    <row r="265" ht="15.75" customHeight="1">
      <c r="A265" s="10"/>
    </row>
    <row r="266" ht="15.75" customHeight="1">
      <c r="A266" s="10"/>
    </row>
    <row r="267" ht="15.75" customHeight="1">
      <c r="A267" s="10"/>
    </row>
    <row r="268" ht="15.75" customHeight="1">
      <c r="A268" s="10"/>
    </row>
    <row r="269" ht="15.75" customHeight="1">
      <c r="A269" s="10"/>
    </row>
    <row r="270" ht="15.75" customHeight="1">
      <c r="A270" s="10"/>
    </row>
    <row r="271" ht="15.75" customHeight="1">
      <c r="A271" s="10"/>
    </row>
    <row r="272" ht="15.75" customHeight="1">
      <c r="A272" s="10"/>
    </row>
    <row r="273" ht="15.75" customHeight="1">
      <c r="A273" s="10"/>
    </row>
    <row r="274" ht="15.75" customHeight="1">
      <c r="A274" s="10"/>
    </row>
    <row r="275" ht="15.75" customHeight="1">
      <c r="A275" s="10"/>
    </row>
    <row r="276" ht="15.75" customHeight="1">
      <c r="A276" s="10"/>
    </row>
    <row r="277" ht="15.75" customHeight="1">
      <c r="A277" s="10"/>
    </row>
    <row r="278" ht="15.75" customHeight="1">
      <c r="A278" s="10"/>
    </row>
    <row r="279" ht="15.75" customHeight="1">
      <c r="A279" s="10"/>
    </row>
    <row r="280" ht="15.75" customHeight="1">
      <c r="A280" s="10"/>
    </row>
    <row r="281" ht="15.75" customHeight="1">
      <c r="A281" s="10"/>
    </row>
    <row r="282" ht="15.75" customHeight="1">
      <c r="A282" s="10"/>
    </row>
    <row r="283" ht="15.75" customHeight="1">
      <c r="A283" s="10"/>
    </row>
    <row r="284" ht="15.75" customHeight="1">
      <c r="A284" s="10"/>
    </row>
    <row r="285" ht="15.75" customHeight="1">
      <c r="A285" s="10"/>
    </row>
    <row r="286" ht="15.75" customHeight="1">
      <c r="A286" s="10"/>
    </row>
    <row r="287" ht="15.75" customHeight="1">
      <c r="A287" s="10"/>
    </row>
    <row r="288" ht="15.75" customHeight="1">
      <c r="A288" s="10"/>
    </row>
    <row r="289" ht="15.75" customHeight="1">
      <c r="A289" s="10"/>
    </row>
    <row r="290" ht="15.75" customHeight="1">
      <c r="A290" s="10"/>
    </row>
    <row r="291" ht="15.75" customHeight="1">
      <c r="A291" s="10"/>
    </row>
    <row r="292" ht="15.75" customHeight="1">
      <c r="A292" s="10"/>
    </row>
    <row r="293" ht="15.75" customHeight="1">
      <c r="A293" s="10"/>
    </row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3:$D$14"/>
  <mergeCells count="1">
    <mergeCell ref="A1:B1"/>
  </mergeCells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29.22"/>
    <col customWidth="1" min="2" max="2" width="16.22"/>
    <col customWidth="1" min="3" max="3" width="22.89"/>
    <col customWidth="1" min="4" max="4" width="16.78"/>
    <col customWidth="1" min="5" max="5" width="11.78"/>
    <col customWidth="1" min="6" max="6" width="10.56"/>
    <col customWidth="1" min="7" max="7" width="4.89"/>
    <col customWidth="1" min="8" max="8" width="10.56"/>
    <col customWidth="1" min="9" max="9" width="36.11"/>
    <col customWidth="1" min="10" max="10" width="11.89"/>
    <col customWidth="1" min="11" max="28" width="10.56"/>
  </cols>
  <sheetData>
    <row r="1" ht="15.75" customHeight="1">
      <c r="A1" s="12" t="s">
        <v>28</v>
      </c>
    </row>
    <row r="2" ht="15.75" customHeight="1"/>
    <row r="3" ht="15.75" customHeight="1">
      <c r="A3" s="12" t="s">
        <v>29</v>
      </c>
    </row>
    <row r="4" ht="15.75" customHeight="1">
      <c r="A4" s="13" t="s">
        <v>30</v>
      </c>
      <c r="B4" s="13">
        <v>150.0</v>
      </c>
    </row>
    <row r="5" ht="15.75" customHeight="1">
      <c r="A5" s="13" t="s">
        <v>31</v>
      </c>
      <c r="B5" s="13">
        <v>100.0</v>
      </c>
    </row>
    <row r="6" ht="15.75" customHeight="1">
      <c r="A6" s="13" t="s">
        <v>32</v>
      </c>
      <c r="B6" s="13">
        <v>8000.0</v>
      </c>
    </row>
    <row r="7" ht="15.75" customHeight="1">
      <c r="A7" s="13" t="s">
        <v>33</v>
      </c>
      <c r="B7" s="13">
        <v>30.0</v>
      </c>
    </row>
    <row r="8" ht="15.75" customHeight="1">
      <c r="A8" s="13" t="s">
        <v>34</v>
      </c>
      <c r="B8" s="13">
        <v>300.0</v>
      </c>
    </row>
    <row r="9" ht="15.75" customHeight="1">
      <c r="A9" s="13" t="s">
        <v>35</v>
      </c>
      <c r="B9" s="13">
        <v>0.95</v>
      </c>
    </row>
    <row r="10" ht="15.75" customHeight="1">
      <c r="I10" s="13"/>
    </row>
    <row r="11" ht="15.75" customHeight="1">
      <c r="A11" s="12" t="s">
        <v>36</v>
      </c>
      <c r="I11" s="12" t="s">
        <v>37</v>
      </c>
    </row>
    <row r="12" ht="15.75" customHeight="1"/>
    <row r="13" ht="15.75" customHeight="1">
      <c r="A13" s="12" t="s">
        <v>21</v>
      </c>
    </row>
    <row r="14" ht="15.75" customHeight="1">
      <c r="A14" s="13" t="s">
        <v>38</v>
      </c>
      <c r="B14" s="13" t="s">
        <v>39</v>
      </c>
      <c r="C14" s="13" t="s">
        <v>40</v>
      </c>
      <c r="D14" s="13" t="s">
        <v>41</v>
      </c>
      <c r="E14" s="13" t="s">
        <v>42</v>
      </c>
      <c r="F14" s="13" t="s">
        <v>43</v>
      </c>
      <c r="G14" s="13" t="s">
        <v>44</v>
      </c>
      <c r="I14" s="13" t="s">
        <v>45</v>
      </c>
      <c r="J14" s="13"/>
    </row>
    <row r="15" ht="15.75" customHeight="1">
      <c r="A15" s="13">
        <v>100.0</v>
      </c>
      <c r="B15" s="8">
        <f t="shared" ref="B15:B30" si="1">ROUNDUP(A15*$B$9,0)</f>
        <v>95</v>
      </c>
      <c r="C15" s="8">
        <f t="shared" ref="C15:C30" si="2">MIN(B15,$B$5)</f>
        <v>95</v>
      </c>
      <c r="D15" s="8">
        <f t="shared" ref="D15:D30" si="3">if(B15&gt;$B$5,B15-$B$5,0)</f>
        <v>0</v>
      </c>
      <c r="E15" s="8">
        <f t="shared" ref="E15:E30" si="4">$B$6+$B$7*C15+D15*$B$8</f>
        <v>10850</v>
      </c>
      <c r="F15" s="8">
        <f t="shared" ref="F15:F30" si="5">A15*$B$4</f>
        <v>15000</v>
      </c>
      <c r="G15" s="8">
        <f t="shared" ref="G15:G30" si="6">F15-E15</f>
        <v>4150</v>
      </c>
      <c r="I15" s="8">
        <f t="shared" ref="I15:I30" si="7">_xlfn.BINOM.DIST(100,A15,$B$9,True)</f>
        <v>1</v>
      </c>
    </row>
    <row r="16" ht="15.75" customHeight="1">
      <c r="A16" s="8">
        <f t="shared" ref="A16:A30" si="8">A15+1</f>
        <v>101</v>
      </c>
      <c r="B16" s="8">
        <f t="shared" si="1"/>
        <v>96</v>
      </c>
      <c r="C16" s="8">
        <f t="shared" si="2"/>
        <v>96</v>
      </c>
      <c r="D16" s="8">
        <f t="shared" si="3"/>
        <v>0</v>
      </c>
      <c r="E16" s="8">
        <f t="shared" si="4"/>
        <v>10880</v>
      </c>
      <c r="F16" s="8">
        <f t="shared" si="5"/>
        <v>15150</v>
      </c>
      <c r="G16" s="8">
        <f t="shared" si="6"/>
        <v>4270</v>
      </c>
      <c r="I16" s="8">
        <f t="shared" si="7"/>
        <v>0.9943754972</v>
      </c>
    </row>
    <row r="17" ht="15.75" customHeight="1">
      <c r="A17" s="8">
        <f t="shared" si="8"/>
        <v>102</v>
      </c>
      <c r="B17" s="8">
        <f t="shared" si="1"/>
        <v>97</v>
      </c>
      <c r="C17" s="8">
        <f t="shared" si="2"/>
        <v>97</v>
      </c>
      <c r="D17" s="8">
        <f t="shared" si="3"/>
        <v>0</v>
      </c>
      <c r="E17" s="8">
        <f t="shared" si="4"/>
        <v>10910</v>
      </c>
      <c r="F17" s="8">
        <f t="shared" si="5"/>
        <v>15300</v>
      </c>
      <c r="G17" s="8">
        <f t="shared" si="6"/>
        <v>4390</v>
      </c>
      <c r="I17" s="8">
        <f t="shared" si="7"/>
        <v>0.9659717583</v>
      </c>
    </row>
    <row r="18" ht="15.75" customHeight="1">
      <c r="A18" s="8">
        <f t="shared" si="8"/>
        <v>103</v>
      </c>
      <c r="B18" s="8">
        <f t="shared" si="1"/>
        <v>98</v>
      </c>
      <c r="C18" s="8">
        <f t="shared" si="2"/>
        <v>98</v>
      </c>
      <c r="D18" s="8">
        <f t="shared" si="3"/>
        <v>0</v>
      </c>
      <c r="E18" s="8">
        <f t="shared" si="4"/>
        <v>10940</v>
      </c>
      <c r="F18" s="8">
        <f t="shared" si="5"/>
        <v>15450</v>
      </c>
      <c r="G18" s="8">
        <f t="shared" si="6"/>
        <v>4510</v>
      </c>
      <c r="I18" s="8">
        <f t="shared" si="7"/>
        <v>0.893542224</v>
      </c>
    </row>
    <row r="19" ht="15.75" customHeight="1">
      <c r="A19" s="8">
        <f t="shared" si="8"/>
        <v>104</v>
      </c>
      <c r="B19" s="8">
        <f t="shared" si="1"/>
        <v>99</v>
      </c>
      <c r="C19" s="8">
        <f t="shared" si="2"/>
        <v>99</v>
      </c>
      <c r="D19" s="8">
        <f t="shared" si="3"/>
        <v>0</v>
      </c>
      <c r="E19" s="8">
        <f t="shared" si="4"/>
        <v>10970</v>
      </c>
      <c r="F19" s="8">
        <f t="shared" si="5"/>
        <v>15600</v>
      </c>
      <c r="G19" s="8">
        <f t="shared" si="6"/>
        <v>4630</v>
      </c>
      <c r="I19" s="8">
        <f t="shared" si="7"/>
        <v>0.7692048568</v>
      </c>
    </row>
    <row r="20" ht="15.75" customHeight="1">
      <c r="A20" s="14">
        <f t="shared" si="8"/>
        <v>105</v>
      </c>
      <c r="B20" s="14">
        <f t="shared" si="1"/>
        <v>100</v>
      </c>
      <c r="C20" s="14">
        <f t="shared" si="2"/>
        <v>100</v>
      </c>
      <c r="D20" s="14">
        <f t="shared" si="3"/>
        <v>0</v>
      </c>
      <c r="E20" s="14">
        <f t="shared" si="4"/>
        <v>11000</v>
      </c>
      <c r="F20" s="14">
        <f t="shared" si="5"/>
        <v>15750</v>
      </c>
      <c r="G20" s="14">
        <f t="shared" si="6"/>
        <v>4750</v>
      </c>
      <c r="I20" s="8">
        <f t="shared" si="7"/>
        <v>0.6075662795</v>
      </c>
    </row>
    <row r="21" ht="15.75" customHeight="1">
      <c r="A21" s="8">
        <f t="shared" si="8"/>
        <v>106</v>
      </c>
      <c r="B21" s="8">
        <f t="shared" si="1"/>
        <v>101</v>
      </c>
      <c r="C21" s="8">
        <f t="shared" si="2"/>
        <v>100</v>
      </c>
      <c r="D21" s="8">
        <f t="shared" si="3"/>
        <v>1</v>
      </c>
      <c r="E21" s="8">
        <f t="shared" si="4"/>
        <v>11300</v>
      </c>
      <c r="F21" s="8">
        <f t="shared" si="5"/>
        <v>15900</v>
      </c>
      <c r="G21" s="8">
        <f t="shared" si="6"/>
        <v>4600</v>
      </c>
      <c r="I21" s="8">
        <f t="shared" si="7"/>
        <v>0.4378457733</v>
      </c>
    </row>
    <row r="22" ht="15.75" customHeight="1">
      <c r="A22" s="8">
        <f t="shared" si="8"/>
        <v>107</v>
      </c>
      <c r="B22" s="8">
        <f t="shared" si="1"/>
        <v>102</v>
      </c>
      <c r="C22" s="8">
        <f t="shared" si="2"/>
        <v>100</v>
      </c>
      <c r="D22" s="8">
        <f t="shared" si="3"/>
        <v>2</v>
      </c>
      <c r="E22" s="8">
        <f t="shared" si="4"/>
        <v>11600</v>
      </c>
      <c r="F22" s="8">
        <f t="shared" si="5"/>
        <v>16050</v>
      </c>
      <c r="G22" s="8">
        <f t="shared" si="6"/>
        <v>4450</v>
      </c>
      <c r="I22" s="8">
        <f t="shared" si="7"/>
        <v>0.2879259928</v>
      </c>
    </row>
    <row r="23" ht="15.75" customHeight="1">
      <c r="A23" s="8">
        <f t="shared" si="8"/>
        <v>108</v>
      </c>
      <c r="B23" s="8">
        <f t="shared" si="1"/>
        <v>103</v>
      </c>
      <c r="C23" s="8">
        <f t="shared" si="2"/>
        <v>100</v>
      </c>
      <c r="D23" s="8">
        <f t="shared" si="3"/>
        <v>3</v>
      </c>
      <c r="E23" s="8">
        <f t="shared" si="4"/>
        <v>11900</v>
      </c>
      <c r="F23" s="8">
        <f t="shared" si="5"/>
        <v>16200</v>
      </c>
      <c r="G23" s="8">
        <f t="shared" si="6"/>
        <v>4300</v>
      </c>
      <c r="I23" s="8">
        <f t="shared" si="7"/>
        <v>0.1733444463</v>
      </c>
    </row>
    <row r="24" ht="15.75" customHeight="1">
      <c r="A24" s="8">
        <f t="shared" si="8"/>
        <v>109</v>
      </c>
      <c r="B24" s="8">
        <f t="shared" si="1"/>
        <v>104</v>
      </c>
      <c r="C24" s="8">
        <f t="shared" si="2"/>
        <v>100</v>
      </c>
      <c r="D24" s="8">
        <f t="shared" si="3"/>
        <v>4</v>
      </c>
      <c r="E24" s="8">
        <f t="shared" si="4"/>
        <v>12200</v>
      </c>
      <c r="F24" s="8">
        <f t="shared" si="5"/>
        <v>16350</v>
      </c>
      <c r="G24" s="8">
        <f t="shared" si="6"/>
        <v>4150</v>
      </c>
      <c r="I24" s="8">
        <f t="shared" si="7"/>
        <v>0.09600190239</v>
      </c>
    </row>
    <row r="25" ht="15.75" customHeight="1">
      <c r="A25" s="8">
        <f t="shared" si="8"/>
        <v>110</v>
      </c>
      <c r="B25" s="8">
        <f t="shared" si="1"/>
        <v>105</v>
      </c>
      <c r="C25" s="8">
        <f t="shared" si="2"/>
        <v>100</v>
      </c>
      <c r="D25" s="8">
        <f t="shared" si="3"/>
        <v>5</v>
      </c>
      <c r="E25" s="8">
        <f t="shared" si="4"/>
        <v>12500</v>
      </c>
      <c r="F25" s="8">
        <f t="shared" si="5"/>
        <v>16500</v>
      </c>
      <c r="G25" s="8">
        <f t="shared" si="6"/>
        <v>4000</v>
      </c>
      <c r="I25" s="8">
        <f t="shared" si="7"/>
        <v>0.04916669525</v>
      </c>
    </row>
    <row r="26" ht="15.75" customHeight="1">
      <c r="A26" s="8">
        <f t="shared" si="8"/>
        <v>111</v>
      </c>
      <c r="B26" s="8">
        <f t="shared" si="1"/>
        <v>106</v>
      </c>
      <c r="C26" s="8">
        <f t="shared" si="2"/>
        <v>100</v>
      </c>
      <c r="D26" s="8">
        <f t="shared" si="3"/>
        <v>6</v>
      </c>
      <c r="E26" s="8">
        <f t="shared" si="4"/>
        <v>12800</v>
      </c>
      <c r="F26" s="8">
        <f t="shared" si="5"/>
        <v>16650</v>
      </c>
      <c r="G26" s="8">
        <f t="shared" si="6"/>
        <v>3850</v>
      </c>
      <c r="I26" s="8">
        <f t="shared" si="7"/>
        <v>0.02340733133</v>
      </c>
    </row>
    <row r="27" ht="15.75" customHeight="1">
      <c r="A27" s="8">
        <f t="shared" si="8"/>
        <v>112</v>
      </c>
      <c r="B27" s="8">
        <f t="shared" si="1"/>
        <v>107</v>
      </c>
      <c r="C27" s="8">
        <f t="shared" si="2"/>
        <v>100</v>
      </c>
      <c r="D27" s="8">
        <f t="shared" si="3"/>
        <v>7</v>
      </c>
      <c r="E27" s="8">
        <f t="shared" si="4"/>
        <v>13100</v>
      </c>
      <c r="F27" s="8">
        <f t="shared" si="5"/>
        <v>16800</v>
      </c>
      <c r="G27" s="8">
        <f t="shared" si="6"/>
        <v>3700</v>
      </c>
      <c r="I27" s="8">
        <f t="shared" si="7"/>
        <v>0.01041056135</v>
      </c>
    </row>
    <row r="28" ht="15.75" customHeight="1">
      <c r="A28" s="8">
        <f t="shared" si="8"/>
        <v>113</v>
      </c>
      <c r="B28" s="8">
        <f t="shared" si="1"/>
        <v>108</v>
      </c>
      <c r="C28" s="8">
        <f t="shared" si="2"/>
        <v>100</v>
      </c>
      <c r="D28" s="8">
        <f t="shared" si="3"/>
        <v>8</v>
      </c>
      <c r="E28" s="8">
        <f t="shared" si="4"/>
        <v>13400</v>
      </c>
      <c r="F28" s="8">
        <f t="shared" si="5"/>
        <v>16950</v>
      </c>
      <c r="G28" s="8">
        <f t="shared" si="6"/>
        <v>3550</v>
      </c>
      <c r="I28" s="8">
        <f t="shared" si="7"/>
        <v>0.004345402025</v>
      </c>
    </row>
    <row r="29" ht="15.75" customHeight="1">
      <c r="A29" s="8">
        <f t="shared" si="8"/>
        <v>114</v>
      </c>
      <c r="B29" s="8">
        <f t="shared" si="1"/>
        <v>109</v>
      </c>
      <c r="C29" s="8">
        <f t="shared" si="2"/>
        <v>100</v>
      </c>
      <c r="D29" s="8">
        <f t="shared" si="3"/>
        <v>9</v>
      </c>
      <c r="E29" s="8">
        <f t="shared" si="4"/>
        <v>13700</v>
      </c>
      <c r="F29" s="8">
        <f t="shared" si="5"/>
        <v>17100</v>
      </c>
      <c r="G29" s="8">
        <f t="shared" si="6"/>
        <v>3400</v>
      </c>
      <c r="I29" s="8">
        <f t="shared" si="7"/>
        <v>0.001709390472</v>
      </c>
    </row>
    <row r="30" ht="15.75" customHeight="1">
      <c r="A30" s="8">
        <f t="shared" si="8"/>
        <v>115</v>
      </c>
      <c r="B30" s="8">
        <f t="shared" si="1"/>
        <v>110</v>
      </c>
      <c r="C30" s="8">
        <f t="shared" si="2"/>
        <v>100</v>
      </c>
      <c r="D30" s="8">
        <f t="shared" si="3"/>
        <v>10</v>
      </c>
      <c r="E30" s="8">
        <f t="shared" si="4"/>
        <v>14000</v>
      </c>
      <c r="F30" s="8">
        <f t="shared" si="5"/>
        <v>17250</v>
      </c>
      <c r="G30" s="8">
        <f t="shared" si="6"/>
        <v>3250</v>
      </c>
      <c r="I30" s="8">
        <f t="shared" si="7"/>
        <v>0.0006361571972</v>
      </c>
    </row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2" max="2" width="28.11"/>
    <col customWidth="1" min="9" max="9" width="37.56"/>
    <col customWidth="1" min="10" max="10" width="17.0"/>
    <col customWidth="1" min="11" max="11" width="22.11"/>
  </cols>
  <sheetData>
    <row r="4">
      <c r="B4" s="12" t="s">
        <v>46</v>
      </c>
    </row>
    <row r="5">
      <c r="B5" s="13" t="s">
        <v>47</v>
      </c>
      <c r="C5" s="13">
        <v>100.0</v>
      </c>
    </row>
    <row r="6">
      <c r="B6" s="13" t="s">
        <v>48</v>
      </c>
      <c r="C6" s="13">
        <v>150.0</v>
      </c>
    </row>
    <row r="7">
      <c r="B7" s="13" t="s">
        <v>49</v>
      </c>
      <c r="C7" s="13">
        <v>30.0</v>
      </c>
    </row>
    <row r="8">
      <c r="B8" s="13" t="s">
        <v>50</v>
      </c>
      <c r="C8" s="13">
        <v>300.0</v>
      </c>
      <c r="I8" s="13" t="s">
        <v>51</v>
      </c>
      <c r="K8" s="13" t="s">
        <v>52</v>
      </c>
      <c r="L8" s="13" t="s">
        <v>44</v>
      </c>
      <c r="M8" s="13" t="s">
        <v>53</v>
      </c>
    </row>
    <row r="9">
      <c r="B9" s="13" t="s">
        <v>54</v>
      </c>
      <c r="C9" s="13">
        <v>0.95</v>
      </c>
      <c r="I9" s="13">
        <v>110.0</v>
      </c>
      <c r="J9" s="8">
        <f>_xlfn.BINOM.DIST(I9,C$12,$C$9, false)</f>
        <v>0.003544839544</v>
      </c>
      <c r="K9" s="8">
        <f t="shared" ref="K9:K18" si="1">C$12-I9</f>
        <v>0</v>
      </c>
    </row>
    <row r="10">
      <c r="I10" s="13">
        <v>109.0</v>
      </c>
      <c r="J10" s="8">
        <f t="shared" ref="J10:J18" si="2">_xlfn.BINOM.DIST(I10,C$12, C$9, false)</f>
        <v>0.02052275526</v>
      </c>
      <c r="K10" s="8">
        <f t="shared" si="1"/>
        <v>1</v>
      </c>
    </row>
    <row r="11">
      <c r="B11" s="12" t="s">
        <v>55</v>
      </c>
      <c r="I11" s="13">
        <v>108.0</v>
      </c>
      <c r="J11" s="8">
        <f t="shared" si="2"/>
        <v>0.05886790323</v>
      </c>
      <c r="K11" s="8">
        <f t="shared" si="1"/>
        <v>2</v>
      </c>
    </row>
    <row r="12">
      <c r="B12" s="13" t="s">
        <v>56</v>
      </c>
      <c r="C12" s="13">
        <v>110.0</v>
      </c>
      <c r="D12" s="13" t="s">
        <v>57</v>
      </c>
      <c r="I12" s="13">
        <v>107.0</v>
      </c>
      <c r="J12" s="8">
        <f t="shared" si="2"/>
        <v>0.1115391851</v>
      </c>
      <c r="K12" s="8">
        <f t="shared" si="1"/>
        <v>3</v>
      </c>
    </row>
    <row r="13">
      <c r="I13" s="13">
        <v>106.0</v>
      </c>
      <c r="J13" s="8">
        <f t="shared" si="2"/>
        <v>0.1570354316</v>
      </c>
      <c r="K13" s="8">
        <f t="shared" si="1"/>
        <v>4</v>
      </c>
    </row>
    <row r="14">
      <c r="I14" s="13">
        <v>105.0</v>
      </c>
      <c r="J14" s="8">
        <f t="shared" si="2"/>
        <v>0.1752184816</v>
      </c>
      <c r="K14" s="8">
        <f t="shared" si="1"/>
        <v>5</v>
      </c>
    </row>
    <row r="15">
      <c r="B15" s="12" t="s">
        <v>58</v>
      </c>
      <c r="I15" s="13">
        <v>104.0</v>
      </c>
      <c r="J15" s="8">
        <f t="shared" si="2"/>
        <v>0.1613854436</v>
      </c>
      <c r="K15" s="8">
        <f t="shared" si="1"/>
        <v>6</v>
      </c>
    </row>
    <row r="16">
      <c r="B16" s="13" t="s">
        <v>59</v>
      </c>
      <c r="C16" s="13">
        <f>ROUNDUP($C$12*$C$9,0)</f>
        <v>105</v>
      </c>
      <c r="D16" s="13" t="s">
        <v>60</v>
      </c>
      <c r="I16" s="13">
        <v>103.0</v>
      </c>
      <c r="J16" s="8">
        <f t="shared" si="2"/>
        <v>0.1261961363</v>
      </c>
      <c r="K16" s="8">
        <f t="shared" si="1"/>
        <v>7</v>
      </c>
    </row>
    <row r="17">
      <c r="B17" s="13" t="s">
        <v>61</v>
      </c>
      <c r="C17" s="8">
        <f>min(C16,C5)</f>
        <v>100</v>
      </c>
      <c r="I17" s="13">
        <v>101.0</v>
      </c>
      <c r="J17" s="8">
        <f t="shared" si="2"/>
        <v>0.05100864144</v>
      </c>
      <c r="K17" s="8">
        <f t="shared" si="1"/>
        <v>9</v>
      </c>
    </row>
    <row r="18">
      <c r="B18" s="13" t="s">
        <v>41</v>
      </c>
      <c r="C18" s="8">
        <f>if(C16&gt;C17,C16-C17,0)</f>
        <v>5</v>
      </c>
      <c r="I18" s="13">
        <v>100.0</v>
      </c>
      <c r="J18" s="8">
        <f t="shared" si="2"/>
        <v>0.02711511992</v>
      </c>
      <c r="K18" s="8">
        <f t="shared" si="1"/>
        <v>10</v>
      </c>
    </row>
    <row r="21">
      <c r="B21" s="12" t="s">
        <v>62</v>
      </c>
    </row>
    <row r="22">
      <c r="B22" s="13" t="s">
        <v>63</v>
      </c>
      <c r="C22" s="8">
        <f>C12*C6</f>
        <v>16500</v>
      </c>
    </row>
    <row r="23">
      <c r="B23" s="13" t="s">
        <v>64</v>
      </c>
      <c r="C23" s="8">
        <f>8000</f>
        <v>8000</v>
      </c>
    </row>
    <row r="24">
      <c r="B24" s="13" t="s">
        <v>65</v>
      </c>
      <c r="C24" s="8">
        <f>C7*C17</f>
        <v>3000</v>
      </c>
    </row>
    <row r="25">
      <c r="B25" s="13" t="s">
        <v>66</v>
      </c>
      <c r="C25" s="8">
        <f>C18*C8</f>
        <v>1500</v>
      </c>
    </row>
    <row r="26">
      <c r="B26" s="13" t="s">
        <v>67</v>
      </c>
      <c r="C26" s="8">
        <f>C22-C23-C24-C25</f>
        <v>4000</v>
      </c>
    </row>
    <row r="31">
      <c r="B31" s="13" t="s">
        <v>68</v>
      </c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2021-04-20T13:47:42Z</dcterms:created>
  <dc:creator>Microsoft Office User</dc:creator>
</cp:coreProperties>
</file>