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esktop\Alberto\Cosas a parte\"/>
    </mc:Choice>
  </mc:AlternateContent>
  <bookViews>
    <workbookView xWindow="0" yWindow="0" windowWidth="20490" windowHeight="7755" firstSheet="2" activeTab="6"/>
  </bookViews>
  <sheets>
    <sheet name="Esquemas automáticos" sheetId="1" r:id="rId1"/>
    <sheet name="Esquemas manuales" sheetId="2" r:id="rId2"/>
    <sheet name="Subtotales" sheetId="3" r:id="rId3"/>
    <sheet name="Funciones de base de datos" sheetId="4" r:id="rId4"/>
    <sheet name="DATOS" sheetId="6" r:id="rId5"/>
    <sheet name="Buscar V (2)" sheetId="7" r:id="rId6"/>
    <sheet name="Escenario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9" l="1"/>
  <c r="D3" i="7"/>
  <c r="D2" i="7"/>
  <c r="D10" i="7"/>
  <c r="D9" i="7"/>
  <c r="D8" i="7"/>
  <c r="D7" i="7"/>
  <c r="D6" i="7"/>
  <c r="D5" i="7"/>
  <c r="D4" i="7"/>
  <c r="D19" i="4"/>
  <c r="D18" i="4"/>
  <c r="D17" i="4"/>
  <c r="D16" i="4"/>
  <c r="D15" i="4"/>
  <c r="D14" i="4"/>
  <c r="D13" i="4"/>
  <c r="C17" i="4"/>
  <c r="C16" i="4"/>
  <c r="C15" i="4"/>
  <c r="C14" i="4"/>
  <c r="C13" i="4"/>
  <c r="B19" i="4"/>
  <c r="B18" i="4"/>
  <c r="B17" i="4"/>
  <c r="B14" i="4"/>
  <c r="B13" i="4"/>
  <c r="B15" i="4"/>
  <c r="B16" i="4"/>
  <c r="C19" i="4"/>
  <c r="C18" i="4"/>
  <c r="B44" i="3" l="1"/>
  <c r="B18" i="3"/>
  <c r="B13" i="3"/>
  <c r="B10" i="3"/>
  <c r="B4" i="3"/>
  <c r="B45" i="3" l="1"/>
  <c r="C7" i="1"/>
  <c r="D7" i="1"/>
  <c r="E7" i="1"/>
  <c r="F7" i="1"/>
  <c r="G7" i="1"/>
  <c r="B7" i="1"/>
  <c r="H4" i="1"/>
  <c r="H5" i="1"/>
  <c r="H6" i="1"/>
  <c r="H3" i="1"/>
  <c r="H7" i="1" l="1"/>
</calcChain>
</file>

<file path=xl/sharedStrings.xml><?xml version="1.0" encoding="utf-8"?>
<sst xmlns="http://schemas.openxmlformats.org/spreadsheetml/2006/main" count="281" uniqueCount="191">
  <si>
    <t>Relación de gastos</t>
  </si>
  <si>
    <t>Enero</t>
  </si>
  <si>
    <t>Febrero</t>
  </si>
  <si>
    <t>Marzo</t>
  </si>
  <si>
    <t>Abril</t>
  </si>
  <si>
    <t>Mayo</t>
  </si>
  <si>
    <t>Junio</t>
  </si>
  <si>
    <t>Total</t>
  </si>
  <si>
    <t>Agua</t>
  </si>
  <si>
    <t>Luz</t>
  </si>
  <si>
    <t>Teléfono</t>
  </si>
  <si>
    <t>Renta</t>
  </si>
  <si>
    <t>Municipio o delegación</t>
  </si>
  <si>
    <t>Entidad federativa</t>
  </si>
  <si>
    <t>Habitantes</t>
  </si>
  <si>
    <t>Porcentage</t>
  </si>
  <si>
    <t>Tijuana</t>
  </si>
  <si>
    <t>Juárez</t>
  </si>
  <si>
    <t>Izcatepec</t>
  </si>
  <si>
    <t>Gustavo A Madero</t>
  </si>
  <si>
    <t>Ecatepec de Morelos</t>
  </si>
  <si>
    <t>Nezahualcoyotl</t>
  </si>
  <si>
    <t>León</t>
  </si>
  <si>
    <t>Guadalajara</t>
  </si>
  <si>
    <t>Zapopan</t>
  </si>
  <si>
    <t>Puebla</t>
  </si>
  <si>
    <t>Baja California</t>
  </si>
  <si>
    <t>Chihuahua</t>
  </si>
  <si>
    <t>DF</t>
  </si>
  <si>
    <t>Edo Mex</t>
  </si>
  <si>
    <t>Guanajuato</t>
  </si>
  <si>
    <t>Jalisco</t>
  </si>
  <si>
    <t>Plantel</t>
  </si>
  <si>
    <t>Matrícula</t>
  </si>
  <si>
    <t>Alumno</t>
  </si>
  <si>
    <t>CNCI Ajusto</t>
  </si>
  <si>
    <t>CNCI Aragón</t>
  </si>
  <si>
    <t>CNCI Atlaticlo</t>
  </si>
  <si>
    <t xml:space="preserve">CNCI  Atzcaoitzalco </t>
  </si>
  <si>
    <t xml:space="preserve">CNCI  Cuicuilco </t>
  </si>
  <si>
    <t>SOFIA LIZETH RENDON RENDON</t>
  </si>
  <si>
    <t>FERNANDO ULISES BARRON GONZALEZ</t>
  </si>
  <si>
    <t xml:space="preserve">MARIAN ANABEL RODRIGUEZ GOMEZ </t>
  </si>
  <si>
    <t xml:space="preserve">FERNANDO RICO MONTOYA </t>
  </si>
  <si>
    <t>JAVIER RAMIREZ NAJERA</t>
  </si>
  <si>
    <t>ARGENIS GONZALEZ HERNANDEZ</t>
  </si>
  <si>
    <t>RICARDO IVAN MATA GRANADOS</t>
  </si>
  <si>
    <t xml:space="preserve">JUAN CARLOS VELAZQUEZ ROMERO </t>
  </si>
  <si>
    <t>JESUS FRANCO CASTAÑEDA</t>
  </si>
  <si>
    <t xml:space="preserve">FRANCISCO ALFONSO GRUZ GARCIA </t>
  </si>
  <si>
    <t>KARLA IRENE BERLIN RODRIGUEZ</t>
  </si>
  <si>
    <t xml:space="preserve">ANDREA GONZALEZ CONTRERAS </t>
  </si>
  <si>
    <t xml:space="preserve">REYNALDO LOPEZ HERNANDEZ </t>
  </si>
  <si>
    <t>MAXIMILIANO VILLEGAS BATALLA</t>
  </si>
  <si>
    <t>MATILDE APARICIO CALVILLO</t>
  </si>
  <si>
    <t>ALEJANDRO GONZALEZ PEREZ</t>
  </si>
  <si>
    <t>ALDO ROSAS RANGEL</t>
  </si>
  <si>
    <t>JOSE FRANCISCO PALACIO ACEVEDO</t>
  </si>
  <si>
    <t>RENE OROPEZA SOTELO</t>
  </si>
  <si>
    <t>HUGO ALBERTO CABALLERO ORTEGA</t>
  </si>
  <si>
    <t>ODON JORGE ALEJANDRO DIAZ</t>
  </si>
  <si>
    <t>DAVID MORENTIEL JOSE</t>
  </si>
  <si>
    <t>NANCY MAR ALVAREZ</t>
  </si>
  <si>
    <t xml:space="preserve">ANGEL URIEL RIVERA NUÑEZ </t>
  </si>
  <si>
    <t xml:space="preserve">CLAUDIA MICHELLE LIRACHUNUÑEZ </t>
  </si>
  <si>
    <t>MIGUEL ALVARO MARTINEZ ARROYO</t>
  </si>
  <si>
    <t>DIEGO ALONSO AGUILA CASTAÑON</t>
  </si>
  <si>
    <t xml:space="preserve">JOSE LUIS CUELLAS NIÑO </t>
  </si>
  <si>
    <t xml:space="preserve">JESUS EDUARDO PALACIOS JUAREZ </t>
  </si>
  <si>
    <t xml:space="preserve">ADRIAN ARANDA DEITA </t>
  </si>
  <si>
    <t xml:space="preserve">ENRIQUE JESUS LEON MEDINA </t>
  </si>
  <si>
    <t xml:space="preserve">JAIME HECTOR TOVAR VIVAR </t>
  </si>
  <si>
    <t xml:space="preserve">GAMALIEL GUSTAVO GARCIA FLORES </t>
  </si>
  <si>
    <t>VIRIDIANA CASTILLO CHAVEZ</t>
  </si>
  <si>
    <t>LILIANA RAMON DAMIAN</t>
  </si>
  <si>
    <t xml:space="preserve">JOS HIRVING POMPA RODRIGUEZ </t>
  </si>
  <si>
    <t>ALEXANDRA OVALLE RODRIGUEZ</t>
  </si>
  <si>
    <t>SERGIO OMAR ESPINOZA GOMEZ</t>
  </si>
  <si>
    <t>Cuenta CNCI Ajusto</t>
  </si>
  <si>
    <t>Cuenta CNCI Aragón</t>
  </si>
  <si>
    <t>Cuenta CNCI Atlaticlo</t>
  </si>
  <si>
    <t xml:space="preserve">Cuenta CNCI  Atzcaoitzalco </t>
  </si>
  <si>
    <t xml:space="preserve">Cuenta CNCI  Cuicuilco </t>
  </si>
  <si>
    <t>Cuenta general</t>
  </si>
  <si>
    <t>Nombre</t>
  </si>
  <si>
    <t>Edad</t>
  </si>
  <si>
    <t>Sexo</t>
  </si>
  <si>
    <t>Grado</t>
  </si>
  <si>
    <t>Calificación</t>
  </si>
  <si>
    <t>Tipo de evaluación</t>
  </si>
  <si>
    <t>Emmanuel Rodriguez</t>
  </si>
  <si>
    <t xml:space="preserve">Jonatan Vazquez </t>
  </si>
  <si>
    <t xml:space="preserve">Abraham Gaytan </t>
  </si>
  <si>
    <t xml:space="preserve">Alejandra Bautista </t>
  </si>
  <si>
    <t xml:space="preserve">Adolfo Ferruzca </t>
  </si>
  <si>
    <t>Rolando Campos</t>
  </si>
  <si>
    <t xml:space="preserve">Daniela Peña </t>
  </si>
  <si>
    <t>Evaluación</t>
  </si>
  <si>
    <t xml:space="preserve">BDCONTAR </t>
  </si>
  <si>
    <t xml:space="preserve">BDCONTARA </t>
  </si>
  <si>
    <t xml:space="preserve">BDMAX </t>
  </si>
  <si>
    <t xml:space="preserve">BDMIN </t>
  </si>
  <si>
    <t xml:space="preserve">BDSUMA </t>
  </si>
  <si>
    <t xml:space="preserve">BDPROMEDIO </t>
  </si>
  <si>
    <t xml:space="preserve">BDPRODUCTO </t>
  </si>
  <si>
    <t>m</t>
  </si>
  <si>
    <t>extraordinario</t>
  </si>
  <si>
    <t>ordinario</t>
  </si>
  <si>
    <t>f</t>
  </si>
  <si>
    <t xml:space="preserve">extraordinario </t>
  </si>
  <si>
    <t>Paola Linderos</t>
  </si>
  <si>
    <t>Clave</t>
  </si>
  <si>
    <t>Autor</t>
  </si>
  <si>
    <t>Título</t>
  </si>
  <si>
    <t>Precio</t>
  </si>
  <si>
    <t xml:space="preserve"> Los tres mosqueteros </t>
  </si>
  <si>
    <t>Alejandro Dumas</t>
  </si>
  <si>
    <t>Arthur Conan Doyle</t>
  </si>
  <si>
    <t>Las aventuras de Sherlock Holmes</t>
  </si>
  <si>
    <t>Galdos Marianela</t>
  </si>
  <si>
    <t>Charles Dickens</t>
  </si>
  <si>
    <t xml:space="preserve">Benito Perez  </t>
  </si>
  <si>
    <t>Cuento de Navidad</t>
  </si>
  <si>
    <t>Historia de dos ciudades</t>
  </si>
  <si>
    <t xml:space="preserve">Charles Dickens </t>
  </si>
  <si>
    <t>Oliver Twist</t>
  </si>
  <si>
    <t xml:space="preserve">Edgar Allan Poe </t>
  </si>
  <si>
    <t>El gato negro</t>
  </si>
  <si>
    <t xml:space="preserve">Los crimenes de la Rue Morge </t>
  </si>
  <si>
    <t xml:space="preserve">Fedor Dostoiewski </t>
  </si>
  <si>
    <t>Crimen y castigo</t>
  </si>
  <si>
    <t>La celestina</t>
  </si>
  <si>
    <t xml:space="preserve">Franz Kafka </t>
  </si>
  <si>
    <t xml:space="preserve">La metamorfosis </t>
  </si>
  <si>
    <t xml:space="preserve">Gustave Flaubert  </t>
  </si>
  <si>
    <t>Madame Bovary</t>
  </si>
  <si>
    <t xml:space="preserve">Jack Londo </t>
  </si>
  <si>
    <t xml:space="preserve">Colmillo Blanco </t>
  </si>
  <si>
    <t xml:space="preserve">JM Barrie </t>
  </si>
  <si>
    <t xml:space="preserve">Peter Pan </t>
  </si>
  <si>
    <t>Johann Wolfang Goethe</t>
  </si>
  <si>
    <t>Fausto</t>
  </si>
  <si>
    <t xml:space="preserve">Julio Verne </t>
  </si>
  <si>
    <t>De la tierra a la Luna</t>
  </si>
  <si>
    <t>La vuelta al mundo en 80 dias</t>
  </si>
  <si>
    <t xml:space="preserve">Leon Tolstoi </t>
  </si>
  <si>
    <t>Ana Karenina</t>
  </si>
  <si>
    <t>Guerra y Paz</t>
  </si>
  <si>
    <t xml:space="preserve">Lewis Carroll </t>
  </si>
  <si>
    <t>Alicia en el pais de las maravillas</t>
  </si>
  <si>
    <t>Lope de Vega</t>
  </si>
  <si>
    <t>Fuenteovejuna</t>
  </si>
  <si>
    <t xml:space="preserve">Mark Twain </t>
  </si>
  <si>
    <t xml:space="preserve">El principe y el mendigo </t>
  </si>
  <si>
    <t xml:space="preserve">Las aventuras de Huckleberry Finn </t>
  </si>
  <si>
    <t xml:space="preserve">Las aventuras de Tom Sawyer </t>
  </si>
  <si>
    <t>Mary Shelley</t>
  </si>
  <si>
    <t>Frankenstein</t>
  </si>
  <si>
    <t>Don Quijote de la Mancha</t>
  </si>
  <si>
    <t xml:space="preserve">Miguel de Unamuno </t>
  </si>
  <si>
    <t xml:space="preserve">La tia Tula </t>
  </si>
  <si>
    <t>Niebla</t>
  </si>
  <si>
    <t>Moliere</t>
  </si>
  <si>
    <t>Las preciosas ridiculas</t>
  </si>
  <si>
    <t>Tartufo</t>
  </si>
  <si>
    <t>Oscar Wilde</t>
  </si>
  <si>
    <t xml:space="preserve">El fantasma de Canterville </t>
  </si>
  <si>
    <t>El retrato de Dorian Gray</t>
  </si>
  <si>
    <t>La importancia de llamarse Ernesto</t>
  </si>
  <si>
    <t xml:space="preserve">Ruben Dario </t>
  </si>
  <si>
    <t>Azul</t>
  </si>
  <si>
    <t xml:space="preserve">Tomas Moro </t>
  </si>
  <si>
    <t>Utopia</t>
  </si>
  <si>
    <t>Victor Hugo</t>
  </si>
  <si>
    <t>Los miresables</t>
  </si>
  <si>
    <t xml:space="preserve">William Shakespeare </t>
  </si>
  <si>
    <t>El mercader de venecia</t>
  </si>
  <si>
    <t>El rey Lear</t>
  </si>
  <si>
    <t>Romeo y Julieta</t>
  </si>
  <si>
    <t>Sueño de una noche de verano</t>
  </si>
  <si>
    <t xml:space="preserve">Fernando de Rojas </t>
  </si>
  <si>
    <t xml:space="preserve">Miguel de Cervantes   </t>
  </si>
  <si>
    <t>$</t>
  </si>
  <si>
    <t>Presupuesto para viajar</t>
  </si>
  <si>
    <t>Huatulco</t>
  </si>
  <si>
    <t>Días</t>
  </si>
  <si>
    <t>Traslado</t>
  </si>
  <si>
    <t>Hospedaje</t>
  </si>
  <si>
    <t>Alimentos</t>
  </si>
  <si>
    <t>Eventos</t>
  </si>
  <si>
    <t>Souvenirs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</si>
</sst>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8" sqref="A8"/>
    </sheetView>
  </sheetViews>
  <sheetFormatPr baseColWidth="10" defaultRowHeight="15" outlineLevelRow="1" outlineLevelCol="1" x14ac:dyDescent="0.25"/>
  <cols>
    <col min="2" max="7" width="11.42578125" outlineLevel="1"/>
  </cols>
  <sheetData>
    <row r="1" spans="1:8" x14ac:dyDescent="0.25">
      <c r="A1" s="2" t="s">
        <v>0</v>
      </c>
      <c r="B1" s="2"/>
    </row>
    <row r="2" spans="1: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idden="1" outlineLevel="1" x14ac:dyDescent="0.25">
      <c r="A3" t="s">
        <v>8</v>
      </c>
      <c r="B3">
        <v>200</v>
      </c>
      <c r="D3">
        <v>180</v>
      </c>
      <c r="F3">
        <v>210</v>
      </c>
      <c r="H3">
        <f>SUM(B3:G3)</f>
        <v>590</v>
      </c>
    </row>
    <row r="4" spans="1:8" hidden="1" outlineLevel="1" x14ac:dyDescent="0.25">
      <c r="A4" t="s">
        <v>9</v>
      </c>
      <c r="B4">
        <v>180</v>
      </c>
      <c r="C4">
        <v>180</v>
      </c>
      <c r="D4">
        <v>180</v>
      </c>
      <c r="E4">
        <v>180</v>
      </c>
      <c r="F4">
        <v>180</v>
      </c>
      <c r="G4">
        <v>180</v>
      </c>
      <c r="H4">
        <f t="shared" ref="H4:H7" si="0">SUM(B4:G4)</f>
        <v>1080</v>
      </c>
    </row>
    <row r="5" spans="1:8" hidden="1" outlineLevel="1" x14ac:dyDescent="0.25">
      <c r="A5" t="s">
        <v>10</v>
      </c>
      <c r="B5">
        <v>250</v>
      </c>
      <c r="C5">
        <v>270</v>
      </c>
      <c r="D5">
        <v>272</v>
      </c>
      <c r="E5">
        <v>275</v>
      </c>
      <c r="F5">
        <v>275</v>
      </c>
      <c r="G5">
        <v>281</v>
      </c>
      <c r="H5">
        <f t="shared" si="0"/>
        <v>1623</v>
      </c>
    </row>
    <row r="6" spans="1:8" hidden="1" outlineLevel="1" x14ac:dyDescent="0.25">
      <c r="A6" t="s">
        <v>11</v>
      </c>
      <c r="B6">
        <v>1500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f t="shared" si="0"/>
        <v>9000</v>
      </c>
    </row>
    <row r="7" spans="1:8" collapsed="1" x14ac:dyDescent="0.25">
      <c r="A7" t="s">
        <v>7</v>
      </c>
      <c r="B7">
        <f>SUM(B3:B6)</f>
        <v>2130</v>
      </c>
      <c r="C7">
        <f t="shared" ref="C7:G7" si="1">SUM(C3:C6)</f>
        <v>1950</v>
      </c>
      <c r="D7">
        <f t="shared" si="1"/>
        <v>2132</v>
      </c>
      <c r="E7">
        <f t="shared" si="1"/>
        <v>1955</v>
      </c>
      <c r="F7">
        <f t="shared" si="1"/>
        <v>2165</v>
      </c>
      <c r="G7">
        <f t="shared" si="1"/>
        <v>1961</v>
      </c>
      <c r="H7">
        <f t="shared" si="0"/>
        <v>12293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B1048576"/>
    </sheetView>
  </sheetViews>
  <sheetFormatPr baseColWidth="10" defaultRowHeight="15" outlineLevelCol="1" x14ac:dyDescent="0.25"/>
  <cols>
    <col min="1" max="1" width="21.28515625" customWidth="1"/>
    <col min="2" max="2" width="17.140625" hidden="1" customWidth="1" outlineLevel="1"/>
    <col min="3" max="3" width="10.42578125" customWidth="1" collapsed="1"/>
    <col min="4" max="4" width="10.57031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26</v>
      </c>
      <c r="C2">
        <v>1410700</v>
      </c>
      <c r="D2">
        <v>1.37</v>
      </c>
    </row>
    <row r="3" spans="1:4" x14ac:dyDescent="0.25">
      <c r="A3" t="s">
        <v>17</v>
      </c>
      <c r="B3" t="s">
        <v>27</v>
      </c>
      <c r="C3">
        <v>1313338</v>
      </c>
      <c r="D3">
        <v>1.27</v>
      </c>
    </row>
    <row r="4" spans="1:4" x14ac:dyDescent="0.25">
      <c r="A4" t="s">
        <v>18</v>
      </c>
      <c r="B4" t="s">
        <v>28</v>
      </c>
      <c r="C4">
        <v>1820888</v>
      </c>
      <c r="D4">
        <v>1.76</v>
      </c>
    </row>
    <row r="5" spans="1:4" x14ac:dyDescent="0.25">
      <c r="A5" t="s">
        <v>19</v>
      </c>
      <c r="B5" t="s">
        <v>28</v>
      </c>
      <c r="C5">
        <v>193161</v>
      </c>
      <c r="D5">
        <v>1.1599999999999999</v>
      </c>
    </row>
    <row r="6" spans="1:4" x14ac:dyDescent="0.25">
      <c r="A6" t="s">
        <v>20</v>
      </c>
      <c r="B6" t="s">
        <v>29</v>
      </c>
      <c r="C6">
        <v>1688258</v>
      </c>
      <c r="D6">
        <v>1.63</v>
      </c>
    </row>
    <row r="7" spans="1:4" x14ac:dyDescent="0.25">
      <c r="A7" t="s">
        <v>21</v>
      </c>
      <c r="B7" t="s">
        <v>29</v>
      </c>
      <c r="C7">
        <v>1140528</v>
      </c>
      <c r="D7">
        <v>1.1000000000000001</v>
      </c>
    </row>
    <row r="8" spans="1:4" x14ac:dyDescent="0.25">
      <c r="A8" t="s">
        <v>22</v>
      </c>
      <c r="B8" t="s">
        <v>30</v>
      </c>
      <c r="C8">
        <v>1278087</v>
      </c>
      <c r="D8">
        <v>1.24</v>
      </c>
    </row>
    <row r="9" spans="1:4" x14ac:dyDescent="0.25">
      <c r="A9" t="s">
        <v>23</v>
      </c>
      <c r="B9" t="s">
        <v>31</v>
      </c>
      <c r="C9">
        <v>1600940</v>
      </c>
      <c r="D9">
        <v>1.66</v>
      </c>
    </row>
    <row r="10" spans="1:4" x14ac:dyDescent="0.25">
      <c r="A10" t="s">
        <v>24</v>
      </c>
      <c r="B10" t="s">
        <v>31</v>
      </c>
      <c r="C10">
        <v>155790</v>
      </c>
      <c r="D10">
        <v>1.1200000000000001</v>
      </c>
    </row>
    <row r="11" spans="1:4" x14ac:dyDescent="0.25">
      <c r="A11" t="s">
        <v>25</v>
      </c>
      <c r="B11" t="s">
        <v>25</v>
      </c>
      <c r="C11">
        <v>1485941</v>
      </c>
      <c r="D11">
        <v>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8" sqref="D48"/>
    </sheetView>
  </sheetViews>
  <sheetFormatPr baseColWidth="10" defaultRowHeight="15" outlineLevelRow="2" x14ac:dyDescent="0.25"/>
  <cols>
    <col min="1" max="1" width="24" customWidth="1"/>
    <col min="2" max="2" width="17.5703125" customWidth="1"/>
    <col min="3" max="3" width="12.85546875" customWidth="1"/>
    <col min="4" max="4" width="38" customWidth="1"/>
  </cols>
  <sheetData>
    <row r="1" spans="1:4" x14ac:dyDescent="0.25">
      <c r="B1" t="s">
        <v>32</v>
      </c>
      <c r="C1" t="s">
        <v>33</v>
      </c>
      <c r="D1" t="s">
        <v>34</v>
      </c>
    </row>
    <row r="2" spans="1:4" hidden="1" outlineLevel="2" x14ac:dyDescent="0.25">
      <c r="B2" t="s">
        <v>35</v>
      </c>
      <c r="C2">
        <v>12301656</v>
      </c>
      <c r="D2" t="s">
        <v>40</v>
      </c>
    </row>
    <row r="3" spans="1:4" hidden="1" outlineLevel="2" x14ac:dyDescent="0.25">
      <c r="B3" t="s">
        <v>35</v>
      </c>
      <c r="C3">
        <v>12301936</v>
      </c>
      <c r="D3" t="s">
        <v>41</v>
      </c>
    </row>
    <row r="4" spans="1:4" outlineLevel="1" collapsed="1" x14ac:dyDescent="0.25">
      <c r="A4" s="1" t="s">
        <v>78</v>
      </c>
      <c r="B4">
        <f>SUBTOTAL(3,B2:B3)</f>
        <v>2</v>
      </c>
    </row>
    <row r="5" spans="1:4" hidden="1" outlineLevel="2" x14ac:dyDescent="0.25">
      <c r="B5" t="s">
        <v>36</v>
      </c>
      <c r="C5">
        <v>1800873</v>
      </c>
      <c r="D5" t="s">
        <v>42</v>
      </c>
    </row>
    <row r="6" spans="1:4" hidden="1" outlineLevel="2" x14ac:dyDescent="0.25">
      <c r="B6" t="s">
        <v>36</v>
      </c>
      <c r="C6">
        <v>1801225</v>
      </c>
      <c r="D6" t="s">
        <v>43</v>
      </c>
    </row>
    <row r="7" spans="1:4" hidden="1" outlineLevel="2" x14ac:dyDescent="0.25">
      <c r="B7" t="s">
        <v>36</v>
      </c>
      <c r="C7">
        <v>1801305</v>
      </c>
      <c r="D7" t="s">
        <v>44</v>
      </c>
    </row>
    <row r="8" spans="1:4" hidden="1" outlineLevel="2" x14ac:dyDescent="0.25">
      <c r="B8" t="s">
        <v>36</v>
      </c>
      <c r="C8">
        <v>1800728</v>
      </c>
      <c r="D8" t="s">
        <v>45</v>
      </c>
    </row>
    <row r="9" spans="1:4" hidden="1" outlineLevel="2" x14ac:dyDescent="0.25">
      <c r="B9" t="s">
        <v>36</v>
      </c>
      <c r="C9">
        <v>1801758</v>
      </c>
      <c r="D9" t="s">
        <v>46</v>
      </c>
    </row>
    <row r="10" spans="1:4" outlineLevel="1" collapsed="1" x14ac:dyDescent="0.25">
      <c r="A10" s="1" t="s">
        <v>79</v>
      </c>
      <c r="B10">
        <f>SUBTOTAL(3,B5:B9)</f>
        <v>5</v>
      </c>
    </row>
    <row r="11" spans="1:4" hidden="1" outlineLevel="2" x14ac:dyDescent="0.25">
      <c r="B11" t="s">
        <v>37</v>
      </c>
      <c r="C11">
        <v>9201440</v>
      </c>
      <c r="D11" t="s">
        <v>47</v>
      </c>
    </row>
    <row r="12" spans="1:4" hidden="1" outlineLevel="2" x14ac:dyDescent="0.25">
      <c r="B12" t="s">
        <v>37</v>
      </c>
      <c r="C12">
        <v>9200442</v>
      </c>
      <c r="D12" t="s">
        <v>48</v>
      </c>
    </row>
    <row r="13" spans="1:4" outlineLevel="1" collapsed="1" x14ac:dyDescent="0.25">
      <c r="A13" s="1" t="s">
        <v>80</v>
      </c>
      <c r="B13">
        <f>SUBTOTAL(3,B11:B12)</f>
        <v>2</v>
      </c>
    </row>
    <row r="14" spans="1:4" hidden="1" outlineLevel="2" x14ac:dyDescent="0.25">
      <c r="B14" t="s">
        <v>38</v>
      </c>
      <c r="C14">
        <v>4601638</v>
      </c>
      <c r="D14" t="s">
        <v>49</v>
      </c>
    </row>
    <row r="15" spans="1:4" hidden="1" outlineLevel="2" x14ac:dyDescent="0.25">
      <c r="B15" t="s">
        <v>38</v>
      </c>
      <c r="C15">
        <v>4601632</v>
      </c>
      <c r="D15" t="s">
        <v>50</v>
      </c>
    </row>
    <row r="16" spans="1:4" hidden="1" outlineLevel="2" x14ac:dyDescent="0.25">
      <c r="B16" t="s">
        <v>38</v>
      </c>
      <c r="C16">
        <v>4600938</v>
      </c>
      <c r="D16" t="s">
        <v>51</v>
      </c>
    </row>
    <row r="17" spans="1:4" hidden="1" outlineLevel="2" x14ac:dyDescent="0.25">
      <c r="B17" t="s">
        <v>38</v>
      </c>
      <c r="C17">
        <v>4601821</v>
      </c>
      <c r="D17" t="s">
        <v>52</v>
      </c>
    </row>
    <row r="18" spans="1:4" outlineLevel="1" collapsed="1" x14ac:dyDescent="0.25">
      <c r="A18" s="1" t="s">
        <v>81</v>
      </c>
      <c r="B18">
        <f>SUBTOTAL(3,B14:B17)</f>
        <v>4</v>
      </c>
    </row>
    <row r="19" spans="1:4" hidden="1" outlineLevel="2" x14ac:dyDescent="0.25">
      <c r="B19" t="s">
        <v>39</v>
      </c>
      <c r="C19">
        <v>6302167</v>
      </c>
      <c r="D19" t="s">
        <v>53</v>
      </c>
    </row>
    <row r="20" spans="1:4" hidden="1" outlineLevel="2" x14ac:dyDescent="0.25">
      <c r="B20" t="s">
        <v>39</v>
      </c>
      <c r="C20">
        <v>6301817</v>
      </c>
      <c r="D20" t="s">
        <v>54</v>
      </c>
    </row>
    <row r="21" spans="1:4" hidden="1" outlineLevel="2" x14ac:dyDescent="0.25">
      <c r="B21" t="s">
        <v>39</v>
      </c>
      <c r="C21">
        <v>6301708</v>
      </c>
      <c r="D21" t="s">
        <v>55</v>
      </c>
    </row>
    <row r="22" spans="1:4" hidden="1" outlineLevel="2" x14ac:dyDescent="0.25">
      <c r="B22" t="s">
        <v>39</v>
      </c>
      <c r="C22">
        <v>6301832</v>
      </c>
      <c r="D22" t="s">
        <v>56</v>
      </c>
    </row>
    <row r="23" spans="1:4" hidden="1" outlineLevel="2" x14ac:dyDescent="0.25">
      <c r="B23" t="s">
        <v>39</v>
      </c>
      <c r="C23">
        <v>6302150</v>
      </c>
      <c r="D23" t="s">
        <v>57</v>
      </c>
    </row>
    <row r="24" spans="1:4" hidden="1" outlineLevel="2" x14ac:dyDescent="0.25">
      <c r="B24" t="s">
        <v>39</v>
      </c>
      <c r="C24">
        <v>6301031</v>
      </c>
      <c r="D24" t="s">
        <v>58</v>
      </c>
    </row>
    <row r="25" spans="1:4" hidden="1" outlineLevel="2" x14ac:dyDescent="0.25">
      <c r="B25" t="s">
        <v>39</v>
      </c>
      <c r="C25">
        <v>6301059</v>
      </c>
      <c r="D25" t="s">
        <v>59</v>
      </c>
    </row>
    <row r="26" spans="1:4" hidden="1" outlineLevel="2" x14ac:dyDescent="0.25">
      <c r="B26" t="s">
        <v>39</v>
      </c>
      <c r="C26">
        <v>6301174</v>
      </c>
      <c r="D26" t="s">
        <v>60</v>
      </c>
    </row>
    <row r="27" spans="1:4" hidden="1" outlineLevel="2" x14ac:dyDescent="0.25">
      <c r="B27" t="s">
        <v>39</v>
      </c>
      <c r="C27">
        <v>6300903</v>
      </c>
      <c r="D27" t="s">
        <v>61</v>
      </c>
    </row>
    <row r="28" spans="1:4" hidden="1" outlineLevel="2" x14ac:dyDescent="0.25">
      <c r="B28" t="s">
        <v>39</v>
      </c>
      <c r="C28">
        <v>6301590</v>
      </c>
      <c r="D28" t="s">
        <v>62</v>
      </c>
    </row>
    <row r="29" spans="1:4" hidden="1" outlineLevel="2" x14ac:dyDescent="0.25">
      <c r="B29" t="s">
        <v>39</v>
      </c>
      <c r="C29">
        <v>3602301</v>
      </c>
      <c r="D29" t="s">
        <v>63</v>
      </c>
    </row>
    <row r="30" spans="1:4" hidden="1" outlineLevel="2" x14ac:dyDescent="0.25">
      <c r="B30" t="s">
        <v>39</v>
      </c>
      <c r="C30">
        <v>6301720</v>
      </c>
      <c r="D30" t="s">
        <v>64</v>
      </c>
    </row>
    <row r="31" spans="1:4" hidden="1" outlineLevel="2" x14ac:dyDescent="0.25">
      <c r="B31" t="s">
        <v>39</v>
      </c>
      <c r="C31">
        <v>6301865</v>
      </c>
      <c r="D31" t="s">
        <v>65</v>
      </c>
    </row>
    <row r="32" spans="1:4" hidden="1" outlineLevel="2" x14ac:dyDescent="0.25">
      <c r="B32" t="s">
        <v>39</v>
      </c>
      <c r="C32">
        <v>6301931</v>
      </c>
      <c r="D32" t="s">
        <v>66</v>
      </c>
    </row>
    <row r="33" spans="1:4" hidden="1" outlineLevel="2" x14ac:dyDescent="0.25">
      <c r="B33" t="s">
        <v>39</v>
      </c>
      <c r="C33">
        <v>6302060</v>
      </c>
      <c r="D33" t="s">
        <v>67</v>
      </c>
    </row>
    <row r="34" spans="1:4" hidden="1" outlineLevel="2" x14ac:dyDescent="0.25">
      <c r="B34" t="s">
        <v>39</v>
      </c>
      <c r="C34">
        <v>6302072</v>
      </c>
      <c r="D34" t="s">
        <v>68</v>
      </c>
    </row>
    <row r="35" spans="1:4" hidden="1" outlineLevel="2" x14ac:dyDescent="0.25">
      <c r="B35" t="s">
        <v>39</v>
      </c>
      <c r="C35">
        <v>6301965</v>
      </c>
      <c r="D35" t="s">
        <v>69</v>
      </c>
    </row>
    <row r="36" spans="1:4" hidden="1" outlineLevel="2" x14ac:dyDescent="0.25">
      <c r="B36" t="s">
        <v>39</v>
      </c>
      <c r="C36">
        <v>6301389</v>
      </c>
      <c r="D36" t="s">
        <v>70</v>
      </c>
    </row>
    <row r="37" spans="1:4" hidden="1" outlineLevel="2" x14ac:dyDescent="0.25">
      <c r="B37" t="s">
        <v>39</v>
      </c>
      <c r="C37">
        <v>6301874</v>
      </c>
      <c r="D37" t="s">
        <v>71</v>
      </c>
    </row>
    <row r="38" spans="1:4" hidden="1" outlineLevel="2" x14ac:dyDescent="0.25">
      <c r="B38" t="s">
        <v>39</v>
      </c>
      <c r="C38">
        <v>6301837</v>
      </c>
      <c r="D38" t="s">
        <v>72</v>
      </c>
    </row>
    <row r="39" spans="1:4" hidden="1" outlineLevel="2" x14ac:dyDescent="0.25">
      <c r="B39" t="s">
        <v>39</v>
      </c>
      <c r="C39">
        <v>3602740</v>
      </c>
      <c r="D39" t="s">
        <v>73</v>
      </c>
    </row>
    <row r="40" spans="1:4" hidden="1" outlineLevel="2" x14ac:dyDescent="0.25">
      <c r="B40" t="s">
        <v>39</v>
      </c>
      <c r="C40">
        <v>6302045</v>
      </c>
      <c r="D40" t="s">
        <v>74</v>
      </c>
    </row>
    <row r="41" spans="1:4" hidden="1" outlineLevel="2" x14ac:dyDescent="0.25">
      <c r="B41" t="s">
        <v>39</v>
      </c>
      <c r="C41">
        <v>6301842</v>
      </c>
      <c r="D41" t="s">
        <v>75</v>
      </c>
    </row>
    <row r="42" spans="1:4" hidden="1" outlineLevel="2" x14ac:dyDescent="0.25">
      <c r="B42" t="s">
        <v>39</v>
      </c>
      <c r="C42">
        <v>6302140</v>
      </c>
      <c r="D42" t="s">
        <v>76</v>
      </c>
    </row>
    <row r="43" spans="1:4" hidden="1" outlineLevel="2" x14ac:dyDescent="0.25">
      <c r="B43" t="s">
        <v>39</v>
      </c>
      <c r="C43">
        <v>6302074</v>
      </c>
      <c r="D43" t="s">
        <v>77</v>
      </c>
    </row>
    <row r="44" spans="1:4" outlineLevel="1" collapsed="1" x14ac:dyDescent="0.25">
      <c r="A44" s="1" t="s">
        <v>82</v>
      </c>
      <c r="B44">
        <f>SUBTOTAL(3,B19:B43)</f>
        <v>25</v>
      </c>
    </row>
    <row r="45" spans="1:4" x14ac:dyDescent="0.25">
      <c r="A45" s="1" t="s">
        <v>83</v>
      </c>
      <c r="B45">
        <f>SUBTOTAL(3,B2:B43)</f>
        <v>38</v>
      </c>
    </row>
  </sheetData>
  <pageMargins left="0.7" right="0.7" top="0.75" bottom="0.75" header="0.3" footer="0.3"/>
  <pageSetup paperSize="9" orientation="portrait" r:id="rId1"/>
  <rowBreaks count="5" manualBreakCount="5">
    <brk id="4" max="16383" man="1"/>
    <brk id="10" max="16383" man="1"/>
    <brk id="13" max="16383" man="1"/>
    <brk id="18" max="16383" man="1"/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3" sqref="A13"/>
    </sheetView>
  </sheetViews>
  <sheetFormatPr baseColWidth="10" defaultRowHeight="15" x14ac:dyDescent="0.25"/>
  <cols>
    <col min="1" max="1" width="23" customWidth="1"/>
    <col min="2" max="2" width="11.85546875" bestFit="1" customWidth="1"/>
    <col min="6" max="6" width="17.7109375" customWidth="1"/>
  </cols>
  <sheetData>
    <row r="1" spans="1:6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5">
      <c r="A2" t="s">
        <v>90</v>
      </c>
      <c r="B2">
        <v>16</v>
      </c>
      <c r="C2" t="s">
        <v>105</v>
      </c>
      <c r="D2">
        <v>1</v>
      </c>
      <c r="E2">
        <v>9</v>
      </c>
      <c r="F2" t="s">
        <v>106</v>
      </c>
    </row>
    <row r="3" spans="1:6" x14ac:dyDescent="0.25">
      <c r="A3" t="s">
        <v>91</v>
      </c>
      <c r="B3">
        <v>17</v>
      </c>
      <c r="C3" t="s">
        <v>105</v>
      </c>
      <c r="D3">
        <v>2</v>
      </c>
      <c r="E3">
        <v>7</v>
      </c>
      <c r="F3" t="s">
        <v>107</v>
      </c>
    </row>
    <row r="4" spans="1:6" x14ac:dyDescent="0.25">
      <c r="A4" t="s">
        <v>92</v>
      </c>
      <c r="B4">
        <v>20</v>
      </c>
      <c r="C4" t="s">
        <v>105</v>
      </c>
      <c r="D4">
        <v>3</v>
      </c>
      <c r="E4">
        <v>8</v>
      </c>
      <c r="F4" t="s">
        <v>107</v>
      </c>
    </row>
    <row r="5" spans="1:6" x14ac:dyDescent="0.25">
      <c r="A5" t="s">
        <v>110</v>
      </c>
      <c r="B5">
        <v>16</v>
      </c>
      <c r="C5" t="s">
        <v>108</v>
      </c>
      <c r="D5">
        <v>1</v>
      </c>
      <c r="E5">
        <v>8</v>
      </c>
      <c r="F5" t="s">
        <v>109</v>
      </c>
    </row>
    <row r="6" spans="1:6" x14ac:dyDescent="0.25">
      <c r="A6" t="s">
        <v>93</v>
      </c>
      <c r="B6">
        <v>20</v>
      </c>
      <c r="C6" t="s">
        <v>108</v>
      </c>
      <c r="D6">
        <v>3</v>
      </c>
      <c r="E6">
        <v>8</v>
      </c>
      <c r="F6" t="s">
        <v>109</v>
      </c>
    </row>
    <row r="7" spans="1:6" x14ac:dyDescent="0.25">
      <c r="A7" t="s">
        <v>94</v>
      </c>
      <c r="B7">
        <v>18</v>
      </c>
      <c r="C7" t="s">
        <v>105</v>
      </c>
      <c r="D7">
        <v>2</v>
      </c>
      <c r="E7">
        <v>7</v>
      </c>
      <c r="F7" t="s">
        <v>107</v>
      </c>
    </row>
    <row r="8" spans="1:6" x14ac:dyDescent="0.25">
      <c r="A8" t="s">
        <v>95</v>
      </c>
      <c r="B8">
        <v>18</v>
      </c>
      <c r="C8" t="s">
        <v>105</v>
      </c>
      <c r="D8">
        <v>3</v>
      </c>
      <c r="E8">
        <v>6</v>
      </c>
      <c r="F8" t="s">
        <v>107</v>
      </c>
    </row>
    <row r="9" spans="1:6" x14ac:dyDescent="0.25">
      <c r="A9" t="s">
        <v>96</v>
      </c>
      <c r="B9">
        <v>16</v>
      </c>
      <c r="C9" t="s">
        <v>108</v>
      </c>
      <c r="D9">
        <v>1</v>
      </c>
      <c r="E9">
        <v>7</v>
      </c>
      <c r="F9" t="s">
        <v>106</v>
      </c>
    </row>
    <row r="11" spans="1:6" x14ac:dyDescent="0.25">
      <c r="B11" t="s">
        <v>85</v>
      </c>
      <c r="C11" t="s">
        <v>86</v>
      </c>
      <c r="D11" t="s">
        <v>97</v>
      </c>
      <c r="E11" t="s">
        <v>88</v>
      </c>
      <c r="F11" t="s">
        <v>89</v>
      </c>
    </row>
    <row r="12" spans="1:6" x14ac:dyDescent="0.25">
      <c r="B12">
        <v>17</v>
      </c>
      <c r="C12" t="s">
        <v>105</v>
      </c>
      <c r="D12">
        <v>2</v>
      </c>
      <c r="E12">
        <v>7</v>
      </c>
      <c r="F12" t="s">
        <v>107</v>
      </c>
    </row>
    <row r="13" spans="1:6" x14ac:dyDescent="0.25">
      <c r="A13" t="s">
        <v>98</v>
      </c>
      <c r="B13">
        <f>DCOUNT(A1:F9,"Edad",B1:B9)</f>
        <v>8</v>
      </c>
      <c r="C13">
        <f>DCOUNT(A1:F9,"Sexo",C1:C9)</f>
        <v>0</v>
      </c>
      <c r="D13">
        <f>DCOUNT(A1:F9,"Grado",D1:D9)</f>
        <v>8</v>
      </c>
    </row>
    <row r="14" spans="1:6" x14ac:dyDescent="0.25">
      <c r="A14" t="s">
        <v>99</v>
      </c>
      <c r="B14">
        <f>DCOUNTA(A1:F9,"Edad",B1:B9)</f>
        <v>8</v>
      </c>
      <c r="C14">
        <f>DCOUNTA(A1:F9,"Sexo",C1:C9)</f>
        <v>8</v>
      </c>
      <c r="D14">
        <f>DCOUNTA(A1:F9,"Grado",D1:D9)</f>
        <v>8</v>
      </c>
    </row>
    <row r="15" spans="1:6" x14ac:dyDescent="0.25">
      <c r="A15" t="s">
        <v>100</v>
      </c>
      <c r="B15">
        <f>DMAX(A1:F9,"Edad",B1:B9)</f>
        <v>20</v>
      </c>
      <c r="C15">
        <f>DMAX(A1:F9,"Sexo",C1:C9)</f>
        <v>0</v>
      </c>
      <c r="D15">
        <f>DMAX(A1:F9,"Grado",D1:D9)</f>
        <v>3</v>
      </c>
    </row>
    <row r="16" spans="1:6" x14ac:dyDescent="0.25">
      <c r="A16" t="s">
        <v>101</v>
      </c>
      <c r="B16">
        <f>DMIN(A1:F10,"Edad",B1:B9)</f>
        <v>16</v>
      </c>
      <c r="C16">
        <f>DMIN(A1:F9,"Sexo",C1:C9)</f>
        <v>0</v>
      </c>
      <c r="D16">
        <f>DMIN(A1:F9,"Grado",D1:D9)</f>
        <v>1</v>
      </c>
    </row>
    <row r="17" spans="1:4" x14ac:dyDescent="0.25">
      <c r="A17" t="s">
        <v>102</v>
      </c>
      <c r="B17">
        <f>DSUM(A1:F9,"Edad",B1:B9)</f>
        <v>141</v>
      </c>
      <c r="C17">
        <f>DSUM(A1:F9,"Sexo",C1:C9)</f>
        <v>0</v>
      </c>
      <c r="D17">
        <f>DSUM(A1:F9,"Grado",D1:D9)</f>
        <v>16</v>
      </c>
    </row>
    <row r="18" spans="1:4" x14ac:dyDescent="0.25">
      <c r="A18" t="s">
        <v>103</v>
      </c>
      <c r="B18">
        <f>DAVERAGE(A1:F9,"Edad",B1:B9)</f>
        <v>17.625</v>
      </c>
      <c r="C18" t="e">
        <f>DAVERAGE(A1:F9,"Sexo",B11:F12)</f>
        <v>#DIV/0!</v>
      </c>
      <c r="D18">
        <f>DAVERAGE(A1:F9,"Grado",D1:D9)</f>
        <v>2</v>
      </c>
    </row>
    <row r="19" spans="1:4" x14ac:dyDescent="0.25">
      <c r="A19" t="s">
        <v>104</v>
      </c>
      <c r="B19">
        <f>DPRODUCT(A1:F9,"Edad",B1:B9)</f>
        <v>9024307200</v>
      </c>
      <c r="C19">
        <f>DPRODUCT(A1:F9,"Sexo",B11:F12)</f>
        <v>0</v>
      </c>
      <c r="D19">
        <f>DPRODUCT(A1:F9,"Grado",D1:D9)</f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1" zoomScaleNormal="100" workbookViewId="0">
      <selection activeCell="D34" sqref="D34"/>
    </sheetView>
  </sheetViews>
  <sheetFormatPr baseColWidth="10" defaultRowHeight="15" x14ac:dyDescent="0.25"/>
  <cols>
    <col min="2" max="2" width="22.7109375" customWidth="1"/>
    <col min="3" max="3" width="31.85546875" customWidth="1"/>
    <col min="8" max="8" width="23.7109375" customWidth="1"/>
    <col min="9" max="9" width="32" customWidth="1"/>
  </cols>
  <sheetData>
    <row r="1" spans="1:4" x14ac:dyDescent="0.25">
      <c r="A1" t="s">
        <v>111</v>
      </c>
      <c r="B1" t="s">
        <v>112</v>
      </c>
      <c r="C1" t="s">
        <v>113</v>
      </c>
      <c r="D1" t="s">
        <v>114</v>
      </c>
    </row>
    <row r="2" spans="1:4" x14ac:dyDescent="0.25">
      <c r="A2">
        <v>123321</v>
      </c>
      <c r="B2" s="3" t="s">
        <v>116</v>
      </c>
      <c r="C2" t="s">
        <v>115</v>
      </c>
      <c r="D2">
        <v>350</v>
      </c>
    </row>
    <row r="3" spans="1:4" x14ac:dyDescent="0.25">
      <c r="A3">
        <v>135426</v>
      </c>
      <c r="B3" t="s">
        <v>117</v>
      </c>
      <c r="C3" t="s">
        <v>118</v>
      </c>
      <c r="D3">
        <v>345</v>
      </c>
    </row>
    <row r="4" spans="1:4" x14ac:dyDescent="0.25">
      <c r="A4">
        <v>124578</v>
      </c>
      <c r="B4" t="s">
        <v>121</v>
      </c>
      <c r="C4" t="s">
        <v>119</v>
      </c>
      <c r="D4">
        <v>234</v>
      </c>
    </row>
    <row r="5" spans="1:4" x14ac:dyDescent="0.25">
      <c r="A5">
        <v>235678</v>
      </c>
      <c r="B5" t="s">
        <v>120</v>
      </c>
      <c r="C5" t="s">
        <v>122</v>
      </c>
      <c r="D5">
        <v>345</v>
      </c>
    </row>
    <row r="6" spans="1:4" x14ac:dyDescent="0.25">
      <c r="A6">
        <v>987654</v>
      </c>
      <c r="B6" t="s">
        <v>120</v>
      </c>
      <c r="C6" t="s">
        <v>123</v>
      </c>
      <c r="D6">
        <v>234</v>
      </c>
    </row>
    <row r="7" spans="1:4" x14ac:dyDescent="0.25">
      <c r="A7">
        <v>986532</v>
      </c>
      <c r="B7" t="s">
        <v>124</v>
      </c>
      <c r="C7" t="s">
        <v>125</v>
      </c>
      <c r="D7">
        <v>432</v>
      </c>
    </row>
    <row r="8" spans="1:4" x14ac:dyDescent="0.25">
      <c r="A8">
        <v>876521</v>
      </c>
      <c r="B8" t="s">
        <v>126</v>
      </c>
      <c r="C8" t="s">
        <v>127</v>
      </c>
      <c r="D8">
        <v>34</v>
      </c>
    </row>
    <row r="9" spans="1:4" x14ac:dyDescent="0.25">
      <c r="A9">
        <v>124567</v>
      </c>
      <c r="B9" t="s">
        <v>126</v>
      </c>
      <c r="C9" t="s">
        <v>128</v>
      </c>
      <c r="D9">
        <v>123</v>
      </c>
    </row>
    <row r="10" spans="1:4" x14ac:dyDescent="0.25">
      <c r="A10">
        <v>234590</v>
      </c>
      <c r="B10" t="s">
        <v>129</v>
      </c>
      <c r="C10" t="s">
        <v>130</v>
      </c>
      <c r="D10">
        <v>234</v>
      </c>
    </row>
    <row r="11" spans="1:4" x14ac:dyDescent="0.25">
      <c r="A11">
        <v>102938</v>
      </c>
      <c r="B11" t="s">
        <v>180</v>
      </c>
      <c r="C11" t="s">
        <v>131</v>
      </c>
      <c r="D11">
        <v>345</v>
      </c>
    </row>
    <row r="12" spans="1:4" x14ac:dyDescent="0.25">
      <c r="A12">
        <v>457812</v>
      </c>
      <c r="B12" t="s">
        <v>132</v>
      </c>
      <c r="C12" t="s">
        <v>133</v>
      </c>
      <c r="D12">
        <v>456</v>
      </c>
    </row>
    <row r="13" spans="1:4" x14ac:dyDescent="0.25">
      <c r="A13">
        <v>567890</v>
      </c>
      <c r="B13" t="s">
        <v>134</v>
      </c>
      <c r="C13" t="s">
        <v>135</v>
      </c>
      <c r="D13">
        <v>321</v>
      </c>
    </row>
    <row r="14" spans="1:4" x14ac:dyDescent="0.25">
      <c r="A14">
        <v>124576</v>
      </c>
      <c r="B14" t="s">
        <v>136</v>
      </c>
      <c r="C14" t="s">
        <v>137</v>
      </c>
      <c r="D14">
        <v>432</v>
      </c>
    </row>
    <row r="15" spans="1:4" x14ac:dyDescent="0.25">
      <c r="A15">
        <v>113366</v>
      </c>
      <c r="B15" t="s">
        <v>138</v>
      </c>
      <c r="C15" t="s">
        <v>139</v>
      </c>
      <c r="D15">
        <v>321</v>
      </c>
    </row>
    <row r="16" spans="1:4" x14ac:dyDescent="0.25">
      <c r="A16">
        <v>124577</v>
      </c>
      <c r="B16" t="s">
        <v>140</v>
      </c>
      <c r="C16" t="s">
        <v>141</v>
      </c>
      <c r="D16">
        <v>21</v>
      </c>
    </row>
    <row r="17" spans="1:4" x14ac:dyDescent="0.25">
      <c r="A17">
        <v>987066</v>
      </c>
      <c r="B17" t="s">
        <v>142</v>
      </c>
      <c r="C17" t="s">
        <v>143</v>
      </c>
      <c r="D17">
        <v>21</v>
      </c>
    </row>
    <row r="18" spans="1:4" x14ac:dyDescent="0.25">
      <c r="A18">
        <v>667788</v>
      </c>
      <c r="B18" t="s">
        <v>142</v>
      </c>
      <c r="C18" t="s">
        <v>144</v>
      </c>
      <c r="D18">
        <v>321</v>
      </c>
    </row>
    <row r="19" spans="1:4" x14ac:dyDescent="0.25">
      <c r="A19">
        <v>335578</v>
      </c>
      <c r="B19" t="s">
        <v>145</v>
      </c>
      <c r="C19" t="s">
        <v>146</v>
      </c>
      <c r="D19">
        <v>231</v>
      </c>
    </row>
    <row r="20" spans="1:4" x14ac:dyDescent="0.25">
      <c r="A20">
        <v>123345</v>
      </c>
      <c r="B20" t="s">
        <v>145</v>
      </c>
      <c r="C20" t="s">
        <v>147</v>
      </c>
      <c r="D20">
        <v>231</v>
      </c>
    </row>
    <row r="21" spans="1:4" x14ac:dyDescent="0.25">
      <c r="A21">
        <v>345677</v>
      </c>
      <c r="B21" t="s">
        <v>148</v>
      </c>
      <c r="C21" t="s">
        <v>149</v>
      </c>
      <c r="D21">
        <v>234</v>
      </c>
    </row>
    <row r="22" spans="1:4" x14ac:dyDescent="0.25">
      <c r="A22">
        <v>345789</v>
      </c>
      <c r="B22" t="s">
        <v>150</v>
      </c>
      <c r="C22" t="s">
        <v>151</v>
      </c>
      <c r="D22">
        <v>234</v>
      </c>
    </row>
    <row r="23" spans="1:4" x14ac:dyDescent="0.25">
      <c r="A23">
        <v>987234</v>
      </c>
      <c r="B23" t="s">
        <v>152</v>
      </c>
      <c r="C23" t="s">
        <v>153</v>
      </c>
      <c r="D23">
        <v>243</v>
      </c>
    </row>
    <row r="24" spans="1:4" x14ac:dyDescent="0.25">
      <c r="A24">
        <v>567432</v>
      </c>
      <c r="B24" t="s">
        <v>152</v>
      </c>
      <c r="C24" t="s">
        <v>154</v>
      </c>
      <c r="D24">
        <v>34</v>
      </c>
    </row>
    <row r="25" spans="1:4" x14ac:dyDescent="0.25">
      <c r="A25">
        <v>789654</v>
      </c>
      <c r="B25" t="s">
        <v>152</v>
      </c>
      <c r="C25" t="s">
        <v>155</v>
      </c>
      <c r="D25">
        <v>54</v>
      </c>
    </row>
    <row r="26" spans="1:4" x14ac:dyDescent="0.25">
      <c r="A26">
        <v>786655</v>
      </c>
      <c r="B26" t="s">
        <v>156</v>
      </c>
      <c r="C26" t="s">
        <v>157</v>
      </c>
      <c r="D26">
        <v>223</v>
      </c>
    </row>
    <row r="27" spans="1:4" x14ac:dyDescent="0.25">
      <c r="A27">
        <v>443366</v>
      </c>
      <c r="B27" t="s">
        <v>181</v>
      </c>
      <c r="C27" t="s">
        <v>158</v>
      </c>
      <c r="D27">
        <v>123</v>
      </c>
    </row>
    <row r="28" spans="1:4" x14ac:dyDescent="0.25">
      <c r="A28">
        <v>347890</v>
      </c>
      <c r="B28" t="s">
        <v>159</v>
      </c>
      <c r="C28" t="s">
        <v>160</v>
      </c>
      <c r="D28">
        <v>123</v>
      </c>
    </row>
    <row r="29" spans="1:4" x14ac:dyDescent="0.25">
      <c r="A29">
        <v>235473</v>
      </c>
      <c r="B29" t="s">
        <v>159</v>
      </c>
      <c r="C29" t="s">
        <v>161</v>
      </c>
      <c r="D29">
        <v>189</v>
      </c>
    </row>
    <row r="30" spans="1:4" x14ac:dyDescent="0.25">
      <c r="A30">
        <v>123654</v>
      </c>
      <c r="B30" t="s">
        <v>162</v>
      </c>
      <c r="C30" t="s">
        <v>163</v>
      </c>
      <c r="D30">
        <v>178</v>
      </c>
    </row>
    <row r="31" spans="1:4" x14ac:dyDescent="0.25">
      <c r="A31">
        <v>876555</v>
      </c>
      <c r="B31" t="s">
        <v>162</v>
      </c>
      <c r="C31" t="s">
        <v>164</v>
      </c>
      <c r="D31">
        <v>289</v>
      </c>
    </row>
    <row r="32" spans="1:4" x14ac:dyDescent="0.25">
      <c r="A32">
        <v>445677</v>
      </c>
      <c r="B32" t="s">
        <v>165</v>
      </c>
      <c r="C32" t="s">
        <v>166</v>
      </c>
      <c r="D32">
        <v>389</v>
      </c>
    </row>
    <row r="33" spans="1:4" x14ac:dyDescent="0.25">
      <c r="A33">
        <v>665523</v>
      </c>
      <c r="B33" t="s">
        <v>165</v>
      </c>
      <c r="C33" t="s">
        <v>167</v>
      </c>
      <c r="D33">
        <v>289</v>
      </c>
    </row>
    <row r="34" spans="1:4" x14ac:dyDescent="0.25">
      <c r="A34">
        <v>907866</v>
      </c>
      <c r="B34" t="s">
        <v>165</v>
      </c>
      <c r="C34" t="s">
        <v>168</v>
      </c>
      <c r="D34">
        <v>186</v>
      </c>
    </row>
    <row r="35" spans="1:4" x14ac:dyDescent="0.25">
      <c r="A35">
        <v>678955</v>
      </c>
      <c r="B35" t="s">
        <v>169</v>
      </c>
      <c r="C35" t="s">
        <v>170</v>
      </c>
      <c r="D35">
        <v>278</v>
      </c>
    </row>
    <row r="36" spans="1:4" x14ac:dyDescent="0.25">
      <c r="A36">
        <v>456733</v>
      </c>
      <c r="B36" t="s">
        <v>171</v>
      </c>
      <c r="C36" t="s">
        <v>172</v>
      </c>
      <c r="D36">
        <v>378</v>
      </c>
    </row>
    <row r="37" spans="1:4" x14ac:dyDescent="0.25">
      <c r="A37">
        <v>554677</v>
      </c>
      <c r="B37" t="s">
        <v>173</v>
      </c>
      <c r="C37" t="s">
        <v>174</v>
      </c>
      <c r="D37">
        <v>27</v>
      </c>
    </row>
    <row r="38" spans="1:4" x14ac:dyDescent="0.25">
      <c r="A38">
        <v>334466</v>
      </c>
      <c r="B38" t="s">
        <v>175</v>
      </c>
      <c r="C38" t="s">
        <v>176</v>
      </c>
      <c r="D38">
        <v>387</v>
      </c>
    </row>
    <row r="39" spans="1:4" x14ac:dyDescent="0.25">
      <c r="A39">
        <v>889906</v>
      </c>
      <c r="B39" t="s">
        <v>175</v>
      </c>
      <c r="C39" t="s">
        <v>177</v>
      </c>
      <c r="D39">
        <v>188</v>
      </c>
    </row>
    <row r="40" spans="1:4" x14ac:dyDescent="0.25">
      <c r="A40">
        <v>234567</v>
      </c>
      <c r="B40" t="s">
        <v>175</v>
      </c>
      <c r="C40" t="s">
        <v>178</v>
      </c>
      <c r="D40">
        <v>288</v>
      </c>
    </row>
    <row r="41" spans="1:4" x14ac:dyDescent="0.25">
      <c r="A41">
        <v>986543</v>
      </c>
      <c r="B41" t="s">
        <v>175</v>
      </c>
      <c r="C41" t="s">
        <v>179</v>
      </c>
      <c r="D41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" sqref="D2"/>
    </sheetView>
  </sheetViews>
  <sheetFormatPr baseColWidth="10" defaultRowHeight="15" x14ac:dyDescent="0.25"/>
  <cols>
    <col min="2" max="2" width="22.85546875" customWidth="1"/>
    <col min="3" max="3" width="31" customWidth="1"/>
  </cols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</row>
    <row r="2" spans="1:5" x14ac:dyDescent="0.25">
      <c r="A2">
        <v>124567</v>
      </c>
      <c r="B2" t="s">
        <v>126</v>
      </c>
      <c r="C2" t="s">
        <v>128</v>
      </c>
      <c r="D2">
        <f>VLOOKUP(A3,DATOS!A2:D41,4)</f>
        <v>21</v>
      </c>
    </row>
    <row r="3" spans="1:5" x14ac:dyDescent="0.25">
      <c r="A3">
        <v>124577</v>
      </c>
      <c r="B3" t="s">
        <v>140</v>
      </c>
      <c r="C3" t="s">
        <v>141</v>
      </c>
      <c r="D3">
        <f>VLOOKUP(A4,DATOS!A3:D42,4)</f>
        <v>234</v>
      </c>
    </row>
    <row r="4" spans="1:5" x14ac:dyDescent="0.25">
      <c r="A4">
        <v>347890</v>
      </c>
      <c r="B4" t="s">
        <v>159</v>
      </c>
      <c r="C4" t="s">
        <v>160</v>
      </c>
      <c r="D4">
        <f>VLOOKUP(A5,DATOS!A2:D43,4)</f>
        <v>123</v>
      </c>
      <c r="E4" t="s">
        <v>182</v>
      </c>
    </row>
    <row r="5" spans="1:5" x14ac:dyDescent="0.25">
      <c r="A5">
        <v>443366</v>
      </c>
      <c r="B5" t="s">
        <v>181</v>
      </c>
      <c r="C5" t="s">
        <v>158</v>
      </c>
      <c r="D5">
        <f>VLOOKUP(A6,DATOS!A2:D44,4)</f>
        <v>21</v>
      </c>
    </row>
    <row r="6" spans="1:5" x14ac:dyDescent="0.25">
      <c r="A6">
        <v>554677</v>
      </c>
      <c r="B6" t="s">
        <v>173</v>
      </c>
      <c r="C6" t="s">
        <v>174</v>
      </c>
      <c r="D6">
        <f>VLOOKUP(A7,DATOS!A2:D45,4)</f>
        <v>21</v>
      </c>
    </row>
    <row r="7" spans="1:5" x14ac:dyDescent="0.25">
      <c r="A7">
        <v>567432</v>
      </c>
      <c r="B7" t="s">
        <v>152</v>
      </c>
      <c r="C7" t="s">
        <v>154</v>
      </c>
      <c r="D7">
        <f>VLOOKUP(A8,DATOS!A2:D46,4)</f>
        <v>387</v>
      </c>
    </row>
    <row r="8" spans="1:5" x14ac:dyDescent="0.25">
      <c r="A8">
        <v>789654</v>
      </c>
      <c r="B8" t="s">
        <v>152</v>
      </c>
      <c r="C8" t="s">
        <v>155</v>
      </c>
      <c r="D8">
        <f>VLOOKUP(A9,DATOS!A2:D47,4)</f>
        <v>387</v>
      </c>
    </row>
    <row r="9" spans="1:5" x14ac:dyDescent="0.25">
      <c r="A9">
        <v>876521</v>
      </c>
      <c r="B9" t="s">
        <v>126</v>
      </c>
      <c r="C9" t="s">
        <v>127</v>
      </c>
      <c r="D9">
        <f>VLOOKUP(A10,DATOS!A2:D48,4)</f>
        <v>178</v>
      </c>
    </row>
    <row r="10" spans="1:5" x14ac:dyDescent="0.25">
      <c r="A10">
        <v>987066</v>
      </c>
      <c r="B10" t="s">
        <v>142</v>
      </c>
      <c r="C10" t="s">
        <v>143</v>
      </c>
      <c r="D10" t="e">
        <f>VLOOKUP(A11,DATOS!A2:D49,4)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7" sqref="H17"/>
    </sheetView>
  </sheetViews>
  <sheetFormatPr baseColWidth="10" defaultRowHeight="15" x14ac:dyDescent="0.25"/>
  <cols>
    <col min="1" max="1" width="22" customWidth="1"/>
    <col min="3" max="3" width="14.140625" customWidth="1"/>
  </cols>
  <sheetData>
    <row r="1" spans="1:3" x14ac:dyDescent="0.25">
      <c r="A1" t="s">
        <v>183</v>
      </c>
      <c r="C1" t="s">
        <v>184</v>
      </c>
    </row>
    <row r="2" spans="1:3" x14ac:dyDescent="0.25">
      <c r="A2" t="s">
        <v>185</v>
      </c>
      <c r="B2">
        <v>3</v>
      </c>
      <c r="C2">
        <v>2</v>
      </c>
    </row>
    <row r="3" spans="1:3" x14ac:dyDescent="0.25">
      <c r="A3" t="s">
        <v>186</v>
      </c>
      <c r="B3">
        <v>3000</v>
      </c>
      <c r="C3">
        <v>3280</v>
      </c>
    </row>
    <row r="4" spans="1:3" x14ac:dyDescent="0.25">
      <c r="A4" t="s">
        <v>187</v>
      </c>
      <c r="B4">
        <v>2000</v>
      </c>
    </row>
    <row r="5" spans="1:3" x14ac:dyDescent="0.25">
      <c r="A5" t="s">
        <v>188</v>
      </c>
      <c r="B5">
        <v>1000</v>
      </c>
    </row>
    <row r="6" spans="1:3" x14ac:dyDescent="0.25">
      <c r="A6" t="s">
        <v>189</v>
      </c>
      <c r="B6">
        <v>3000</v>
      </c>
      <c r="C6">
        <v>3000</v>
      </c>
    </row>
    <row r="7" spans="1:3" x14ac:dyDescent="0.25">
      <c r="A7" t="s">
        <v>190</v>
      </c>
      <c r="B7">
        <v>500</v>
      </c>
      <c r="C7">
        <v>500</v>
      </c>
    </row>
    <row r="8" spans="1:3" x14ac:dyDescent="0.25">
      <c r="B8">
        <f>SUM(B3:B7)</f>
        <v>9500</v>
      </c>
      <c r="C8">
        <v>6780</v>
      </c>
    </row>
  </sheetData>
  <scenarios current="0" show="0">
    <scenario name="Destino 1" locked="1" count="8" user="ALBERTO" comment="Creado por ALBERTO el 10/11/2018">
      <inputCells r="C1" val="Huatulco"/>
      <inputCells r="C2" val="2"/>
      <inputCells r="C3" val="3280"/>
      <inputCells r="C4" val=""/>
      <inputCells r="C5" val=""/>
      <inputCells r="C6" val="3000"/>
      <inputCells r="C7" val="500"/>
      <inputCells r="C8" val="6780"/>
    </scenario>
    <scenario name="Destino 2" locked="1" count="8" user="ALBERTO" comment="Creado por ALBERTO el 10/11/2018">
      <inputCells r="C1" val="Chiapas"/>
      <inputCells r="C2" val="3"/>
      <inputCells r="C3" val="5400"/>
      <inputCells r="C4" val=""/>
      <inputCells r="C5" val=""/>
      <inputCells r="C6" val="3000"/>
      <inputCells r="C7" val="500"/>
      <inputCells r="C8" val="8900"/>
    </scenario>
    <scenario name="Destino 3" locked="1" count="8" user="ALBERTO" comment="Creado por ALBERTO el 10/11/2018">
      <inputCells r="C1" val="Rivera Maya"/>
      <inputCells r="C2" val="3 dias 2 noches"/>
      <inputCells r="C3" val="11250"/>
      <inputCells r="C4" val=""/>
      <inputCells r="C5" val=""/>
      <inputCells r="C6" val=""/>
      <inputCells r="C7" val="500"/>
      <inputCells r="C8" val="1175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Esquemas automáticos</vt:lpstr>
      <vt:lpstr>Esquemas manuales</vt:lpstr>
      <vt:lpstr>Subtotales</vt:lpstr>
      <vt:lpstr>Funciones de base de datos</vt:lpstr>
      <vt:lpstr>DATOS</vt:lpstr>
      <vt:lpstr>Buscar V (2)</vt:lpstr>
      <vt:lpstr>Escenarios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2018-11-09T17:03:50Z</dcterms:created>
  <dcterms:modified xsi:type="dcterms:W3CDTF">2018-11-10T13:05:25Z</dcterms:modified>
</cp:coreProperties>
</file>