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6570" windowWidth="15975" windowHeight="6615"/>
  </bookViews>
  <sheets>
    <sheet name="General Settings" sheetId="3" r:id="rId1"/>
    <sheet name="Settings" sheetId="2" r:id="rId2"/>
    <sheet name="Quotes" sheetId="1" r:id="rId3"/>
  </sheets>
  <definedNames>
    <definedName name="anscount" hidden="1">1</definedName>
    <definedName name="ConvexityAdjustmentType">'General Settings'!$D$18</definedName>
    <definedName name="Currency">'General Settings'!$D$15</definedName>
    <definedName name="EffectiveCMSspreads">Quotes!$C$6:$L$10</definedName>
    <definedName name="FileOverwrite">'General Settings'!$D$10</definedName>
    <definedName name="HandlePrefix">Quotes!$F$2</definedName>
    <definedName name="IborIndex">Settings!$D$9</definedName>
    <definedName name="limcount" hidden="1">1</definedName>
    <definedName name="modelOfYieldCurve">'General Settings'!$D$19</definedName>
    <definedName name="ObjectOverwrite">'General Settings'!$D$7</definedName>
    <definedName name="OptionExpiries">Settings!$D$4:$D$8</definedName>
    <definedName name="Permanent">'General Settings'!$D$6</definedName>
    <definedName name="sencount" hidden="1">2</definedName>
    <definedName name="SerializationPath">'General Settings'!$D$9</definedName>
    <definedName name="Serialize">'General Settings'!$D$8</definedName>
    <definedName name="SwapTenors">Settings!$D$10:$D$14</definedName>
    <definedName name="SwaptionVol">'General Settings'!$D$17</definedName>
    <definedName name="Trigger">'General Settings'!$D$5</definedName>
    <definedName name="YieldCurve">'General Settings'!$D$16</definedName>
  </definedNames>
  <calcPr calcId="145621"/>
</workbook>
</file>

<file path=xl/calcChain.xml><?xml version="1.0" encoding="utf-8"?>
<calcChain xmlns="http://schemas.openxmlformats.org/spreadsheetml/2006/main">
  <c r="D9" i="3" l="1"/>
  <c r="E2" i="1" l="1"/>
  <c r="F10" i="1" s="1"/>
  <c r="L10" i="1"/>
  <c r="K10" i="1"/>
  <c r="J10" i="1"/>
  <c r="I10" i="1"/>
  <c r="H10" i="1"/>
  <c r="G10" i="1"/>
  <c r="E10" i="1"/>
  <c r="D10" i="1"/>
  <c r="C10" i="1"/>
  <c r="L9" i="1"/>
  <c r="K9" i="1"/>
  <c r="J9" i="1"/>
  <c r="I9" i="1"/>
  <c r="G9" i="1"/>
  <c r="F9" i="1"/>
  <c r="E9" i="1"/>
  <c r="D9" i="1"/>
  <c r="C9" i="1"/>
  <c r="L8" i="1"/>
  <c r="K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C7" i="1"/>
  <c r="L6" i="1"/>
  <c r="K6" i="1"/>
  <c r="J6" i="1"/>
  <c r="I6" i="1"/>
  <c r="H6" i="1"/>
  <c r="G6" i="1"/>
  <c r="E6" i="1"/>
  <c r="D6" i="1"/>
  <c r="C6" i="1"/>
  <c r="C36" i="2"/>
  <c r="D16" i="2"/>
  <c r="D17" i="2"/>
  <c r="D18" i="2"/>
  <c r="D19" i="2"/>
  <c r="D15" i="2"/>
  <c r="D14" i="2"/>
  <c r="D13" i="2"/>
  <c r="D12" i="2"/>
  <c r="D11" i="2"/>
  <c r="D10" i="2"/>
  <c r="E17" i="2"/>
  <c r="D24" i="2"/>
  <c r="E17" i="1"/>
  <c r="G16" i="1"/>
  <c r="I15" i="1"/>
  <c r="K14" i="1"/>
  <c r="C14" i="1"/>
  <c r="E13" i="1"/>
  <c r="B2" i="3"/>
  <c r="D23" i="2"/>
  <c r="L17" i="1"/>
  <c r="D17" i="1"/>
  <c r="F16" i="1"/>
  <c r="H15" i="1"/>
  <c r="J14" i="1"/>
  <c r="L13" i="1"/>
  <c r="D13" i="1"/>
  <c r="E18" i="2"/>
  <c r="D22" i="2"/>
  <c r="K17" i="1"/>
  <c r="E16" i="1"/>
  <c r="G15" i="1"/>
  <c r="I14" i="1"/>
  <c r="K13" i="1"/>
  <c r="C13" i="1"/>
  <c r="D21" i="2"/>
  <c r="F15" i="1"/>
  <c r="J13" i="1"/>
  <c r="E19" i="2"/>
  <c r="I17" i="1"/>
  <c r="K16" i="1"/>
  <c r="C16" i="1"/>
  <c r="G14" i="1"/>
  <c r="I13" i="1"/>
  <c r="H17" i="1"/>
  <c r="L15" i="1"/>
  <c r="F14" i="1"/>
  <c r="K15" i="1"/>
  <c r="E14" i="1"/>
  <c r="D25" i="2"/>
  <c r="F17" i="1"/>
  <c r="C17" i="1"/>
  <c r="J17" i="1"/>
  <c r="L16" i="1"/>
  <c r="D16" i="1"/>
  <c r="H14" i="1"/>
  <c r="E15" i="1"/>
  <c r="J16" i="1"/>
  <c r="D15" i="1"/>
  <c r="H13" i="1"/>
  <c r="E15" i="2"/>
  <c r="G17" i="1"/>
  <c r="I16" i="1"/>
  <c r="C15" i="1"/>
  <c r="G13" i="1"/>
  <c r="E16" i="2"/>
  <c r="F6" i="1" l="1"/>
  <c r="D7" i="1"/>
  <c r="L7" i="1"/>
  <c r="J8" i="1"/>
  <c r="H9" i="1"/>
  <c r="F13" i="1"/>
  <c r="D27" i="2"/>
  <c r="D26" i="2"/>
  <c r="D14" i="1"/>
  <c r="L14" i="1"/>
  <c r="D30" i="2"/>
  <c r="D29" i="2"/>
  <c r="J15" i="1"/>
  <c r="H16" i="1"/>
  <c r="D28" i="2"/>
  <c r="D36" i="2"/>
</calcChain>
</file>

<file path=xl/sharedStrings.xml><?xml version="1.0" encoding="utf-8"?>
<sst xmlns="http://schemas.openxmlformats.org/spreadsheetml/2006/main" count="70" uniqueCount="46">
  <si>
    <t>General Settings</t>
  </si>
  <si>
    <t>2Y</t>
  </si>
  <si>
    <t>5Y</t>
  </si>
  <si>
    <t>10Y</t>
  </si>
  <si>
    <t>20Y</t>
  </si>
  <si>
    <t>30Y</t>
  </si>
  <si>
    <t>15Y</t>
  </si>
  <si>
    <t>Convexity Adjustment Type</t>
  </si>
  <si>
    <t>Model of Yield Curve</t>
  </si>
  <si>
    <t>EURYC</t>
  </si>
  <si>
    <t>CMS SPREADS</t>
  </si>
  <si>
    <t>Expiry Periods</t>
  </si>
  <si>
    <t>Swap Lengths</t>
  </si>
  <si>
    <t>Handle&lt;SwaptionVolsCubel&gt;</t>
  </si>
  <si>
    <t>Handle&lt;Yield Curvel&gt;</t>
  </si>
  <si>
    <t>Trigger</t>
  </si>
  <si>
    <t>EURSwaptionVol</t>
  </si>
  <si>
    <t>Handle&lt;Quote&gt;</t>
  </si>
  <si>
    <t>prefix</t>
  </si>
  <si>
    <t>ConundrumByNumericalIntegration</t>
  </si>
  <si>
    <t>NonParallelShifts</t>
  </si>
  <si>
    <t>Mean Reversion</t>
  </si>
  <si>
    <t>2YCmsMarket</t>
  </si>
  <si>
    <t>5YCmsMarket</t>
  </si>
  <si>
    <t>10YCmsMarket</t>
  </si>
  <si>
    <t>20YCmsMarket</t>
  </si>
  <si>
    <t>30YCmsMarket</t>
  </si>
  <si>
    <t>Permanent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</si>
  <si>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</si>
  <si>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</si>
  <si>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</si>
  <si>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</si>
  <si>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</si>
  <si>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</si>
  <si>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</si>
  <si>
    <t>CMS_Pricer_Single_1</t>
  </si>
  <si>
    <t>CMS_Pricer_Single_2</t>
  </si>
  <si>
    <t>CMS_Pricer_Single_3</t>
  </si>
  <si>
    <t>CMS_Pricer_Single_4</t>
  </si>
  <si>
    <t>CMS_Pricer_Single_5</t>
  </si>
  <si>
    <t>Euribor3M</t>
  </si>
  <si>
    <t>IborIndex</t>
  </si>
  <si>
    <t>bid</t>
  </si>
  <si>
    <t>ask</t>
  </si>
  <si>
    <t>EUR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</si>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</sst>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0.000"/>
    <numFmt numFmtId="168" formatCode="0.000%"/>
    <numFmt numFmtId="169" formatCode="ddd\,\ d\-mmm\-yyyy\,\ hh:mm:ss"/>
  </numFmts>
  <fonts count="12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2"/>
      <color indexed="16"/>
      <name val="MS Sans Serif"/>
    </font>
    <font>
      <sz val="8"/>
      <name val="Arial"/>
    </font>
    <font>
      <b/>
      <sz val="8"/>
      <name val="Arial"/>
      <family val="2"/>
    </font>
    <font>
      <b/>
      <sz val="12"/>
      <name val="MS Sans Serif"/>
      <family val="2"/>
    </font>
    <font>
      <b/>
      <sz val="13"/>
      <color indexed="10"/>
      <name val="Lucida Sans Unicode"/>
      <family val="2"/>
    </font>
    <font>
      <sz val="8"/>
      <name val="MS Sans Serif"/>
      <family val="2"/>
    </font>
    <font>
      <sz val="8"/>
      <name val="Microsoft Sans Serif"/>
      <family val="2"/>
    </font>
    <font>
      <b/>
      <sz val="8"/>
      <name val="Arial"/>
    </font>
    <font>
      <sz val="10"/>
      <name val="MS Sans Serif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164" fontId="3" fillId="2" borderId="0">
      <alignment horizontal="center" vertical="center"/>
    </xf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88">
    <xf numFmtId="0" fontId="0" fillId="0" borderId="0" xfId="0"/>
    <xf numFmtId="0" fontId="4" fillId="3" borderId="0" xfId="3" applyFill="1"/>
    <xf numFmtId="0" fontId="4" fillId="0" borderId="0" xfId="3"/>
    <xf numFmtId="0" fontId="4" fillId="4" borderId="1" xfId="3" applyFill="1" applyBorder="1"/>
    <xf numFmtId="0" fontId="4" fillId="4" borderId="0" xfId="0" applyFont="1" applyFill="1"/>
    <xf numFmtId="0" fontId="4" fillId="4" borderId="2" xfId="3" applyFill="1" applyBorder="1"/>
    <xf numFmtId="0" fontId="4" fillId="4" borderId="3" xfId="3" applyFill="1" applyBorder="1"/>
    <xf numFmtId="0" fontId="4" fillId="4" borderId="4" xfId="3" applyFill="1" applyBorder="1"/>
    <xf numFmtId="0" fontId="4" fillId="4" borderId="5" xfId="3" applyFill="1" applyBorder="1"/>
    <xf numFmtId="0" fontId="4" fillId="4" borderId="6" xfId="3" applyFill="1" applyBorder="1"/>
    <xf numFmtId="0" fontId="4" fillId="4" borderId="7" xfId="3" applyFill="1" applyBorder="1"/>
    <xf numFmtId="0" fontId="4" fillId="4" borderId="8" xfId="3" applyFill="1" applyBorder="1"/>
    <xf numFmtId="0" fontId="7" fillId="4" borderId="0" xfId="0" applyFont="1" applyFill="1" applyBorder="1" applyProtection="1"/>
    <xf numFmtId="0" fontId="8" fillId="5" borderId="9" xfId="0" applyFont="1" applyFill="1" applyBorder="1"/>
    <xf numFmtId="0" fontId="9" fillId="6" borderId="10" xfId="0" applyNumberFormat="1" applyFont="1" applyFill="1" applyBorder="1" applyAlignment="1" applyProtection="1">
      <alignment horizontal="center"/>
    </xf>
    <xf numFmtId="0" fontId="4" fillId="4" borderId="11" xfId="0" applyFont="1" applyFill="1" applyBorder="1" applyAlignment="1">
      <alignment horizontal="center"/>
    </xf>
    <xf numFmtId="0" fontId="10" fillId="7" borderId="12" xfId="0" applyFont="1" applyFill="1" applyBorder="1"/>
    <xf numFmtId="0" fontId="4" fillId="4" borderId="13" xfId="0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left" vertical="center"/>
    </xf>
    <xf numFmtId="0" fontId="4" fillId="5" borderId="0" xfId="3" applyFill="1"/>
    <xf numFmtId="0" fontId="1" fillId="5" borderId="0" xfId="3" applyFont="1" applyFill="1"/>
    <xf numFmtId="0" fontId="9" fillId="5" borderId="0" xfId="0" applyFont="1" applyFill="1"/>
    <xf numFmtId="0" fontId="0" fillId="5" borderId="0" xfId="0" applyFill="1"/>
    <xf numFmtId="0" fontId="9" fillId="4" borderId="5" xfId="0" applyFont="1" applyFill="1" applyBorder="1"/>
    <xf numFmtId="0" fontId="9" fillId="4" borderId="0" xfId="0" applyFont="1" applyFill="1" applyBorder="1"/>
    <xf numFmtId="0" fontId="9" fillId="4" borderId="6" xfId="0" applyFont="1" applyFill="1" applyBorder="1"/>
    <xf numFmtId="0" fontId="9" fillId="5" borderId="10" xfId="0" applyNumberFormat="1" applyFont="1" applyFill="1" applyBorder="1"/>
    <xf numFmtId="169" fontId="9" fillId="8" borderId="15" xfId="0" quotePrefix="1" applyNumberFormat="1" applyFont="1" applyFill="1" applyBorder="1" applyAlignment="1" applyProtection="1">
      <alignment horizontal="center"/>
    </xf>
    <xf numFmtId="15" fontId="9" fillId="4" borderId="6" xfId="0" applyNumberFormat="1" applyFont="1" applyFill="1" applyBorder="1"/>
    <xf numFmtId="169" fontId="9" fillId="8" borderId="15" xfId="0" applyNumberFormat="1" applyFont="1" applyFill="1" applyBorder="1" applyAlignment="1" applyProtection="1">
      <alignment horizontal="center"/>
    </xf>
    <xf numFmtId="169" fontId="9" fillId="8" borderId="15" xfId="0" quotePrefix="1" applyNumberFormat="1" applyFont="1" applyFill="1" applyBorder="1" applyAlignment="1" applyProtection="1">
      <alignment horizontal="left"/>
    </xf>
    <xf numFmtId="0" fontId="9" fillId="4" borderId="7" xfId="0" applyFont="1" applyFill="1" applyBorder="1"/>
    <xf numFmtId="0" fontId="9" fillId="4" borderId="1" xfId="0" applyFont="1" applyFill="1" applyBorder="1"/>
    <xf numFmtId="0" fontId="9" fillId="4" borderId="8" xfId="0" applyFont="1" applyFill="1" applyBorder="1"/>
    <xf numFmtId="0" fontId="11" fillId="4" borderId="5" xfId="0" applyFont="1" applyFill="1" applyBorder="1"/>
    <xf numFmtId="0" fontId="11" fillId="4" borderId="0" xfId="0" applyFont="1" applyFill="1" applyBorder="1"/>
    <xf numFmtId="0" fontId="11" fillId="4" borderId="6" xfId="0" applyFont="1" applyFill="1" applyBorder="1"/>
    <xf numFmtId="0" fontId="0" fillId="4" borderId="7" xfId="0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8" fillId="5" borderId="14" xfId="0" applyFont="1" applyFill="1" applyBorder="1" applyAlignment="1">
      <alignment horizontal="left" vertical="center"/>
    </xf>
    <xf numFmtId="0" fontId="9" fillId="6" borderId="16" xfId="0" applyNumberFormat="1" applyFont="1" applyFill="1" applyBorder="1" applyAlignment="1" applyProtection="1">
      <alignment horizontal="center"/>
    </xf>
    <xf numFmtId="0" fontId="9" fillId="6" borderId="17" xfId="0" applyNumberFormat="1" applyFont="1" applyFill="1" applyBorder="1" applyAlignment="1" applyProtection="1">
      <alignment horizontal="center"/>
    </xf>
    <xf numFmtId="0" fontId="9" fillId="6" borderId="18" xfId="0" applyNumberFormat="1" applyFont="1" applyFill="1" applyBorder="1" applyAlignment="1" applyProtection="1">
      <alignment horizontal="center"/>
    </xf>
    <xf numFmtId="0" fontId="8" fillId="5" borderId="11" xfId="0" applyFont="1" applyFill="1" applyBorder="1"/>
    <xf numFmtId="0" fontId="8" fillId="5" borderId="19" xfId="0" applyFont="1" applyFill="1" applyBorder="1"/>
    <xf numFmtId="0" fontId="8" fillId="5" borderId="19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168" fontId="4" fillId="4" borderId="0" xfId="5" applyNumberFormat="1" applyFont="1" applyFill="1"/>
    <xf numFmtId="2" fontId="4" fillId="4" borderId="6" xfId="3" applyNumberFormat="1" applyFill="1" applyBorder="1"/>
    <xf numFmtId="0" fontId="4" fillId="4" borderId="14" xfId="0" applyFont="1" applyFill="1" applyBorder="1" applyAlignment="1"/>
    <xf numFmtId="0" fontId="4" fillId="4" borderId="11" xfId="0" applyFont="1" applyFill="1" applyBorder="1" applyAlignment="1"/>
    <xf numFmtId="0" fontId="4" fillId="4" borderId="19" xfId="0" applyFont="1" applyFill="1" applyBorder="1" applyAlignment="1"/>
    <xf numFmtId="167" fontId="4" fillId="4" borderId="16" xfId="3" applyNumberFormat="1" applyFont="1" applyFill="1" applyBorder="1" applyAlignment="1"/>
    <xf numFmtId="0" fontId="4" fillId="4" borderId="16" xfId="0" applyFont="1" applyFill="1" applyBorder="1" applyAlignment="1"/>
    <xf numFmtId="0" fontId="4" fillId="4" borderId="17" xfId="0" applyFont="1" applyFill="1" applyBorder="1" applyAlignment="1"/>
    <xf numFmtId="0" fontId="4" fillId="4" borderId="18" xfId="0" applyFont="1" applyFill="1" applyBorder="1" applyAlignment="1"/>
    <xf numFmtId="10" fontId="5" fillId="0" borderId="20" xfId="5" applyNumberFormat="1" applyFont="1" applyFill="1" applyBorder="1" applyAlignment="1">
      <alignment horizontal="center"/>
    </xf>
    <xf numFmtId="10" fontId="5" fillId="0" borderId="14" xfId="5" applyNumberFormat="1" applyFont="1" applyFill="1" applyBorder="1" applyAlignment="1">
      <alignment horizontal="center"/>
    </xf>
    <xf numFmtId="10" fontId="5" fillId="0" borderId="21" xfId="5" applyNumberFormat="1" applyFont="1" applyFill="1" applyBorder="1" applyAlignment="1">
      <alignment horizontal="center"/>
    </xf>
    <xf numFmtId="10" fontId="5" fillId="0" borderId="19" xfId="5" applyNumberFormat="1" applyFont="1" applyFill="1" applyBorder="1" applyAlignment="1">
      <alignment horizontal="center"/>
    </xf>
    <xf numFmtId="168" fontId="4" fillId="4" borderId="20" xfId="5" applyNumberFormat="1" applyFont="1" applyFill="1" applyBorder="1" applyAlignment="1">
      <alignment horizontal="left"/>
    </xf>
    <xf numFmtId="168" fontId="4" fillId="4" borderId="14" xfId="5" applyNumberFormat="1" applyFont="1" applyFill="1" applyBorder="1" applyAlignment="1">
      <alignment horizontal="left"/>
    </xf>
    <xf numFmtId="168" fontId="4" fillId="4" borderId="22" xfId="5" applyNumberFormat="1" applyFont="1" applyFill="1" applyBorder="1" applyAlignment="1">
      <alignment horizontal="left"/>
    </xf>
    <xf numFmtId="168" fontId="4" fillId="4" borderId="11" xfId="5" applyNumberFormat="1" applyFont="1" applyFill="1" applyBorder="1" applyAlignment="1">
      <alignment horizontal="left"/>
    </xf>
    <xf numFmtId="168" fontId="4" fillId="4" borderId="21" xfId="5" applyNumberFormat="1" applyFont="1" applyFill="1" applyBorder="1" applyAlignment="1">
      <alignment horizontal="left"/>
    </xf>
    <xf numFmtId="168" fontId="4" fillId="4" borderId="19" xfId="5" applyNumberFormat="1" applyFont="1" applyFill="1" applyBorder="1" applyAlignment="1">
      <alignment horizontal="left"/>
    </xf>
    <xf numFmtId="0" fontId="11" fillId="4" borderId="22" xfId="0" applyFont="1" applyFill="1" applyBorder="1"/>
    <xf numFmtId="0" fontId="9" fillId="0" borderId="10" xfId="0" applyNumberFormat="1" applyFont="1" applyFill="1" applyBorder="1" applyAlignment="1" applyProtection="1">
      <alignment horizontal="center"/>
    </xf>
    <xf numFmtId="0" fontId="11" fillId="4" borderId="17" xfId="0" applyFont="1" applyFill="1" applyBorder="1"/>
    <xf numFmtId="0" fontId="6" fillId="10" borderId="23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3" xfId="3" applyFont="1" applyFill="1" applyBorder="1" applyAlignment="1">
      <alignment horizontal="center"/>
    </xf>
    <xf numFmtId="0" fontId="6" fillId="10" borderId="2" xfId="3" applyFont="1" applyFill="1" applyBorder="1" applyAlignment="1">
      <alignment horizontal="center"/>
    </xf>
    <xf numFmtId="0" fontId="6" fillId="10" borderId="4" xfId="3" applyFont="1" applyFill="1" applyBorder="1" applyAlignment="1">
      <alignment horizontal="center"/>
    </xf>
    <xf numFmtId="0" fontId="8" fillId="5" borderId="11" xfId="0" applyFont="1" applyFill="1" applyBorder="1" applyAlignment="1">
      <alignment horizontal="left" vertical="center"/>
    </xf>
    <xf numFmtId="0" fontId="8" fillId="5" borderId="19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9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Percent" xfId="5" builtinId="5"/>
    <cellStyle name="result" xfId="6"/>
    <cellStyle name="Valuta (0)_BENCH2" xfId="7"/>
    <cellStyle name="Valuta_BENCH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0"/>
  <sheetViews>
    <sheetView tabSelected="1" workbookViewId="0">
      <selection activeCell="D5" sqref="D5"/>
    </sheetView>
  </sheetViews>
  <sheetFormatPr defaultColWidth="8" defaultRowHeight="11.25" x14ac:dyDescent="0.2"/>
  <cols>
    <col min="1" max="1" width="6.140625" style="24" customWidth="1"/>
    <col min="2" max="2" width="4.28515625" style="24" customWidth="1"/>
    <col min="3" max="3" width="15.5703125" style="24" bestFit="1" customWidth="1"/>
    <col min="4" max="4" width="85.5703125" style="24" bestFit="1" customWidth="1"/>
    <col min="5" max="5" width="4.7109375" style="24" customWidth="1"/>
    <col min="6" max="6" width="35.28515625" style="24" customWidth="1"/>
    <col min="7" max="7" width="4.28515625" style="24" customWidth="1"/>
    <col min="8" max="16384" width="8" style="24"/>
  </cols>
  <sheetData>
    <row r="2" spans="1:5" ht="13.5" thickBot="1" x14ac:dyDescent="0.25">
      <c r="B2" s="25" t="str">
        <f>_xll.qlxlVersion(TRUE,Trigger)</f>
        <v>QuantLibXL 1.2.0 - MS VC++ 9.0 - Multithreaded Dynamic Runtime library - Release Configuration - Jan 18 2013 12:11:06</v>
      </c>
    </row>
    <row r="3" spans="1:5" s="27" customFormat="1" ht="15.75" x14ac:dyDescent="0.25">
      <c r="A3" s="26"/>
      <c r="B3" s="77" t="s">
        <v>0</v>
      </c>
      <c r="C3" s="78"/>
      <c r="D3" s="78"/>
      <c r="E3" s="79"/>
    </row>
    <row r="4" spans="1:5" s="27" customFormat="1" ht="12.75" x14ac:dyDescent="0.2">
      <c r="A4" s="26"/>
      <c r="B4" s="28"/>
      <c r="C4" s="29"/>
      <c r="D4" s="29"/>
      <c r="E4" s="30"/>
    </row>
    <row r="5" spans="1:5" s="27" customFormat="1" ht="12.75" x14ac:dyDescent="0.2">
      <c r="A5" s="26"/>
      <c r="B5" s="28"/>
      <c r="C5" s="31" t="s">
        <v>15</v>
      </c>
      <c r="D5" s="32"/>
      <c r="E5" s="33"/>
    </row>
    <row r="6" spans="1:5" s="27" customFormat="1" ht="12.75" x14ac:dyDescent="0.2">
      <c r="A6" s="26"/>
      <c r="B6" s="28"/>
      <c r="C6" s="31" t="s">
        <v>27</v>
      </c>
      <c r="D6" s="32" t="b">
        <v>1</v>
      </c>
      <c r="E6" s="33"/>
    </row>
    <row r="7" spans="1:5" s="27" customFormat="1" ht="12.75" x14ac:dyDescent="0.2">
      <c r="A7" s="26"/>
      <c r="B7" s="28"/>
      <c r="C7" s="31" t="s">
        <v>28</v>
      </c>
      <c r="D7" s="34" t="b">
        <v>0</v>
      </c>
      <c r="E7" s="33"/>
    </row>
    <row r="8" spans="1:5" s="27" customFormat="1" ht="12.75" x14ac:dyDescent="0.2">
      <c r="A8" s="26"/>
      <c r="B8" s="28"/>
      <c r="C8" s="31" t="s">
        <v>29</v>
      </c>
      <c r="D8" s="34" t="b">
        <v>1</v>
      </c>
      <c r="E8" s="33"/>
    </row>
    <row r="9" spans="1:5" s="27" customFormat="1" ht="12.75" x14ac:dyDescent="0.2">
      <c r="A9" s="26"/>
      <c r="B9" s="28"/>
      <c r="C9" s="31" t="s">
        <v>30</v>
      </c>
      <c r="D9" s="35" t="str">
        <f ca="1">SUBSTITUTE(LEFT(CELL("filename",A1),FIND("[",CELL("filename",A1),1)-1),"\XLS\","\XML\")</f>
        <v>C:\Users\erik\Documents\repos\quantlib_nando\QuantLibXL\Data\XML\050_CalibrateCMSMarket\</v>
      </c>
      <c r="E9" s="33"/>
    </row>
    <row r="10" spans="1:5" s="27" customFormat="1" ht="12.75" x14ac:dyDescent="0.2">
      <c r="A10" s="26"/>
      <c r="B10" s="28"/>
      <c r="C10" s="31" t="s">
        <v>31</v>
      </c>
      <c r="D10" s="32" t="b">
        <v>1</v>
      </c>
      <c r="E10" s="33"/>
    </row>
    <row r="11" spans="1:5" s="27" customFormat="1" ht="13.5" thickBot="1" x14ac:dyDescent="0.25">
      <c r="A11" s="26"/>
      <c r="B11" s="36"/>
      <c r="C11" s="37"/>
      <c r="D11" s="37"/>
      <c r="E11" s="38"/>
    </row>
    <row r="12" spans="1:5" ht="12" thickBot="1" x14ac:dyDescent="0.25"/>
    <row r="13" spans="1:5" ht="15.75" x14ac:dyDescent="0.25">
      <c r="B13" s="77" t="s">
        <v>32</v>
      </c>
      <c r="C13" s="78"/>
      <c r="D13" s="78"/>
      <c r="E13" s="79"/>
    </row>
    <row r="14" spans="1:5" ht="12.75" x14ac:dyDescent="0.2">
      <c r="B14" s="39"/>
      <c r="C14" s="40"/>
      <c r="D14" s="40"/>
      <c r="E14" s="41"/>
    </row>
    <row r="15" spans="1:5" ht="12.75" x14ac:dyDescent="0.2">
      <c r="B15" s="74"/>
      <c r="C15" s="13" t="s">
        <v>45</v>
      </c>
      <c r="D15" s="75" t="s">
        <v>44</v>
      </c>
      <c r="E15" s="76"/>
    </row>
    <row r="16" spans="1:5" ht="12.75" x14ac:dyDescent="0.2">
      <c r="B16" s="39"/>
      <c r="C16" s="13" t="s">
        <v>14</v>
      </c>
      <c r="D16" s="14" t="s">
        <v>9</v>
      </c>
      <c r="E16" s="41"/>
    </row>
    <row r="17" spans="2:5" ht="12.75" x14ac:dyDescent="0.2">
      <c r="B17" s="39"/>
      <c r="C17" s="13" t="s">
        <v>13</v>
      </c>
      <c r="D17" s="14" t="s">
        <v>16</v>
      </c>
      <c r="E17" s="41"/>
    </row>
    <row r="18" spans="2:5" ht="12.75" x14ac:dyDescent="0.2">
      <c r="B18" s="39"/>
      <c r="C18" s="13" t="s">
        <v>7</v>
      </c>
      <c r="D18" s="14" t="s">
        <v>19</v>
      </c>
      <c r="E18" s="41"/>
    </row>
    <row r="19" spans="2:5" ht="12.75" x14ac:dyDescent="0.2">
      <c r="B19" s="39"/>
      <c r="C19" s="13" t="s">
        <v>8</v>
      </c>
      <c r="D19" s="14" t="s">
        <v>20</v>
      </c>
      <c r="E19" s="41"/>
    </row>
    <row r="20" spans="2:5" ht="13.5" thickBot="1" x14ac:dyDescent="0.25">
      <c r="B20" s="42"/>
      <c r="C20" s="43"/>
      <c r="D20" s="43"/>
      <c r="E20" s="44"/>
    </row>
  </sheetData>
  <mergeCells count="2">
    <mergeCell ref="B3:E3"/>
    <mergeCell ref="B13:E13"/>
  </mergeCells>
  <phoneticPr fontId="4" type="noConversion"/>
  <dataValidations count="3">
    <dataValidation type="list" allowBlank="1" showInputMessage="1" showErrorMessage="1" sqref="D18">
      <formula1>"ConundrumByBlack, ConundrumByNumericalIntegration"</formula1>
    </dataValidation>
    <dataValidation type="list" allowBlank="1" showInputMessage="1" showErrorMessage="1" sqref="D19">
      <formula1>"Standard, ExactYield, ParallelShifts, NonParallelShifts"</formula1>
    </dataValidation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Y48"/>
  <sheetViews>
    <sheetView workbookViewId="0">
      <selection activeCell="D27" sqref="D27"/>
    </sheetView>
  </sheetViews>
  <sheetFormatPr defaultColWidth="8" defaultRowHeight="11.25" x14ac:dyDescent="0.2"/>
  <cols>
    <col min="1" max="1" width="3.42578125" style="2" customWidth="1"/>
    <col min="2" max="2" width="4.140625" style="2" customWidth="1"/>
    <col min="3" max="3" width="24.85546875" style="2" bestFit="1" customWidth="1"/>
    <col min="4" max="4" width="29.7109375" style="2" bestFit="1" customWidth="1"/>
    <col min="5" max="5" width="4" style="2" bestFit="1" customWidth="1"/>
    <col min="6" max="7" width="29.7109375" style="2" bestFit="1" customWidth="1"/>
    <col min="8" max="9" width="28.7109375" style="2" bestFit="1" customWidth="1"/>
    <col min="10" max="12" width="29.7109375" style="2" bestFit="1" customWidth="1"/>
    <col min="13" max="16384" width="8" style="2"/>
  </cols>
  <sheetData>
    <row r="1" spans="1:103" s="1" customFormat="1" ht="12" thickBot="1" x14ac:dyDescent="0.25"/>
    <row r="2" spans="1:103" s="1" customFormat="1" ht="16.5" thickBot="1" x14ac:dyDescent="0.3">
      <c r="B2" s="80" t="s">
        <v>32</v>
      </c>
      <c r="C2" s="81"/>
      <c r="D2" s="81"/>
      <c r="E2" s="82"/>
    </row>
    <row r="3" spans="1:103" x14ac:dyDescent="0.2">
      <c r="A3" s="1"/>
      <c r="B3" s="6"/>
      <c r="C3" s="5"/>
      <c r="D3" s="5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pans="1:103" x14ac:dyDescent="0.2">
      <c r="A4" s="1"/>
      <c r="B4" s="8"/>
      <c r="C4" s="85" t="s">
        <v>11</v>
      </c>
      <c r="D4" s="22" t="s">
        <v>2</v>
      </c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pans="1:103" x14ac:dyDescent="0.2">
      <c r="A5" s="1"/>
      <c r="B5" s="8"/>
      <c r="C5" s="83"/>
      <c r="D5" s="15" t="s">
        <v>3</v>
      </c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</row>
    <row r="6" spans="1:103" x14ac:dyDescent="0.2">
      <c r="A6" s="1"/>
      <c r="B6" s="8"/>
      <c r="C6" s="83"/>
      <c r="D6" s="15" t="s">
        <v>6</v>
      </c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pans="1:103" x14ac:dyDescent="0.2">
      <c r="A7" s="1"/>
      <c r="B7" s="8"/>
      <c r="C7" s="83"/>
      <c r="D7" s="15" t="s">
        <v>4</v>
      </c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pans="1:103" x14ac:dyDescent="0.2">
      <c r="A8" s="1"/>
      <c r="B8" s="8"/>
      <c r="C8" s="83"/>
      <c r="D8" s="15" t="s">
        <v>5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pans="1:103" x14ac:dyDescent="0.2">
      <c r="A9" s="1"/>
      <c r="B9" s="8"/>
      <c r="C9" s="53" t="s">
        <v>41</v>
      </c>
      <c r="D9" s="22" t="s">
        <v>40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</row>
    <row r="10" spans="1:103" x14ac:dyDescent="0.2">
      <c r="A10" s="1"/>
      <c r="B10" s="8"/>
      <c r="C10" s="85" t="s">
        <v>12</v>
      </c>
      <c r="D10" s="57" t="str">
        <f>Currency&amp;"iborSwapIsdaFixA2Y"</f>
        <v>EURiborSwapIsdaFixA2Y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pans="1:103" x14ac:dyDescent="0.2">
      <c r="A11" s="1"/>
      <c r="B11" s="8"/>
      <c r="C11" s="86"/>
      <c r="D11" s="58" t="str">
        <f>Currency&amp;"iborSwapIsdaFixA5Y"</f>
        <v>EURiborSwapIsdaFixA5Y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spans="1:103" x14ac:dyDescent="0.2">
      <c r="A12" s="1"/>
      <c r="B12" s="8"/>
      <c r="C12" s="86"/>
      <c r="D12" s="58" t="str">
        <f>Currency&amp;"iborSwapIsdaFixA10Y"</f>
        <v>EURiborSwapIsdaFixA10Y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3" x14ac:dyDescent="0.2">
      <c r="A13" s="1"/>
      <c r="B13" s="8"/>
      <c r="C13" s="86"/>
      <c r="D13" s="58" t="str">
        <f>Currency&amp;"iborSwapIsdaFixA20Y"</f>
        <v>EURiborSwapIsdaFixA20Y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3" ht="12" customHeight="1" x14ac:dyDescent="0.2">
      <c r="A14" s="1"/>
      <c r="B14" s="8"/>
      <c r="C14" s="87"/>
      <c r="D14" s="59" t="str">
        <f>Currency&amp;"iborSwapIsdaFixA30Y"</f>
        <v>EURiborSwapIsdaFixA30Y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3" x14ac:dyDescent="0.2">
      <c r="A15" s="1"/>
      <c r="B15" s="8"/>
      <c r="C15" s="83" t="s">
        <v>21</v>
      </c>
      <c r="D15" s="60" t="str">
        <f>Currency&amp;"SwaptionMeanReversion2Y_Quote"</f>
        <v>EURSwaptionMeanReversion2Y_Quote</v>
      </c>
      <c r="E15" s="56" t="e">
        <f>_xll.qlQuoteValue(D15,Trigger)</f>
        <v>#NUM!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</row>
    <row r="16" spans="1:103" x14ac:dyDescent="0.2">
      <c r="A16" s="1"/>
      <c r="B16" s="8"/>
      <c r="C16" s="83"/>
      <c r="D16" s="58" t="str">
        <f>Currency&amp;"SwaptionMeanReversion5Y_Quote"</f>
        <v>EURSwaptionMeanReversion5Y_Quote</v>
      </c>
      <c r="E16" s="56" t="e">
        <f>_xll.qlQuoteValue(D16,Trigger)</f>
        <v>#NUM!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 x14ac:dyDescent="0.2">
      <c r="A17" s="1"/>
      <c r="B17" s="8"/>
      <c r="C17" s="83"/>
      <c r="D17" s="58" t="str">
        <f>Currency&amp;"SwaptionMeanReversion10Y_Quote"</f>
        <v>EURSwaptionMeanReversion10Y_Quote</v>
      </c>
      <c r="E17" s="56" t="e">
        <f>_xll.qlQuoteValue(D17,Trigger)</f>
        <v>#NUM!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 x14ac:dyDescent="0.2">
      <c r="A18" s="1"/>
      <c r="B18" s="8"/>
      <c r="C18" s="83"/>
      <c r="D18" s="58" t="str">
        <f>Currency&amp;"SwaptionMeanReversion20Y_Quote"</f>
        <v>EURSwaptionMeanReversion20Y_Quote</v>
      </c>
      <c r="E18" s="56" t="e">
        <f>_xll.qlQuoteValue(D18,Trigger)</f>
        <v>#NUM!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spans="1:103" x14ac:dyDescent="0.2">
      <c r="A19" s="1"/>
      <c r="B19" s="8"/>
      <c r="C19" s="84"/>
      <c r="D19" s="59" t="str">
        <f>Currency&amp;"SwaptionMeanReversion30Y_Quote"</f>
        <v>EURSwaptionMeanReversion30Y_Quote</v>
      </c>
      <c r="E19" s="56" t="e">
        <f>_xll.qlQuoteValue(D19,Trigger)</f>
        <v>#NUM!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 x14ac:dyDescent="0.2">
      <c r="A20" s="1"/>
      <c r="B20" s="8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 x14ac:dyDescent="0.2">
      <c r="A21" s="1"/>
      <c r="B21" s="8"/>
      <c r="C21" s="45" t="s">
        <v>35</v>
      </c>
      <c r="D21" s="61" t="str">
        <f>_xll.qlCmsCouponPricer(Currency&amp;C21,SwaptionVol,ConvexityAdjustmentType,modelOfYieldCurve,D15,Permanent,Trigger,ObjectOverwrite)</f>
        <v>EURCMS_Pricer_Single_1#0000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</row>
    <row r="22" spans="1:103" x14ac:dyDescent="0.2">
      <c r="A22" s="1"/>
      <c r="B22" s="8"/>
      <c r="C22" s="23" t="s">
        <v>36</v>
      </c>
      <c r="D22" s="62" t="str">
        <f>_xll.qlCmsCouponPricer(Currency&amp;C22,SwaptionVol,ConvexityAdjustmentType,modelOfYieldCurve,D16,Permanent,Trigger,ObjectOverwrite)</f>
        <v>EURCMS_Pricer_Single_2#0000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spans="1:103" x14ac:dyDescent="0.2">
      <c r="A23" s="1"/>
      <c r="B23" s="8"/>
      <c r="C23" s="23" t="s">
        <v>37</v>
      </c>
      <c r="D23" s="62" t="str">
        <f>_xll.qlCmsCouponPricer(Currency&amp;C23,SwaptionVol,ConvexityAdjustmentType,modelOfYieldCurve,D17,Permanent,Trigger,ObjectOverwrite)</f>
        <v>EURCMS_Pricer_Single_3#0000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pans="1:103" x14ac:dyDescent="0.2">
      <c r="A24" s="1"/>
      <c r="B24" s="8"/>
      <c r="C24" s="23" t="s">
        <v>38</v>
      </c>
      <c r="D24" s="62" t="str">
        <f>_xll.qlCmsCouponPricer(Currency&amp;C24,SwaptionVol,ConvexityAdjustmentType,modelOfYieldCurve,D18,Permanent,Trigger,ObjectOverwrite)</f>
        <v>EURCMS_Pricer_Single_4#0000</v>
      </c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 x14ac:dyDescent="0.2">
      <c r="A25" s="1"/>
      <c r="B25" s="8"/>
      <c r="C25" s="51" t="s">
        <v>39</v>
      </c>
      <c r="D25" s="63" t="str">
        <f>_xll.qlCmsCouponPricer(Currency&amp;C25,SwaptionVol,ConvexityAdjustmentType,modelOfYieldCurve,D19,Permanent,Trigger,ObjectOverwrite)</f>
        <v>EURCMS_Pricer_Single_5#0000</v>
      </c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pans="1:103" x14ac:dyDescent="0.2">
      <c r="A26" s="1"/>
      <c r="B26" s="8"/>
      <c r="C26" s="49" t="s">
        <v>22</v>
      </c>
      <c r="D26" s="46" t="e">
        <f>_xll.qlCmsMarket($C26,OptionExpiries,$D10,IborIndex,Quotes!C$6:D$10,$D21,YieldCurve,Permanent,,ObjectOverwrite)</f>
        <v>#NUM!</v>
      </c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 x14ac:dyDescent="0.2">
      <c r="A27" s="1"/>
      <c r="B27" s="8"/>
      <c r="C27" s="49" t="s">
        <v>23</v>
      </c>
      <c r="D27" s="47" t="e">
        <f>_xll.qlCmsMarket($C27,OptionExpiries,$D11,IborIndex,Quotes!E$6:F$10,$D22,YieldCurve,Permanent,,ObjectOverwrite)</f>
        <v>#NUM!</v>
      </c>
      <c r="E27" s="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 x14ac:dyDescent="0.2">
      <c r="A28" s="1"/>
      <c r="B28" s="8"/>
      <c r="C28" s="49" t="s">
        <v>24</v>
      </c>
      <c r="D28" s="47" t="e">
        <f>_xll.qlCmsMarket($C28,OptionExpiries,$D12,IborIndex,Quotes!G$6:H$10,$D23,YieldCurve,Permanent,,ObjectOverwrite)</f>
        <v>#NUM!</v>
      </c>
      <c r="E28" s="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 x14ac:dyDescent="0.2">
      <c r="A29" s="1"/>
      <c r="B29" s="8"/>
      <c r="C29" s="49" t="s">
        <v>25</v>
      </c>
      <c r="D29" s="47" t="e">
        <f>_xll.qlCmsMarket($C29,OptionExpiries,$D13,IborIndex,Quotes!I$6:J$10,$D24,YieldCurve,Permanent,,ObjectOverwrite)</f>
        <v>#NUM!</v>
      </c>
      <c r="E29" s="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pans="1:103" x14ac:dyDescent="0.2">
      <c r="A30" s="1"/>
      <c r="B30" s="8"/>
      <c r="C30" s="50" t="s">
        <v>26</v>
      </c>
      <c r="D30" s="48" t="e">
        <f>_xll.qlCmsMarket($C30,OptionExpiries,$D14,IborIndex,Quotes!K$6:L$10,$D25,YieldCurve,Permanent,,ObjectOverwrite)</f>
        <v>#NUM!</v>
      </c>
      <c r="E30" s="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 ht="12" thickBot="1" x14ac:dyDescent="0.25">
      <c r="A31" s="1"/>
      <c r="B31" s="10"/>
      <c r="C31" s="3"/>
      <c r="D31" s="3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 ht="12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pans="1:103" ht="16.5" thickBot="1" x14ac:dyDescent="0.3">
      <c r="A33" s="1"/>
      <c r="B33" s="80" t="s">
        <v>33</v>
      </c>
      <c r="C33" s="81"/>
      <c r="D33" s="81"/>
      <c r="E33" s="8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pans="1:103" x14ac:dyDescent="0.2">
      <c r="A34" s="1"/>
      <c r="B34" s="6"/>
      <c r="C34" s="5"/>
      <c r="D34" s="5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 x14ac:dyDescent="0.2">
      <c r="A35" s="1"/>
      <c r="B35" s="8"/>
      <c r="C35" s="52" t="s">
        <v>34</v>
      </c>
      <c r="D35" s="52" t="s">
        <v>29</v>
      </c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 x14ac:dyDescent="0.2">
      <c r="A36" s="1"/>
      <c r="B36" s="8"/>
      <c r="C36" s="53" t="str">
        <f>Currency&amp;"_010_SingleIndexMarkets.xml"</f>
        <v>EUR_010_SingleIndexMarkets.xml</v>
      </c>
      <c r="D36" s="54" t="e">
        <f ca="1">IF(Serialize,_xll.ohObjectSave(D21:D30,SerializationPath&amp;C36,FileOverwrite,Serialize),"--")</f>
        <v>#NAME?</v>
      </c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 s="1" customFormat="1" ht="12" thickBot="1" x14ac:dyDescent="0.25">
      <c r="B37" s="10"/>
      <c r="C37" s="3"/>
      <c r="D37" s="3"/>
      <c r="E37" s="11"/>
    </row>
    <row r="38" spans="1:103" s="1" customFormat="1" x14ac:dyDescent="0.2"/>
    <row r="39" spans="1:103" s="1" customFormat="1" x14ac:dyDescent="0.2"/>
    <row r="40" spans="1:103" s="1" customFormat="1" x14ac:dyDescent="0.2"/>
    <row r="41" spans="1:103" s="1" customFormat="1" x14ac:dyDescent="0.2"/>
    <row r="42" spans="1:103" s="1" customFormat="1" x14ac:dyDescent="0.2"/>
    <row r="43" spans="1:103" s="1" customFormat="1" x14ac:dyDescent="0.2"/>
    <row r="44" spans="1:103" s="1" customFormat="1" x14ac:dyDescent="0.2"/>
    <row r="45" spans="1:103" s="1" customFormat="1" x14ac:dyDescent="0.2"/>
    <row r="46" spans="1:103" s="1" customFormat="1" x14ac:dyDescent="0.2"/>
    <row r="47" spans="1:103" s="1" customFormat="1" x14ac:dyDescent="0.2"/>
    <row r="48" spans="1:103" s="1" customFormat="1" x14ac:dyDescent="0.2"/>
  </sheetData>
  <mergeCells count="5">
    <mergeCell ref="B2:E2"/>
    <mergeCell ref="B33:E33"/>
    <mergeCell ref="C15:C19"/>
    <mergeCell ref="C4:C8"/>
    <mergeCell ref="C10:C14"/>
  </mergeCells>
  <phoneticPr fontId="4" type="noConversion"/>
  <dataValidations count="1">
    <dataValidation type="list" allowBlank="1" showInputMessage="1" showErrorMessage="1" sqref="D9">
      <formula1>"EuriborSW,Euribor2W,Euribor3W,Euribor1M,Euribor2M,Euribor3M,Euribor4M,Euribor5M,Euribor6M,Euribor7M,Euribor8M,Euribor9M,Euribor10M,Euribor11M,Euribor1Y"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7"/>
  <sheetViews>
    <sheetView workbookViewId="0">
      <selection activeCell="E2" sqref="E2"/>
    </sheetView>
  </sheetViews>
  <sheetFormatPr defaultRowHeight="11.25" x14ac:dyDescent="0.2"/>
  <cols>
    <col min="1" max="1" width="5.5703125" style="4" customWidth="1"/>
    <col min="2" max="2" width="3.7109375" style="4" bestFit="1" customWidth="1"/>
    <col min="3" max="3" width="19.28515625" style="4" bestFit="1" customWidth="1"/>
    <col min="4" max="4" width="19.7109375" style="4" bestFit="1" customWidth="1"/>
    <col min="5" max="5" width="19.28515625" style="4" bestFit="1" customWidth="1"/>
    <col min="6" max="6" width="19.7109375" style="4" bestFit="1" customWidth="1"/>
    <col min="7" max="7" width="20.140625" style="4" bestFit="1" customWidth="1"/>
    <col min="8" max="8" width="20.5703125" style="4" bestFit="1" customWidth="1"/>
    <col min="9" max="9" width="20.140625" style="4" bestFit="1" customWidth="1"/>
    <col min="10" max="10" width="20.5703125" style="4" bestFit="1" customWidth="1"/>
    <col min="11" max="11" width="20.140625" style="4" bestFit="1" customWidth="1"/>
    <col min="12" max="12" width="20.5703125" style="4" bestFit="1" customWidth="1"/>
    <col min="13" max="16384" width="9.140625" style="4"/>
  </cols>
  <sheetData>
    <row r="1" spans="2:12" ht="12" thickBot="1" x14ac:dyDescent="0.25">
      <c r="E1" s="18" t="s">
        <v>17</v>
      </c>
    </row>
    <row r="2" spans="2:12" ht="17.25" customHeight="1" thickBot="1" x14ac:dyDescent="0.3">
      <c r="C2" s="12" t="s">
        <v>10</v>
      </c>
      <c r="D2" s="16" t="s">
        <v>18</v>
      </c>
      <c r="E2" s="17" t="str">
        <f>Currency&amp;"CMS"</f>
        <v>EURCMS</v>
      </c>
    </row>
    <row r="3" spans="2:12" ht="12" customHeight="1" thickBot="1" x14ac:dyDescent="0.3">
      <c r="B3" s="12"/>
    </row>
    <row r="4" spans="2:12" x14ac:dyDescent="0.2">
      <c r="B4" s="19"/>
      <c r="C4" s="64" t="s">
        <v>1</v>
      </c>
      <c r="D4" s="65" t="s">
        <v>1</v>
      </c>
      <c r="E4" s="65" t="s">
        <v>2</v>
      </c>
      <c r="F4" s="65" t="s">
        <v>2</v>
      </c>
      <c r="G4" s="65" t="s">
        <v>3</v>
      </c>
      <c r="H4" s="65" t="s">
        <v>3</v>
      </c>
      <c r="I4" s="65" t="s">
        <v>4</v>
      </c>
      <c r="J4" s="65" t="s">
        <v>4</v>
      </c>
      <c r="K4" s="65" t="s">
        <v>5</v>
      </c>
      <c r="L4" s="65" t="s">
        <v>5</v>
      </c>
    </row>
    <row r="5" spans="2:12" ht="12" thickBot="1" x14ac:dyDescent="0.25">
      <c r="B5" s="20"/>
      <c r="C5" s="66" t="s">
        <v>42</v>
      </c>
      <c r="D5" s="67" t="s">
        <v>43</v>
      </c>
      <c r="E5" s="67" t="s">
        <v>42</v>
      </c>
      <c r="F5" s="67" t="s">
        <v>43</v>
      </c>
      <c r="G5" s="67" t="s">
        <v>42</v>
      </c>
      <c r="H5" s="67" t="s">
        <v>43</v>
      </c>
      <c r="I5" s="67" t="s">
        <v>42</v>
      </c>
      <c r="J5" s="67" t="s">
        <v>43</v>
      </c>
      <c r="K5" s="67" t="s">
        <v>42</v>
      </c>
      <c r="L5" s="67" t="s">
        <v>43</v>
      </c>
    </row>
    <row r="6" spans="2:12" x14ac:dyDescent="0.2">
      <c r="B6" s="21" t="s">
        <v>2</v>
      </c>
      <c r="C6" s="68" t="str">
        <f>$E$2&amp;C$4&amp;"_"&amp;$B6&amp;C$5&amp;"_Quote"</f>
        <v>EURCMS2Y_5Ybid_Quote</v>
      </c>
      <c r="D6" s="69" t="str">
        <f t="shared" ref="D6:L10" si="0">$E$2&amp;D$4&amp;"_"&amp;$B6&amp;D$5&amp;"_Quote"</f>
        <v>EURCMS2Y_5Yask_Quote</v>
      </c>
      <c r="E6" s="69" t="str">
        <f t="shared" si="0"/>
        <v>EURCMS5Y_5Ybid_Quote</v>
      </c>
      <c r="F6" s="69" t="str">
        <f t="shared" si="0"/>
        <v>EURCMS5Y_5Yask_Quote</v>
      </c>
      <c r="G6" s="69" t="str">
        <f t="shared" si="0"/>
        <v>EURCMS10Y_5Ybid_Quote</v>
      </c>
      <c r="H6" s="69" t="str">
        <f t="shared" si="0"/>
        <v>EURCMS10Y_5Yask_Quote</v>
      </c>
      <c r="I6" s="69" t="str">
        <f t="shared" si="0"/>
        <v>EURCMS20Y_5Ybid_Quote</v>
      </c>
      <c r="J6" s="69" t="str">
        <f t="shared" si="0"/>
        <v>EURCMS20Y_5Yask_Quote</v>
      </c>
      <c r="K6" s="69" t="str">
        <f t="shared" si="0"/>
        <v>EURCMS30Y_5Ybid_Quote</v>
      </c>
      <c r="L6" s="69" t="str">
        <f t="shared" si="0"/>
        <v>EURCMS30Y_5Yask_Quote</v>
      </c>
    </row>
    <row r="7" spans="2:12" x14ac:dyDescent="0.2">
      <c r="B7" s="21" t="s">
        <v>3</v>
      </c>
      <c r="C7" s="70" t="str">
        <f>$E$2&amp;C$4&amp;"_"&amp;$B7&amp;C$5&amp;"_Quote"</f>
        <v>EURCMS2Y_10Ybid_Quote</v>
      </c>
      <c r="D7" s="71" t="str">
        <f t="shared" si="0"/>
        <v>EURCMS2Y_10Yask_Quote</v>
      </c>
      <c r="E7" s="71" t="str">
        <f t="shared" si="0"/>
        <v>EURCMS5Y_10Ybid_Quote</v>
      </c>
      <c r="F7" s="71" t="str">
        <f t="shared" si="0"/>
        <v>EURCMS5Y_10Yask_Quote</v>
      </c>
      <c r="G7" s="71" t="str">
        <f t="shared" si="0"/>
        <v>EURCMS10Y_10Ybid_Quote</v>
      </c>
      <c r="H7" s="71" t="str">
        <f t="shared" si="0"/>
        <v>EURCMS10Y_10Yask_Quote</v>
      </c>
      <c r="I7" s="71" t="str">
        <f t="shared" si="0"/>
        <v>EURCMS20Y_10Ybid_Quote</v>
      </c>
      <c r="J7" s="71" t="str">
        <f t="shared" si="0"/>
        <v>EURCMS20Y_10Yask_Quote</v>
      </c>
      <c r="K7" s="71" t="str">
        <f t="shared" si="0"/>
        <v>EURCMS30Y_10Ybid_Quote</v>
      </c>
      <c r="L7" s="71" t="str">
        <f t="shared" si="0"/>
        <v>EURCMS30Y_10Yask_Quote</v>
      </c>
    </row>
    <row r="8" spans="2:12" x14ac:dyDescent="0.2">
      <c r="B8" s="21" t="s">
        <v>6</v>
      </c>
      <c r="C8" s="70" t="str">
        <f>$E$2&amp;C$4&amp;"_"&amp;$B8&amp;C$5&amp;"_Quote"</f>
        <v>EURCMS2Y_15Ybid_Quote</v>
      </c>
      <c r="D8" s="71" t="str">
        <f t="shared" si="0"/>
        <v>EURCMS2Y_15Yask_Quote</v>
      </c>
      <c r="E8" s="71" t="str">
        <f t="shared" si="0"/>
        <v>EURCMS5Y_15Ybid_Quote</v>
      </c>
      <c r="F8" s="71" t="str">
        <f t="shared" si="0"/>
        <v>EURCMS5Y_15Yask_Quote</v>
      </c>
      <c r="G8" s="71" t="str">
        <f t="shared" si="0"/>
        <v>EURCMS10Y_15Ybid_Quote</v>
      </c>
      <c r="H8" s="71" t="str">
        <f t="shared" si="0"/>
        <v>EURCMS10Y_15Yask_Quote</v>
      </c>
      <c r="I8" s="71" t="str">
        <f t="shared" si="0"/>
        <v>EURCMS20Y_15Ybid_Quote</v>
      </c>
      <c r="J8" s="71" t="str">
        <f t="shared" si="0"/>
        <v>EURCMS20Y_15Yask_Quote</v>
      </c>
      <c r="K8" s="71" t="str">
        <f t="shared" si="0"/>
        <v>EURCMS30Y_15Ybid_Quote</v>
      </c>
      <c r="L8" s="71" t="str">
        <f t="shared" si="0"/>
        <v>EURCMS30Y_15Yask_Quote</v>
      </c>
    </row>
    <row r="9" spans="2:12" x14ac:dyDescent="0.2">
      <c r="B9" s="21" t="s">
        <v>4</v>
      </c>
      <c r="C9" s="70" t="str">
        <f>$E$2&amp;C$4&amp;"_"&amp;$B9&amp;C$5&amp;"_Quote"</f>
        <v>EURCMS2Y_20Ybid_Quote</v>
      </c>
      <c r="D9" s="71" t="str">
        <f t="shared" si="0"/>
        <v>EURCMS2Y_20Yask_Quote</v>
      </c>
      <c r="E9" s="71" t="str">
        <f t="shared" si="0"/>
        <v>EURCMS5Y_20Ybid_Quote</v>
      </c>
      <c r="F9" s="71" t="str">
        <f t="shared" si="0"/>
        <v>EURCMS5Y_20Yask_Quote</v>
      </c>
      <c r="G9" s="71" t="str">
        <f t="shared" si="0"/>
        <v>EURCMS10Y_20Ybid_Quote</v>
      </c>
      <c r="H9" s="71" t="str">
        <f t="shared" si="0"/>
        <v>EURCMS10Y_20Yask_Quote</v>
      </c>
      <c r="I9" s="71" t="str">
        <f t="shared" si="0"/>
        <v>EURCMS20Y_20Ybid_Quote</v>
      </c>
      <c r="J9" s="71" t="str">
        <f t="shared" si="0"/>
        <v>EURCMS20Y_20Yask_Quote</v>
      </c>
      <c r="K9" s="71" t="str">
        <f t="shared" si="0"/>
        <v>EURCMS30Y_20Ybid_Quote</v>
      </c>
      <c r="L9" s="71" t="str">
        <f t="shared" si="0"/>
        <v>EURCMS30Y_20Yask_Quote</v>
      </c>
    </row>
    <row r="10" spans="2:12" ht="12" thickBot="1" x14ac:dyDescent="0.25">
      <c r="B10" s="20" t="s">
        <v>5</v>
      </c>
      <c r="C10" s="72" t="str">
        <f>$E$2&amp;C$4&amp;"_"&amp;$B10&amp;C$5&amp;"_Quote"</f>
        <v>EURCMS2Y_30Ybid_Quote</v>
      </c>
      <c r="D10" s="73" t="str">
        <f t="shared" si="0"/>
        <v>EURCMS2Y_30Yask_Quote</v>
      </c>
      <c r="E10" s="73" t="str">
        <f t="shared" si="0"/>
        <v>EURCMS5Y_30Ybid_Quote</v>
      </c>
      <c r="F10" s="73" t="str">
        <f t="shared" si="0"/>
        <v>EURCMS5Y_30Yask_Quote</v>
      </c>
      <c r="G10" s="73" t="str">
        <f t="shared" si="0"/>
        <v>EURCMS10Y_30Ybid_Quote</v>
      </c>
      <c r="H10" s="73" t="str">
        <f t="shared" si="0"/>
        <v>EURCMS10Y_30Yask_Quote</v>
      </c>
      <c r="I10" s="73" t="str">
        <f t="shared" si="0"/>
        <v>EURCMS20Y_30Ybid_Quote</v>
      </c>
      <c r="J10" s="73" t="str">
        <f t="shared" si="0"/>
        <v>EURCMS20Y_30Yask_Quote</v>
      </c>
      <c r="K10" s="73" t="str">
        <f t="shared" si="0"/>
        <v>EURCMS30Y_30Ybid_Quote</v>
      </c>
      <c r="L10" s="73" t="str">
        <f t="shared" si="0"/>
        <v>EURCMS30Y_30Yask_Quote</v>
      </c>
    </row>
    <row r="13" spans="2:12" x14ac:dyDescent="0.2">
      <c r="C13" s="55" t="e">
        <f>_xll.qlQuoteValue(C6,Trigger)</f>
        <v>#NUM!</v>
      </c>
      <c r="D13" s="55" t="e">
        <f>_xll.qlQuoteValue(D6,Trigger)</f>
        <v>#NUM!</v>
      </c>
      <c r="E13" s="55" t="e">
        <f>_xll.qlQuoteValue(E6,Trigger)</f>
        <v>#NUM!</v>
      </c>
      <c r="F13" s="55" t="e">
        <f>_xll.qlQuoteValue(F6,Trigger)</f>
        <v>#NUM!</v>
      </c>
      <c r="G13" s="55" t="e">
        <f>_xll.qlQuoteValue(G6,Trigger)</f>
        <v>#NUM!</v>
      </c>
      <c r="H13" s="55" t="e">
        <f>_xll.qlQuoteValue(H6,Trigger)</f>
        <v>#NUM!</v>
      </c>
      <c r="I13" s="55" t="e">
        <f>_xll.qlQuoteValue(I6,Trigger)</f>
        <v>#NUM!</v>
      </c>
      <c r="J13" s="55" t="e">
        <f>_xll.qlQuoteValue(J6,Trigger)</f>
        <v>#NUM!</v>
      </c>
      <c r="K13" s="55" t="e">
        <f>_xll.qlQuoteValue(K6,Trigger)</f>
        <v>#NUM!</v>
      </c>
      <c r="L13" s="55" t="e">
        <f>_xll.qlQuoteValue(L6,Trigger)</f>
        <v>#NUM!</v>
      </c>
    </row>
    <row r="14" spans="2:12" x14ac:dyDescent="0.2">
      <c r="C14" s="55" t="e">
        <f>_xll.qlQuoteValue(C7,Trigger)</f>
        <v>#NUM!</v>
      </c>
      <c r="D14" s="55" t="e">
        <f>_xll.qlQuoteValue(D7,Trigger)</f>
        <v>#NUM!</v>
      </c>
      <c r="E14" s="55" t="e">
        <f>_xll.qlQuoteValue(E7,Trigger)</f>
        <v>#NUM!</v>
      </c>
      <c r="F14" s="55" t="e">
        <f>_xll.qlQuoteValue(F7,Trigger)</f>
        <v>#NUM!</v>
      </c>
      <c r="G14" s="55" t="e">
        <f>_xll.qlQuoteValue(G7,Trigger)</f>
        <v>#NUM!</v>
      </c>
      <c r="H14" s="55" t="e">
        <f>_xll.qlQuoteValue(H7,Trigger)</f>
        <v>#NUM!</v>
      </c>
      <c r="I14" s="55" t="e">
        <f>_xll.qlQuoteValue(I7,Trigger)</f>
        <v>#NUM!</v>
      </c>
      <c r="J14" s="55" t="e">
        <f>_xll.qlQuoteValue(J7,Trigger)</f>
        <v>#NUM!</v>
      </c>
      <c r="K14" s="55" t="e">
        <f>_xll.qlQuoteValue(K7,Trigger)</f>
        <v>#NUM!</v>
      </c>
      <c r="L14" s="55" t="e">
        <f>_xll.qlQuoteValue(L7,Trigger)</f>
        <v>#NUM!</v>
      </c>
    </row>
    <row r="15" spans="2:12" x14ac:dyDescent="0.2">
      <c r="C15" s="55" t="e">
        <f>_xll.qlQuoteValue(C8,Trigger)</f>
        <v>#NUM!</v>
      </c>
      <c r="D15" s="55" t="e">
        <f>_xll.qlQuoteValue(D8,Trigger)</f>
        <v>#NUM!</v>
      </c>
      <c r="E15" s="55" t="e">
        <f>_xll.qlQuoteValue(E8,Trigger)</f>
        <v>#NUM!</v>
      </c>
      <c r="F15" s="55" t="e">
        <f>_xll.qlQuoteValue(F8,Trigger)</f>
        <v>#NUM!</v>
      </c>
      <c r="G15" s="55" t="e">
        <f>_xll.qlQuoteValue(G8,Trigger)</f>
        <v>#NUM!</v>
      </c>
      <c r="H15" s="55" t="e">
        <f>_xll.qlQuoteValue(H8,Trigger)</f>
        <v>#NUM!</v>
      </c>
      <c r="I15" s="55" t="e">
        <f>_xll.qlQuoteValue(I8,Trigger)</f>
        <v>#NUM!</v>
      </c>
      <c r="J15" s="55" t="e">
        <f>_xll.qlQuoteValue(J8,Trigger)</f>
        <v>#NUM!</v>
      </c>
      <c r="K15" s="55" t="e">
        <f>_xll.qlQuoteValue(K8,Trigger)</f>
        <v>#NUM!</v>
      </c>
      <c r="L15" s="55" t="e">
        <f>_xll.qlQuoteValue(L8,Trigger)</f>
        <v>#NUM!</v>
      </c>
    </row>
    <row r="16" spans="2:12" x14ac:dyDescent="0.2">
      <c r="C16" s="55" t="e">
        <f>_xll.qlQuoteValue(C9,Trigger)</f>
        <v>#NUM!</v>
      </c>
      <c r="D16" s="55" t="e">
        <f>_xll.qlQuoteValue(D9,Trigger)</f>
        <v>#NUM!</v>
      </c>
      <c r="E16" s="55" t="e">
        <f>_xll.qlQuoteValue(E9,Trigger)</f>
        <v>#NUM!</v>
      </c>
      <c r="F16" s="55" t="e">
        <f>_xll.qlQuoteValue(F9,Trigger)</f>
        <v>#NUM!</v>
      </c>
      <c r="G16" s="55" t="e">
        <f>_xll.qlQuoteValue(G9,Trigger)</f>
        <v>#NUM!</v>
      </c>
      <c r="H16" s="55" t="e">
        <f>_xll.qlQuoteValue(H9,Trigger)</f>
        <v>#NUM!</v>
      </c>
      <c r="I16" s="55" t="e">
        <f>_xll.qlQuoteValue(I9,Trigger)</f>
        <v>#NUM!</v>
      </c>
      <c r="J16" s="55" t="e">
        <f>_xll.qlQuoteValue(J9,Trigger)</f>
        <v>#NUM!</v>
      </c>
      <c r="K16" s="55" t="e">
        <f>_xll.qlQuoteValue(K9,Trigger)</f>
        <v>#NUM!</v>
      </c>
      <c r="L16" s="55" t="e">
        <f>_xll.qlQuoteValue(L9,Trigger)</f>
        <v>#NUM!</v>
      </c>
    </row>
    <row r="17" spans="3:12" x14ac:dyDescent="0.2">
      <c r="C17" s="55" t="e">
        <f>_xll.qlQuoteValue(C10,Trigger)</f>
        <v>#NUM!</v>
      </c>
      <c r="D17" s="55" t="e">
        <f>_xll.qlQuoteValue(D10,Trigger)</f>
        <v>#NUM!</v>
      </c>
      <c r="E17" s="55" t="e">
        <f>_xll.qlQuoteValue(E10,Trigger)</f>
        <v>#NUM!</v>
      </c>
      <c r="F17" s="55" t="e">
        <f>_xll.qlQuoteValue(F10,Trigger)</f>
        <v>#NUM!</v>
      </c>
      <c r="G17" s="55" t="e">
        <f>_xll.qlQuoteValue(G10,Trigger)</f>
        <v>#NUM!</v>
      </c>
      <c r="H17" s="55" t="e">
        <f>_xll.qlQuoteValue(H10,Trigger)</f>
        <v>#NUM!</v>
      </c>
      <c r="I17" s="55" t="e">
        <f>_xll.qlQuoteValue(I10,Trigger)</f>
        <v>#NUM!</v>
      </c>
      <c r="J17" s="55" t="e">
        <f>_xll.qlQuoteValue(J10,Trigger)</f>
        <v>#NUM!</v>
      </c>
      <c r="K17" s="55" t="e">
        <f>_xll.qlQuoteValue(K10,Trigger)</f>
        <v>#NUM!</v>
      </c>
      <c r="L17" s="55" t="e">
        <f>_xll.qlQuoteValue(L10,Trigger)</f>
        <v>#NUM!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General Settings</vt:lpstr>
      <vt:lpstr>Settings</vt:lpstr>
      <vt:lpstr>Quotes</vt:lpstr>
      <vt:lpstr>ConvexityAdjustmentType</vt:lpstr>
      <vt:lpstr>Currency</vt:lpstr>
      <vt:lpstr>EffectiveCMSspreads</vt:lpstr>
      <vt:lpstr>FileOverwrite</vt:lpstr>
      <vt:lpstr>HandlePrefix</vt:lpstr>
      <vt:lpstr>IborIndex</vt:lpstr>
      <vt:lpstr>modelOfYieldCurve</vt:lpstr>
      <vt:lpstr>ObjectOverwrite</vt:lpstr>
      <vt:lpstr>OptionExpiries</vt:lpstr>
      <vt:lpstr>Permanent</vt:lpstr>
      <vt:lpstr>SerializationPath</vt:lpstr>
      <vt:lpstr>Serialize</vt:lpstr>
      <vt:lpstr>SwapTenors</vt:lpstr>
      <vt:lpstr>SwaptionVol</vt:lpstr>
      <vt:lpstr>Trigger</vt:lpstr>
      <vt:lpstr>YieldCurve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erik</cp:lastModifiedBy>
  <cp:lastPrinted>2006-08-23T12:10:00Z</cp:lastPrinted>
  <dcterms:created xsi:type="dcterms:W3CDTF">2006-08-09T15:44:27Z</dcterms:created>
  <dcterms:modified xsi:type="dcterms:W3CDTF">2013-11-06T23:47:10Z</dcterms:modified>
</cp:coreProperties>
</file>