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85" yWindow="-90" windowWidth="29040" windowHeight="4485"/>
  </bookViews>
  <sheets>
    <sheet name="General Settings" sheetId="1" r:id="rId1"/>
    <sheet name="Object Creation" sheetId="2" r:id="rId2"/>
  </sheets>
  <definedNames>
    <definedName name="BondType">'Object Creation'!$D$3</definedName>
    <definedName name="Calendar">'Object Creation'!$D$8</definedName>
    <definedName name="Currency">'Object Creation'!$D$6</definedName>
    <definedName name="DayCounter">'Object Creation'!$D$16</definedName>
    <definedName name="Description">'Object Creation'!$D$5</definedName>
    <definedName name="FaceAmount">'Object Creation'!$D$9</definedName>
    <definedName name="FileName">'Object Creation'!$D$19</definedName>
    <definedName name="FileOverwrite" localSheetId="1">'General Settings'!$D$9</definedName>
    <definedName name="FileOverwrite">'General Settings'!$D$9</definedName>
    <definedName name="Index">'Object Creation'!$D$17</definedName>
    <definedName name="Isin">'Object Creation'!$D$4</definedName>
    <definedName name="IssueDate">'Object Creation'!$D$11</definedName>
    <definedName name="Maturity">'Object Creation'!$D$10</definedName>
    <definedName name="Notionals">'Object Creation'!$D$13</definedName>
    <definedName name="ObjectOverwrite" localSheetId="1">'General Settings'!$D$6</definedName>
    <definedName name="ObjectOverwrite">'General Settings'!$D$6</definedName>
    <definedName name="ObsoleteCurrency">'Object Creation'!#REF!</definedName>
    <definedName name="PaymentBDC">'Object Creation'!$D$12</definedName>
    <definedName name="Permanent" localSheetId="1">'General Settings'!$D$5</definedName>
    <definedName name="Permanent">'General Settings'!$D$5</definedName>
    <definedName name="Redemption">'Object Creation'!$D$18</definedName>
    <definedName name="Replication">'Object Creation'!$E$24</definedName>
    <definedName name="Schedule">'Object Creation'!$E$23</definedName>
    <definedName name="SerializationPath" localSheetId="1">'General Settings'!$D$8</definedName>
    <definedName name="SerializationPath">'General Settings'!$D$8</definedName>
    <definedName name="Serialize" localSheetId="1">'General Settings'!$D$7</definedName>
    <definedName name="Serialize">'General Settings'!$D$7</definedName>
    <definedName name="SettlementDays">'Object Creation'!$D$7</definedName>
    <definedName name="Trigger" localSheetId="1">'General Settings'!$D$4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D8" i="1" l="1"/>
  <c r="D19" i="2" l="1"/>
  <c r="G12" i="2"/>
  <c r="G13" i="2"/>
  <c r="F27" i="2"/>
  <c r="L27" i="2"/>
  <c r="K27" i="2"/>
  <c r="J27" i="2"/>
  <c r="I27" i="2"/>
  <c r="H27" i="2"/>
  <c r="E28" i="2"/>
  <c r="E24" i="2"/>
  <c r="E23" i="2"/>
  <c r="B1" i="1"/>
  <c r="E25" i="2"/>
  <c r="E26" i="2"/>
  <c r="E27" i="2"/>
  <c r="D27" i="2" l="1"/>
  <c r="D26" i="2"/>
  <c r="D25" i="2"/>
  <c r="D23" i="2"/>
  <c r="D24" i="2"/>
  <c r="D28" i="2"/>
  <c r="E29" i="2" l="1"/>
  <c r="E30" i="2"/>
  <c r="D30" i="2"/>
  <c r="D29" i="2"/>
  <c r="D20" i="2"/>
  <c r="E20" i="2"/>
</calcChain>
</file>

<file path=xl/sharedStrings.xml><?xml version="1.0" encoding="utf-8"?>
<sst xmlns="http://schemas.openxmlformats.org/spreadsheetml/2006/main" count="82" uniqueCount="77">
  <si>
    <t>General Settings</t>
  </si>
  <si>
    <t>Trigger</t>
  </si>
  <si>
    <t>Permanent</t>
  </si>
  <si>
    <t>ObjectOverwrite</t>
  </si>
  <si>
    <t>Serialize</t>
  </si>
  <si>
    <t>SerializationPath</t>
  </si>
  <si>
    <t>FileOverwrite</t>
  </si>
  <si>
    <t>Currency</t>
  </si>
  <si>
    <t>EUR</t>
  </si>
  <si>
    <t>BondType</t>
  </si>
  <si>
    <t>Maturity Date</t>
  </si>
  <si>
    <t>Issue Date</t>
  </si>
  <si>
    <t>Calendar</t>
  </si>
  <si>
    <t>AccrualBDC</t>
  </si>
  <si>
    <t>Redemption</t>
  </si>
  <si>
    <t>Following</t>
  </si>
  <si>
    <t>Unadjusted</t>
  </si>
  <si>
    <t>Actual/Actual (ISMA)</t>
  </si>
  <si>
    <t>TARGET</t>
  </si>
  <si>
    <t>Next to Last Date</t>
  </si>
  <si>
    <t>Description</t>
  </si>
  <si>
    <t>Face Amount</t>
  </si>
  <si>
    <t>Interest Accrual Date</t>
  </si>
  <si>
    <t>Tenor</t>
  </si>
  <si>
    <t>Termination Adjustment</t>
  </si>
  <si>
    <t>Backward Generation</t>
  </si>
  <si>
    <t>EOM</t>
  </si>
  <si>
    <t>First Date</t>
  </si>
  <si>
    <t>SettlementDays</t>
  </si>
  <si>
    <t>Saved Objects</t>
  </si>
  <si>
    <t>Notes</t>
  </si>
  <si>
    <t>Schedule</t>
  </si>
  <si>
    <t>FileName</t>
  </si>
  <si>
    <t>Redemption CashFlow</t>
  </si>
  <si>
    <t>MultiPhaseLeg</t>
  </si>
  <si>
    <t>Bond</t>
  </si>
  <si>
    <t>Validated</t>
  </si>
  <si>
    <t>Fixing Days</t>
  </si>
  <si>
    <t>Gearings</t>
  </si>
  <si>
    <t>Digital</t>
  </si>
  <si>
    <t>Isin</t>
  </si>
  <si>
    <t>PaymentBDC</t>
  </si>
  <si>
    <t>Notionals</t>
  </si>
  <si>
    <t>In Arrears</t>
  </si>
  <si>
    <t>DayCount</t>
  </si>
  <si>
    <t>Index</t>
  </si>
  <si>
    <t>Digital Replication</t>
  </si>
  <si>
    <t>Spreads</t>
  </si>
  <si>
    <t>Call Strike</t>
  </si>
  <si>
    <t>Call Position Atm Inclusion</t>
  </si>
  <si>
    <t>Call Payoff</t>
  </si>
  <si>
    <t>Put Strike</t>
  </si>
  <si>
    <t>Put Position Atm Inclusion</t>
  </si>
  <si>
    <t>Put Payoff</t>
  </si>
  <si>
    <t>Type</t>
  </si>
  <si>
    <t>Gap</t>
  </si>
  <si>
    <t>Central</t>
  </si>
  <si>
    <t>Schedule Parameters</t>
  </si>
  <si>
    <t>Digital Replication Parameters</t>
  </si>
  <si>
    <t>Netting Leg</t>
  </si>
  <si>
    <t>Short - ATM excluded</t>
  </si>
  <si>
    <t>Long - ATM excluded</t>
  </si>
  <si>
    <t>Short - ATM included</t>
  </si>
  <si>
    <t>Prospecuts Available</t>
  </si>
  <si>
    <t>Y</t>
  </si>
  <si>
    <t>Error Messages</t>
  </si>
  <si>
    <t>Euribor6M</t>
  </si>
  <si>
    <t>1Y</t>
  </si>
  <si>
    <t>3.30%,3.60%,4.10%,4.3%</t>
  </si>
  <si>
    <t>IT0003766372</t>
  </si>
  <si>
    <t>ISPIM 0 1/31/11</t>
  </si>
  <si>
    <t>Real issue date: 1/31/05 step up to 2007</t>
  </si>
  <si>
    <t>N</t>
  </si>
  <si>
    <t>Short Call Cash-or-Nothing</t>
  </si>
  <si>
    <t>Long Fixed Step Up Cpn</t>
  </si>
  <si>
    <t>2.3%,2.6%,4%,4.2%</t>
  </si>
  <si>
    <t>Backward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</si>
</sst>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&quot;£&quot;#,##0;[Red]\-&quot;£&quot;#,##0"/>
    <numFmt numFmtId="165" formatCode="0.0000%"/>
    <numFmt numFmtId="166" formatCode="ddd\,\ dd\-mmm\-yyyy"/>
    <numFmt numFmtId="167" formatCode="#,##0.0;#,##0.0"/>
    <numFmt numFmtId="168" formatCode="ddd\,\ d\-mmm\-yyyy\,\ hh:mm:ss"/>
    <numFmt numFmtId="169" formatCode="General_)"/>
    <numFmt numFmtId="170" formatCode="ddd\,\ d\-mmm\-yyyy"/>
    <numFmt numFmtId="171" formatCode="_-* #,##0_-;\-* #,##0_-;_-* &quot;-&quot;??_-;_-@_-"/>
  </numFmts>
  <fonts count="12" x14ac:knownFonts="1">
    <font>
      <sz val="10"/>
      <name val="Arial"/>
    </font>
    <font>
      <sz val="10"/>
      <name val="Arial"/>
    </font>
    <font>
      <sz val="8"/>
      <name val="Arial"/>
    </font>
    <font>
      <b/>
      <sz val="12"/>
      <color indexed="16"/>
      <name val="MS Sans Serif"/>
    </font>
    <font>
      <sz val="8"/>
      <name val="Microsoft Sans Serif"/>
      <family val="2"/>
    </font>
    <font>
      <b/>
      <sz val="12"/>
      <name val="MS Sans Serif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10"/>
      <name val="Helv"/>
    </font>
    <font>
      <sz val="12"/>
      <name val="Helv"/>
    </font>
    <font>
      <b/>
      <sz val="8"/>
      <name val="Arial"/>
      <family val="2"/>
    </font>
    <font>
      <sz val="8"/>
      <name val="Arial"/>
      <family val="2"/>
    </font>
  </fonts>
  <fills count="12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gray0625">
        <fgColor indexed="22"/>
        <bgColor indexed="26"/>
      </patternFill>
    </fill>
    <fill>
      <patternFill patternType="gray0625">
        <fgColor indexed="47"/>
        <bgColor indexed="44"/>
      </patternFill>
    </fill>
    <fill>
      <patternFill patternType="solid">
        <fgColor indexed="42"/>
        <bgColor indexed="64"/>
      </patternFill>
    </fill>
    <fill>
      <patternFill patternType="gray0625">
        <fgColor indexed="9"/>
        <bgColor indexed="42"/>
      </patternFill>
    </fill>
    <fill>
      <patternFill patternType="gray0625">
        <fgColor indexed="22"/>
        <bgColor indexed="42"/>
      </patternFill>
    </fill>
    <fill>
      <patternFill patternType="gray0625">
        <fgColor indexed="9"/>
        <bgColor indexed="41"/>
      </patternFill>
    </fill>
    <fill>
      <patternFill patternType="solid">
        <fgColor indexed="3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38" fontId="8" fillId="0" borderId="0" applyFont="0" applyFill="0" applyBorder="0" applyAlignment="0" applyProtection="0"/>
    <xf numFmtId="40" fontId="8" fillId="0" borderId="0" applyFont="0" applyFill="0" applyBorder="0" applyAlignment="0" applyProtection="0"/>
    <xf numFmtId="0" fontId="2" fillId="0" borderId="0"/>
    <xf numFmtId="169" fontId="9" fillId="0" borderId="0"/>
    <xf numFmtId="9" fontId="1" fillId="0" borderId="0" applyFont="0" applyFill="0" applyBorder="0" applyAlignment="0" applyProtection="0"/>
    <xf numFmtId="167" fontId="3" fillId="2" borderId="0">
      <alignment horizontal="center" vertical="center"/>
    </xf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</cellStyleXfs>
  <cellXfs count="56">
    <xf numFmtId="0" fontId="0" fillId="0" borderId="0" xfId="0"/>
    <xf numFmtId="0" fontId="2" fillId="3" borderId="0" xfId="4" applyFill="1"/>
    <xf numFmtId="0" fontId="1" fillId="3" borderId="0" xfId="4" applyFont="1" applyFill="1"/>
    <xf numFmtId="0" fontId="4" fillId="3" borderId="0" xfId="0" applyFont="1" applyFill="1"/>
    <xf numFmtId="0" fontId="0" fillId="3" borderId="0" xfId="0" applyFill="1"/>
    <xf numFmtId="0" fontId="4" fillId="4" borderId="1" xfId="0" applyFont="1" applyFill="1" applyBorder="1"/>
    <xf numFmtId="0" fontId="4" fillId="4" borderId="0" xfId="0" applyFont="1" applyFill="1" applyBorder="1"/>
    <xf numFmtId="0" fontId="4" fillId="4" borderId="2" xfId="0" applyFont="1" applyFill="1" applyBorder="1"/>
    <xf numFmtId="0" fontId="4" fillId="3" borderId="3" xfId="0" applyNumberFormat="1" applyFont="1" applyFill="1" applyBorder="1"/>
    <xf numFmtId="168" fontId="4" fillId="5" borderId="4" xfId="0" applyNumberFormat="1" applyFont="1" applyFill="1" applyBorder="1" applyAlignment="1" applyProtection="1">
      <alignment horizontal="center"/>
    </xf>
    <xf numFmtId="15" fontId="4" fillId="4" borderId="2" xfId="0" applyNumberFormat="1" applyFont="1" applyFill="1" applyBorder="1"/>
    <xf numFmtId="168" fontId="4" fillId="5" borderId="4" xfId="0" quotePrefix="1" applyNumberFormat="1" applyFont="1" applyFill="1" applyBorder="1" applyAlignment="1" applyProtection="1">
      <alignment horizontal="left"/>
    </xf>
    <xf numFmtId="168" fontId="4" fillId="5" borderId="4" xfId="0" quotePrefix="1" applyNumberFormat="1" applyFont="1" applyFill="1" applyBorder="1" applyAlignment="1" applyProtection="1">
      <alignment horizontal="center"/>
    </xf>
    <xf numFmtId="0" fontId="4" fillId="4" borderId="5" xfId="0" applyFont="1" applyFill="1" applyBorder="1"/>
    <xf numFmtId="0" fontId="4" fillId="4" borderId="6" xfId="0" applyFont="1" applyFill="1" applyBorder="1"/>
    <xf numFmtId="0" fontId="4" fillId="4" borderId="7" xfId="0" applyFont="1" applyFill="1" applyBorder="1"/>
    <xf numFmtId="0" fontId="6" fillId="4" borderId="8" xfId="4" applyFont="1" applyFill="1" applyBorder="1"/>
    <xf numFmtId="0" fontId="7" fillId="4" borderId="9" xfId="4" applyFont="1" applyFill="1" applyBorder="1"/>
    <xf numFmtId="0" fontId="2" fillId="4" borderId="9" xfId="4" applyFill="1" applyBorder="1"/>
    <xf numFmtId="0" fontId="2" fillId="4" borderId="10" xfId="4" applyFill="1" applyBorder="1"/>
    <xf numFmtId="0" fontId="6" fillId="4" borderId="1" xfId="4" applyFont="1" applyFill="1" applyBorder="1"/>
    <xf numFmtId="0" fontId="2" fillId="4" borderId="0" xfId="4" applyFill="1" applyBorder="1"/>
    <xf numFmtId="0" fontId="2" fillId="4" borderId="2" xfId="4" applyFill="1" applyBorder="1"/>
    <xf numFmtId="0" fontId="11" fillId="3" borderId="3" xfId="0" applyNumberFormat="1" applyFont="1" applyFill="1" applyBorder="1"/>
    <xf numFmtId="0" fontId="11" fillId="5" borderId="4" xfId="0" applyNumberFormat="1" applyFont="1" applyFill="1" applyBorder="1" applyAlignment="1" applyProtection="1">
      <alignment horizontal="center"/>
    </xf>
    <xf numFmtId="166" fontId="2" fillId="6" borderId="3" xfId="0" applyNumberFormat="1" applyFont="1" applyFill="1" applyBorder="1" applyAlignment="1">
      <alignment horizontal="right"/>
    </xf>
    <xf numFmtId="0" fontId="2" fillId="6" borderId="3" xfId="0" applyFont="1" applyFill="1" applyBorder="1" applyAlignment="1">
      <alignment horizontal="right"/>
    </xf>
    <xf numFmtId="0" fontId="10" fillId="7" borderId="4" xfId="0" applyNumberFormat="1" applyFont="1" applyFill="1" applyBorder="1" applyAlignment="1" applyProtection="1">
      <alignment horizontal="left"/>
    </xf>
    <xf numFmtId="0" fontId="11" fillId="5" borderId="3" xfId="0" applyNumberFormat="1" applyFont="1" applyFill="1" applyBorder="1" applyAlignment="1" applyProtection="1"/>
    <xf numFmtId="165" fontId="2" fillId="8" borderId="3" xfId="0" applyNumberFormat="1" applyFont="1" applyFill="1" applyBorder="1" applyAlignment="1">
      <alignment horizontal="right"/>
    </xf>
    <xf numFmtId="0" fontId="11" fillId="5" borderId="4" xfId="0" applyNumberFormat="1" applyFont="1" applyFill="1" applyBorder="1" applyAlignment="1" applyProtection="1"/>
    <xf numFmtId="0" fontId="10" fillId="0" borderId="3" xfId="0" applyNumberFormat="1" applyFont="1" applyFill="1" applyBorder="1" applyAlignment="1" applyProtection="1">
      <alignment horizontal="center"/>
    </xf>
    <xf numFmtId="0" fontId="2" fillId="3" borderId="11" xfId="4" applyFont="1" applyFill="1" applyBorder="1"/>
    <xf numFmtId="0" fontId="11" fillId="5" borderId="3" xfId="0" applyNumberFormat="1" applyFont="1" applyFill="1" applyBorder="1" applyAlignment="1" applyProtection="1">
      <alignment horizontal="left"/>
    </xf>
    <xf numFmtId="0" fontId="11" fillId="4" borderId="1" xfId="4" applyFont="1" applyFill="1" applyBorder="1"/>
    <xf numFmtId="1" fontId="2" fillId="8" borderId="3" xfId="0" applyNumberFormat="1" applyFont="1" applyFill="1" applyBorder="1" applyAlignment="1">
      <alignment horizontal="right"/>
    </xf>
    <xf numFmtId="9" fontId="2" fillId="8" borderId="3" xfId="6" applyFont="1" applyFill="1" applyBorder="1" applyAlignment="1">
      <alignment horizontal="right"/>
    </xf>
    <xf numFmtId="171" fontId="2" fillId="8" borderId="3" xfId="1" applyNumberFormat="1" applyFont="1" applyFill="1" applyBorder="1" applyAlignment="1">
      <alignment horizontal="right"/>
    </xf>
    <xf numFmtId="10" fontId="2" fillId="8" borderId="3" xfId="6" applyNumberFormat="1" applyFont="1" applyFill="1" applyBorder="1" applyAlignment="1">
      <alignment horizontal="right"/>
    </xf>
    <xf numFmtId="165" fontId="2" fillId="8" borderId="3" xfId="6" applyNumberFormat="1" applyFont="1" applyFill="1" applyBorder="1" applyAlignment="1">
      <alignment horizontal="right"/>
    </xf>
    <xf numFmtId="0" fontId="11" fillId="3" borderId="11" xfId="0" applyNumberFormat="1" applyFont="1" applyFill="1" applyBorder="1"/>
    <xf numFmtId="0" fontId="11" fillId="9" borderId="4" xfId="0" applyNumberFormat="1" applyFont="1" applyFill="1" applyBorder="1" applyAlignment="1" applyProtection="1">
      <alignment horizontal="center"/>
    </xf>
    <xf numFmtId="170" fontId="11" fillId="5" borderId="4" xfId="0" applyNumberFormat="1" applyFont="1" applyFill="1" applyBorder="1" applyAlignment="1" applyProtection="1">
      <alignment horizontal="center"/>
    </xf>
    <xf numFmtId="166" fontId="2" fillId="10" borderId="3" xfId="0" applyNumberFormat="1" applyFont="1" applyFill="1" applyBorder="1" applyAlignment="1">
      <alignment horizontal="right"/>
    </xf>
    <xf numFmtId="10" fontId="2" fillId="10" borderId="3" xfId="6" applyNumberFormat="1" applyFont="1" applyFill="1" applyBorder="1" applyAlignment="1">
      <alignment horizontal="right"/>
    </xf>
    <xf numFmtId="0" fontId="10" fillId="7" borderId="3" xfId="0" applyNumberFormat="1" applyFont="1" applyFill="1" applyBorder="1" applyAlignment="1" applyProtection="1">
      <alignment horizontal="left"/>
    </xf>
    <xf numFmtId="0" fontId="10" fillId="0" borderId="3" xfId="0" applyNumberFormat="1" applyFont="1" applyFill="1" applyBorder="1" applyAlignment="1" applyProtection="1">
      <alignment horizontal="left"/>
    </xf>
    <xf numFmtId="2" fontId="11" fillId="9" borderId="4" xfId="0" applyNumberFormat="1" applyFont="1" applyFill="1" applyBorder="1" applyAlignment="1" applyProtection="1">
      <alignment horizontal="center"/>
    </xf>
    <xf numFmtId="0" fontId="2" fillId="4" borderId="3" xfId="4" applyFont="1" applyFill="1" applyBorder="1" applyAlignment="1">
      <alignment horizontal="center"/>
    </xf>
    <xf numFmtId="0" fontId="2" fillId="4" borderId="0" xfId="4" applyFill="1"/>
    <xf numFmtId="0" fontId="2" fillId="4" borderId="3" xfId="4" applyFont="1" applyFill="1" applyBorder="1"/>
    <xf numFmtId="0" fontId="5" fillId="11" borderId="12" xfId="4" applyFont="1" applyFill="1" applyBorder="1" applyAlignment="1">
      <alignment horizontal="center"/>
    </xf>
    <xf numFmtId="0" fontId="5" fillId="11" borderId="13" xfId="4" applyFont="1" applyFill="1" applyBorder="1" applyAlignment="1">
      <alignment horizontal="center"/>
    </xf>
    <xf numFmtId="0" fontId="5" fillId="11" borderId="14" xfId="4" applyFont="1" applyFill="1" applyBorder="1" applyAlignment="1">
      <alignment horizontal="center"/>
    </xf>
    <xf numFmtId="0" fontId="2" fillId="0" borderId="15" xfId="4" applyFont="1" applyFill="1" applyBorder="1" applyAlignment="1">
      <alignment horizontal="center"/>
    </xf>
    <xf numFmtId="0" fontId="2" fillId="0" borderId="4" xfId="4" applyFont="1" applyFill="1" applyBorder="1" applyAlignment="1">
      <alignment horizontal="center"/>
    </xf>
  </cellXfs>
  <cellStyles count="10">
    <cellStyle name="Comma" xfId="1" builtinId="3"/>
    <cellStyle name="Migliaia (0)_AZIONI" xfId="2"/>
    <cellStyle name="Migliaia_AZIONI" xfId="3"/>
    <cellStyle name="Normal" xfId="0" builtinId="0"/>
    <cellStyle name="Normal_SwaptionATMVols" xfId="4"/>
    <cellStyle name="Normale_AZIONI" xfId="5"/>
    <cellStyle name="Percent" xfId="6" builtinId="5"/>
    <cellStyle name="result" xfId="7"/>
    <cellStyle name="Valuta (0)_AZIONI" xfId="8"/>
    <cellStyle name="Valuta_AZIONI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0"/>
  <sheetViews>
    <sheetView tabSelected="1" workbookViewId="0">
      <selection activeCell="D4" sqref="D4"/>
    </sheetView>
  </sheetViews>
  <sheetFormatPr defaultColWidth="8" defaultRowHeight="11.25" x14ac:dyDescent="0.2"/>
  <cols>
    <col min="1" max="1" width="6.140625" style="1" customWidth="1"/>
    <col min="2" max="2" width="4.28515625" style="1" customWidth="1"/>
    <col min="3" max="3" width="15.5703125" style="1" bestFit="1" customWidth="1"/>
    <col min="4" max="4" width="74.85546875" style="1" bestFit="1" customWidth="1"/>
    <col min="5" max="5" width="4.7109375" style="1" customWidth="1"/>
    <col min="6" max="6" width="35.28515625" style="1" customWidth="1"/>
    <col min="7" max="7" width="4.28515625" style="1" customWidth="1"/>
    <col min="8" max="16384" width="8" style="1"/>
  </cols>
  <sheetData>
    <row r="1" spans="1:5" ht="13.5" thickBot="1" x14ac:dyDescent="0.25">
      <c r="B1" s="2" t="str">
        <f>_xll.qlxlVersion(TRUE,Trigger)</f>
        <v>QuantLibXL 1.2.0 - MS VC++ 9.0 - Multithreaded Dynamic Runtime library - Release Configuration - Jan 18 2013 12:11:06</v>
      </c>
    </row>
    <row r="2" spans="1:5" s="4" customFormat="1" ht="15.75" x14ac:dyDescent="0.25">
      <c r="A2" s="3"/>
      <c r="B2" s="51" t="s">
        <v>0</v>
      </c>
      <c r="C2" s="52"/>
      <c r="D2" s="52"/>
      <c r="E2" s="53"/>
    </row>
    <row r="3" spans="1:5" s="4" customFormat="1" ht="12.75" x14ac:dyDescent="0.2">
      <c r="A3" s="3"/>
      <c r="B3" s="5"/>
      <c r="C3" s="6"/>
      <c r="D3" s="6"/>
      <c r="E3" s="7"/>
    </row>
    <row r="4" spans="1:5" s="4" customFormat="1" ht="12.75" x14ac:dyDescent="0.2">
      <c r="A4" s="3"/>
      <c r="B4" s="5"/>
      <c r="C4" s="8" t="s">
        <v>1</v>
      </c>
      <c r="D4" s="9"/>
      <c r="E4" s="10"/>
    </row>
    <row r="5" spans="1:5" s="4" customFormat="1" ht="12.75" x14ac:dyDescent="0.2">
      <c r="A5" s="3"/>
      <c r="B5" s="5"/>
      <c r="C5" s="8" t="s">
        <v>2</v>
      </c>
      <c r="D5" s="9" t="b">
        <v>1</v>
      </c>
      <c r="E5" s="10"/>
    </row>
    <row r="6" spans="1:5" s="4" customFormat="1" ht="12.75" x14ac:dyDescent="0.2">
      <c r="A6" s="3"/>
      <c r="B6" s="5"/>
      <c r="C6" s="8" t="s">
        <v>3</v>
      </c>
      <c r="D6" s="9" t="b">
        <v>0</v>
      </c>
      <c r="E6" s="10"/>
    </row>
    <row r="7" spans="1:5" s="4" customFormat="1" ht="12.75" x14ac:dyDescent="0.2">
      <c r="A7" s="3"/>
      <c r="B7" s="5"/>
      <c r="C7" s="8" t="s">
        <v>4</v>
      </c>
      <c r="D7" s="9" t="b">
        <v>1</v>
      </c>
      <c r="E7" s="10"/>
    </row>
    <row r="8" spans="1:5" s="4" customFormat="1" ht="12.75" x14ac:dyDescent="0.2">
      <c r="A8" s="3"/>
      <c r="B8" s="5"/>
      <c r="C8" s="8" t="s">
        <v>5</v>
      </c>
      <c r="D8" s="11" t="str">
        <f ca="1">SUBSTITUTE(LEFT(CELL("filename",A1),FIND("[",CELL("filename",A1),1)-1),"\XLS\","\XML\")</f>
        <v>C:\Users\erik\Documents\repos\quantlib_nando\QuantLibXL\Data\XML\080_Bond\010_BondDataBase\</v>
      </c>
      <c r="E8" s="10"/>
    </row>
    <row r="9" spans="1:5" s="4" customFormat="1" ht="12.75" x14ac:dyDescent="0.2">
      <c r="A9" s="3"/>
      <c r="B9" s="5"/>
      <c r="C9" s="8" t="s">
        <v>6</v>
      </c>
      <c r="D9" s="12" t="b">
        <v>1</v>
      </c>
      <c r="E9" s="10"/>
    </row>
    <row r="10" spans="1:5" s="4" customFormat="1" ht="13.5" thickBot="1" x14ac:dyDescent="0.25">
      <c r="A10" s="3"/>
      <c r="B10" s="13"/>
      <c r="C10" s="14"/>
      <c r="D10" s="14"/>
      <c r="E10" s="15"/>
    </row>
  </sheetData>
  <mergeCells count="1">
    <mergeCell ref="B2:E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AE32"/>
  <sheetViews>
    <sheetView workbookViewId="0">
      <selection activeCell="D20" sqref="D20"/>
    </sheetView>
  </sheetViews>
  <sheetFormatPr defaultRowHeight="12.75" x14ac:dyDescent="0.2"/>
  <cols>
    <col min="1" max="1" width="3.140625" style="4" customWidth="1"/>
    <col min="2" max="2" width="9.140625" style="4"/>
    <col min="3" max="3" width="22.7109375" style="4" bestFit="1" customWidth="1"/>
    <col min="4" max="4" width="23.7109375" style="4" bestFit="1" customWidth="1"/>
    <col min="5" max="5" width="24.7109375" style="4" customWidth="1"/>
    <col min="6" max="6" width="15.7109375" style="4" customWidth="1"/>
    <col min="7" max="7" width="14.140625" style="4" bestFit="1" customWidth="1"/>
    <col min="8" max="9" width="22.42578125" style="4" bestFit="1" customWidth="1"/>
    <col min="10" max="10" width="11.42578125" style="4" customWidth="1"/>
    <col min="11" max="11" width="22.140625" style="4" bestFit="1" customWidth="1"/>
    <col min="12" max="12" width="20.5703125" style="4" bestFit="1" customWidth="1"/>
    <col min="13" max="13" width="38.5703125" style="4" bestFit="1" customWidth="1"/>
    <col min="14" max="14" width="8.42578125" style="4" bestFit="1" customWidth="1"/>
    <col min="15" max="15" width="14" style="4" bestFit="1" customWidth="1"/>
    <col min="16" max="18" width="14" style="4" customWidth="1"/>
    <col min="19" max="19" width="14.28515625" style="4" bestFit="1" customWidth="1"/>
    <col min="20" max="20" width="9.7109375" style="4" bestFit="1" customWidth="1"/>
    <col min="21" max="21" width="15.5703125" style="4" bestFit="1" customWidth="1"/>
    <col min="22" max="22" width="22.42578125" style="4" bestFit="1" customWidth="1"/>
    <col min="23" max="23" width="7.140625" style="4" bestFit="1" customWidth="1"/>
    <col min="24" max="24" width="8.140625" style="4" bestFit="1" customWidth="1"/>
    <col min="25" max="25" width="8.85546875" style="4" bestFit="1" customWidth="1"/>
    <col min="26" max="26" width="7.42578125" style="4" customWidth="1"/>
    <col min="27" max="27" width="13.85546875" style="4" bestFit="1" customWidth="1"/>
    <col min="28" max="28" width="46.85546875" style="4" customWidth="1"/>
    <col min="29" max="29" width="13.5703125" style="4" customWidth="1"/>
    <col min="30" max="30" width="12.42578125" style="4" customWidth="1"/>
    <col min="31" max="16384" width="9.140625" style="4"/>
  </cols>
  <sheetData>
    <row r="1" spans="2:30" s="1" customFormat="1" ht="12" thickBot="1" x14ac:dyDescent="0.25"/>
    <row r="2" spans="2:30" s="1" customFormat="1" x14ac:dyDescent="0.2">
      <c r="B2" s="16"/>
      <c r="C2" s="17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9"/>
    </row>
    <row r="3" spans="2:30" s="1" customFormat="1" x14ac:dyDescent="0.2">
      <c r="B3" s="20"/>
      <c r="C3" s="23" t="s">
        <v>9</v>
      </c>
      <c r="D3" s="24" t="s">
        <v>39</v>
      </c>
      <c r="E3" s="21"/>
      <c r="F3" s="54" t="s">
        <v>57</v>
      </c>
      <c r="G3" s="55"/>
      <c r="H3" s="21"/>
      <c r="I3" s="54" t="s">
        <v>58</v>
      </c>
      <c r="J3" s="55"/>
      <c r="K3" s="21"/>
      <c r="L3" s="23" t="s">
        <v>30</v>
      </c>
      <c r="M3" s="50" t="s">
        <v>71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2"/>
    </row>
    <row r="4" spans="2:30" s="1" customFormat="1" x14ac:dyDescent="0.2">
      <c r="B4" s="20"/>
      <c r="C4" s="23" t="s">
        <v>40</v>
      </c>
      <c r="D4" s="24" t="s">
        <v>69</v>
      </c>
      <c r="E4" s="21"/>
      <c r="F4" s="23" t="s">
        <v>22</v>
      </c>
      <c r="G4" s="25">
        <v>39113</v>
      </c>
      <c r="H4" s="21"/>
      <c r="I4" s="23" t="s">
        <v>54</v>
      </c>
      <c r="J4" s="43" t="s">
        <v>56</v>
      </c>
      <c r="K4" s="21"/>
      <c r="L4" s="23" t="s">
        <v>36</v>
      </c>
      <c r="M4" s="48" t="s">
        <v>72</v>
      </c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2"/>
    </row>
    <row r="5" spans="2:30" s="1" customFormat="1" x14ac:dyDescent="0.2">
      <c r="B5" s="20"/>
      <c r="C5" s="23" t="s">
        <v>20</v>
      </c>
      <c r="D5" s="24" t="s">
        <v>70</v>
      </c>
      <c r="E5" s="21"/>
      <c r="F5" s="23" t="s">
        <v>10</v>
      </c>
      <c r="G5" s="25">
        <v>40574</v>
      </c>
      <c r="H5" s="21"/>
      <c r="I5" s="23" t="s">
        <v>55</v>
      </c>
      <c r="J5" s="44">
        <v>1E-4</v>
      </c>
      <c r="K5" s="21"/>
      <c r="L5" s="23" t="s">
        <v>63</v>
      </c>
      <c r="M5" s="48" t="s">
        <v>64</v>
      </c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2"/>
    </row>
    <row r="6" spans="2:30" s="1" customFormat="1" x14ac:dyDescent="0.2">
      <c r="B6" s="20"/>
      <c r="C6" s="23" t="s">
        <v>7</v>
      </c>
      <c r="D6" s="24" t="s">
        <v>8</v>
      </c>
      <c r="E6" s="21"/>
      <c r="F6" s="23" t="s">
        <v>23</v>
      </c>
      <c r="G6" s="25" t="s">
        <v>67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2"/>
    </row>
    <row r="7" spans="2:30" s="1" customFormat="1" x14ac:dyDescent="0.2">
      <c r="B7" s="20"/>
      <c r="C7" s="23" t="s">
        <v>28</v>
      </c>
      <c r="D7" s="24">
        <v>3</v>
      </c>
      <c r="E7" s="21"/>
      <c r="F7" s="23" t="s">
        <v>12</v>
      </c>
      <c r="G7" s="25" t="s">
        <v>18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2"/>
    </row>
    <row r="8" spans="2:30" s="1" customFormat="1" x14ac:dyDescent="0.2">
      <c r="B8" s="20"/>
      <c r="C8" s="40" t="s">
        <v>12</v>
      </c>
      <c r="D8" s="24" t="s">
        <v>18</v>
      </c>
      <c r="E8" s="21"/>
      <c r="F8" s="23" t="s">
        <v>13</v>
      </c>
      <c r="G8" s="25" t="s">
        <v>16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2"/>
    </row>
    <row r="9" spans="2:30" s="1" customFormat="1" x14ac:dyDescent="0.2">
      <c r="B9" s="20"/>
      <c r="C9" s="40" t="s">
        <v>21</v>
      </c>
      <c r="D9" s="24">
        <v>100</v>
      </c>
      <c r="E9" s="21"/>
      <c r="F9" s="23" t="s">
        <v>24</v>
      </c>
      <c r="G9" s="25" t="s">
        <v>16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2"/>
    </row>
    <row r="10" spans="2:30" s="1" customFormat="1" x14ac:dyDescent="0.2">
      <c r="B10" s="20"/>
      <c r="C10" s="40" t="s">
        <v>10</v>
      </c>
      <c r="D10" s="42">
        <v>40574</v>
      </c>
      <c r="E10" s="21"/>
      <c r="F10" s="23" t="s">
        <v>25</v>
      </c>
      <c r="G10" s="26" t="s">
        <v>76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2"/>
    </row>
    <row r="11" spans="2:30" s="1" customFormat="1" x14ac:dyDescent="0.2">
      <c r="B11" s="20"/>
      <c r="C11" s="40" t="s">
        <v>11</v>
      </c>
      <c r="D11" s="42">
        <v>39113</v>
      </c>
      <c r="E11" s="21"/>
      <c r="F11" s="23" t="s">
        <v>26</v>
      </c>
      <c r="G11" s="26" t="b">
        <v>0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2"/>
    </row>
    <row r="12" spans="2:30" s="1" customFormat="1" x14ac:dyDescent="0.2">
      <c r="B12" s="20"/>
      <c r="C12" s="40" t="s">
        <v>41</v>
      </c>
      <c r="D12" s="41" t="s">
        <v>15</v>
      </c>
      <c r="E12" s="21"/>
      <c r="F12" s="23" t="s">
        <v>27</v>
      </c>
      <c r="G12" s="25" t="e">
        <f>NA()</f>
        <v>#N/A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2"/>
    </row>
    <row r="13" spans="2:30" s="1" customFormat="1" x14ac:dyDescent="0.2">
      <c r="B13" s="20"/>
      <c r="C13" s="40" t="s">
        <v>42</v>
      </c>
      <c r="D13" s="41">
        <v>100</v>
      </c>
      <c r="E13" s="21"/>
      <c r="F13" s="23" t="s">
        <v>19</v>
      </c>
      <c r="G13" s="25" t="e">
        <f>NA()</f>
        <v>#N/A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2"/>
    </row>
    <row r="14" spans="2:30" s="1" customFormat="1" x14ac:dyDescent="0.2">
      <c r="B14" s="20"/>
      <c r="C14" s="40" t="s">
        <v>37</v>
      </c>
      <c r="D14" s="41">
        <v>4</v>
      </c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2"/>
    </row>
    <row r="15" spans="2:30" s="1" customFormat="1" x14ac:dyDescent="0.2">
      <c r="B15" s="20"/>
      <c r="C15" s="40" t="s">
        <v>43</v>
      </c>
      <c r="D15" s="41" t="b">
        <v>0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2"/>
    </row>
    <row r="16" spans="2:30" s="1" customFormat="1" x14ac:dyDescent="0.2">
      <c r="B16" s="20"/>
      <c r="C16" s="40" t="s">
        <v>44</v>
      </c>
      <c r="D16" s="41" t="s">
        <v>17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2"/>
    </row>
    <row r="17" spans="2:31" s="1" customFormat="1" x14ac:dyDescent="0.2">
      <c r="B17" s="20"/>
      <c r="C17" s="40" t="s">
        <v>45</v>
      </c>
      <c r="D17" s="41" t="s">
        <v>66</v>
      </c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2"/>
    </row>
    <row r="18" spans="2:31" s="1" customFormat="1" x14ac:dyDescent="0.2">
      <c r="B18" s="20"/>
      <c r="C18" s="40" t="s">
        <v>14</v>
      </c>
      <c r="D18" s="47">
        <v>100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2"/>
    </row>
    <row r="19" spans="2:31" s="1" customFormat="1" x14ac:dyDescent="0.2">
      <c r="B19" s="20"/>
      <c r="C19" s="32" t="s">
        <v>32</v>
      </c>
      <c r="D19" s="24" t="str">
        <f>Currency&amp;"_"&amp;BondType&amp;"_"&amp;Isin&amp;".xml"</f>
        <v>EUR_Digital_IT0003766372.xml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2"/>
    </row>
    <row r="20" spans="2:31" s="1" customFormat="1" x14ac:dyDescent="0.2">
      <c r="B20" s="20"/>
      <c r="C20" s="31" t="s">
        <v>29</v>
      </c>
      <c r="D20" s="24" t="e">
        <f ca="1">IF(Serialize,_xll.ohObjectSave(E23:E30,SerializationPath&amp;FileName,FileOverwrite,Serialize),"---")</f>
        <v>#NAME?</v>
      </c>
      <c r="E20" s="33" t="e">
        <f ca="1">_xll.ohRangeRetrieveError(D20)</f>
        <v>#NAME?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2"/>
    </row>
    <row r="21" spans="2:31" s="1" customFormat="1" x14ac:dyDescent="0.2">
      <c r="B21" s="20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2"/>
    </row>
    <row r="22" spans="2:31" s="1" customFormat="1" x14ac:dyDescent="0.2">
      <c r="B22" s="20"/>
      <c r="C22" s="49"/>
      <c r="D22" s="46" t="s">
        <v>65</v>
      </c>
      <c r="E22" s="3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2"/>
    </row>
    <row r="23" spans="2:31" s="1" customFormat="1" x14ac:dyDescent="0.2">
      <c r="B23" s="20"/>
      <c r="C23" s="46" t="s">
        <v>31</v>
      </c>
      <c r="D23" s="46" t="str">
        <f t="shared" ref="D23:D29" si="0">IF(ISERROR(E23),ohrangeRetrieveErrormessage(E23),"---")</f>
        <v>---</v>
      </c>
      <c r="E23" s="28" t="str">
        <f>_xll.qlSchedule(Isin&amp;"_Sch",$G$4,$G$5,$G$6,$G$7,$G$8,$G$9,$G$10,$G$11,$G$12,$G$13,Permanent,Trigger,ObjectOverwrite)</f>
        <v>IT0003766372_Sch#0001</v>
      </c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2"/>
    </row>
    <row r="24" spans="2:31" s="1" customFormat="1" x14ac:dyDescent="0.2">
      <c r="B24" s="20"/>
      <c r="C24" s="46" t="s">
        <v>46</v>
      </c>
      <c r="D24" s="46" t="str">
        <f t="shared" si="0"/>
        <v>---</v>
      </c>
      <c r="E24" s="28" t="str">
        <f>_xll.qlDigitalReplication(Isin&amp;"_Replication",$J$4,$J$5,Permanent,Trigger,ObjectOverwrite)</f>
        <v>IT0003766372_Replication#0001</v>
      </c>
      <c r="F24" s="45" t="s">
        <v>38</v>
      </c>
      <c r="G24" s="27" t="s">
        <v>47</v>
      </c>
      <c r="H24" s="27" t="s">
        <v>48</v>
      </c>
      <c r="I24" s="27" t="s">
        <v>49</v>
      </c>
      <c r="J24" s="27" t="s">
        <v>50</v>
      </c>
      <c r="K24" s="27" t="s">
        <v>51</v>
      </c>
      <c r="L24" s="27" t="s">
        <v>52</v>
      </c>
      <c r="M24" s="27" t="s">
        <v>53</v>
      </c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2"/>
    </row>
    <row r="25" spans="2:31" s="1" customFormat="1" x14ac:dyDescent="0.2">
      <c r="B25" s="20"/>
      <c r="C25" s="46" t="s">
        <v>74</v>
      </c>
      <c r="D25" s="46" t="str">
        <f t="shared" si="0"/>
        <v>---</v>
      </c>
      <c r="E25" s="28" t="str">
        <f>_xll.qlFixedRateLeg(Isin&amp;"_1stCpn",$D$12,$D$13,Schedule,$G$25,DayCounter,Permanent,Trigger,ObjectOverwrite)</f>
        <v>IT0003766372_1stCpn#0001</v>
      </c>
      <c r="F25" s="35">
        <v>1</v>
      </c>
      <c r="G25" s="39" t="s">
        <v>68</v>
      </c>
      <c r="H25" s="29" t="e">
        <v>#N/A</v>
      </c>
      <c r="I25" s="36" t="s">
        <v>60</v>
      </c>
      <c r="J25" s="37" t="e">
        <v>#N/A</v>
      </c>
      <c r="K25" s="29">
        <v>4.2999999999999997E-2</v>
      </c>
      <c r="L25" s="38" t="s">
        <v>61</v>
      </c>
      <c r="M25" s="39" t="e">
        <v>#N/A</v>
      </c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2"/>
    </row>
    <row r="26" spans="2:31" s="1" customFormat="1" x14ac:dyDescent="0.2">
      <c r="B26" s="20"/>
      <c r="C26" s="46" t="s">
        <v>73</v>
      </c>
      <c r="D26" s="46" t="str">
        <f t="shared" si="0"/>
        <v>---</v>
      </c>
      <c r="E26" s="28" t="str">
        <f>_xll.qlDigitalIborLeg(Isin&amp;"_2ndCpn",$D$12,$D$13,Schedule,$D$14,$D$15,$D$16,$F26,$D$17,$G26,$H26,$I26,$J26,$K26,$L26,$M26,Replication,Permanent,Trigger,ObjectOverwrite)</f>
        <v>IT0003766372_2ndCpn#0001</v>
      </c>
      <c r="F26" s="35">
        <v>1</v>
      </c>
      <c r="G26" s="29">
        <v>0</v>
      </c>
      <c r="H26" s="29">
        <v>4.2999999999999997E-2</v>
      </c>
      <c r="I26" s="36" t="s">
        <v>62</v>
      </c>
      <c r="J26" s="29" t="s">
        <v>75</v>
      </c>
      <c r="K26" s="29" t="e">
        <v>#N/A</v>
      </c>
      <c r="L26" s="38" t="s">
        <v>62</v>
      </c>
      <c r="M26" s="39" t="e">
        <v>#N/A</v>
      </c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2"/>
    </row>
    <row r="27" spans="2:31" s="1" customFormat="1" x14ac:dyDescent="0.2">
      <c r="B27" s="20"/>
      <c r="C27" s="46" t="s">
        <v>59</v>
      </c>
      <c r="D27" s="46" t="str">
        <f t="shared" si="0"/>
        <v>---</v>
      </c>
      <c r="E27" s="28" t="str">
        <f>_xll.qlIborLeg(Isin&amp;"_Netting",$D$12,$D$13,Schedule,$D$14,$D$15,$D$16,,$F$27,$D$17,$G$27,,Permanent,Trigger,ObjectOverwrite)</f>
        <v>IT0003766372_Netting#0001</v>
      </c>
      <c r="F27" s="35">
        <f>-F26</f>
        <v>-1</v>
      </c>
      <c r="G27" s="29">
        <v>0</v>
      </c>
      <c r="H27" s="29" t="e">
        <f>NA()</f>
        <v>#N/A</v>
      </c>
      <c r="I27" s="29" t="e">
        <f>NA()</f>
        <v>#N/A</v>
      </c>
      <c r="J27" s="29" t="e">
        <f>NA()</f>
        <v>#N/A</v>
      </c>
      <c r="K27" s="29" t="e">
        <f>NA()</f>
        <v>#N/A</v>
      </c>
      <c r="L27" s="29" t="e">
        <f>NA()</f>
        <v>#N/A</v>
      </c>
      <c r="M27" s="39" t="e">
        <v>#N/A</v>
      </c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2"/>
    </row>
    <row r="28" spans="2:31" s="1" customFormat="1" x14ac:dyDescent="0.2">
      <c r="B28" s="20"/>
      <c r="C28" s="46" t="s">
        <v>33</v>
      </c>
      <c r="D28" s="46" t="str">
        <f t="shared" si="0"/>
        <v>---</v>
      </c>
      <c r="E28" s="30" t="str">
        <f>_xll.qlLeg(Isin&amp;"_Red",$D$18,_xll.qlCalendarAdjust(Calendar,Maturity,$D$12,Trigger),,Permanent,Trigger,ObjectOverwrite)</f>
        <v>IT0003766372_Red#0001</v>
      </c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2"/>
    </row>
    <row r="29" spans="2:31" s="1" customFormat="1" ht="11.25" x14ac:dyDescent="0.2">
      <c r="B29" s="34"/>
      <c r="C29" s="46" t="s">
        <v>34</v>
      </c>
      <c r="D29" s="46" t="str">
        <f t="shared" si="0"/>
        <v>---</v>
      </c>
      <c r="E29" s="30" t="str">
        <f>_xll.qlMultiPhaseLeg(Isin&amp;"_MultiLeg",E25:E28,,Permanent,Trigger,ObjectOverwrite)</f>
        <v>IT0003766372_MultiLeg#0001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2"/>
    </row>
    <row r="30" spans="2:31" s="1" customFormat="1" x14ac:dyDescent="0.2">
      <c r="B30" s="20"/>
      <c r="C30" s="46" t="s">
        <v>35</v>
      </c>
      <c r="D30" s="46" t="str">
        <f>IF(ISERROR(E30),_xll.ohRangeRetrieveError(E30),"---")</f>
        <v>---</v>
      </c>
      <c r="E30" s="30" t="str">
        <f>_xll.qlBond(Isin,Description,Currency,SettlementDays,Calendar,FaceAmount,Maturity,IssueDate,E29,Permanent,Trigger,ObjectOverwrite)</f>
        <v>IT0003766372#0001</v>
      </c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2"/>
    </row>
    <row r="31" spans="2:31" s="1" customFormat="1" ht="12" thickBot="1" x14ac:dyDescent="0.25"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5"/>
    </row>
    <row r="32" spans="2:31" s="1" customFormat="1" ht="11.25" x14ac:dyDescent="0.2"/>
  </sheetData>
  <mergeCells count="2">
    <mergeCell ref="F3:G3"/>
    <mergeCell ref="I3:J3"/>
  </mergeCells>
  <phoneticPr fontId="2" type="noConversion"/>
  <dataValidations count="6">
    <dataValidation type="list" allowBlank="1" showInputMessage="1" showErrorMessage="1" sqref="D6">
      <formula1>"EUR,USD,GBP,JPY,CHF"</formula1>
    </dataValidation>
    <dataValidation type="list" allowBlank="1" showInputMessage="1" showErrorMessage="1" sqref="G7 D8">
      <formula1>"TARGET,UnitedKingdom::Exchange,UnitedKingdom::Metals,UnitedKingdom::Settlement,UnitedStates::GovernmentBond,UnitedStates::NERC,UnitedStates::NYSE,UnitedStates::Settlement,Switzerland,Japan,Italy::Exchange,NullCalendar"</formula1>
    </dataValidation>
    <dataValidation type="list" allowBlank="1" showInputMessage="1" showErrorMessage="1" sqref="G8:G9 D12">
      <formula1>"Following,Modified Following,Preceding,Modified Preceding,Unadjusted"</formula1>
    </dataValidation>
    <dataValidation type="list" allowBlank="1" showInputMessage="1" showErrorMessage="1" sqref="D16">
      <formula1>"Actual/Actual (ISDA),Actual/360,30/360 (Bond Basis),30E/360 (Eurobond Basis),Actual/365 (Fixed),Actual/Actual (ISMA),Actual/Actual (AFB),1/1,30/360 (Italian),Simple"</formula1>
    </dataValidation>
    <dataValidation type="list" allowBlank="1" showInputMessage="1" showErrorMessage="1" sqref="D17">
      <formula1>"EuriborSW,Euribor2W,Euribor3W,Euribor1M,Euribor2M,Euribor3M,Euribor4M,Euribor5M,Euribor6M,Euribor7M,Euribor8M,Euribor9M,Euribor10M,Euribor11M,Euribor1Y"</formula1>
    </dataValidation>
    <dataValidation type="list" allowBlank="1" showInputMessage="1" showErrorMessage="1" sqref="G10">
      <formula1>"Backward,Forward,Zero,ThirdWednesday"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29</vt:i4>
      </vt:variant>
    </vt:vector>
  </HeadingPairs>
  <TitlesOfParts>
    <vt:vector size="31" baseType="lpstr">
      <vt:lpstr>General Settings</vt:lpstr>
      <vt:lpstr>Object Creation</vt:lpstr>
      <vt:lpstr>BondType</vt:lpstr>
      <vt:lpstr>Calendar</vt:lpstr>
      <vt:lpstr>Currency</vt:lpstr>
      <vt:lpstr>DayCounter</vt:lpstr>
      <vt:lpstr>Description</vt:lpstr>
      <vt:lpstr>FaceAmount</vt:lpstr>
      <vt:lpstr>FileName</vt:lpstr>
      <vt:lpstr>'Object Creation'!FileOverwrite</vt:lpstr>
      <vt:lpstr>FileOverwrite</vt:lpstr>
      <vt:lpstr>Index</vt:lpstr>
      <vt:lpstr>Isin</vt:lpstr>
      <vt:lpstr>IssueDate</vt:lpstr>
      <vt:lpstr>Maturity</vt:lpstr>
      <vt:lpstr>Notionals</vt:lpstr>
      <vt:lpstr>'Object Creation'!ObjectOverwrite</vt:lpstr>
      <vt:lpstr>ObjectOverwrite</vt:lpstr>
      <vt:lpstr>PaymentBDC</vt:lpstr>
      <vt:lpstr>'Object Creation'!Permanent</vt:lpstr>
      <vt:lpstr>Permanent</vt:lpstr>
      <vt:lpstr>Redemption</vt:lpstr>
      <vt:lpstr>Replication</vt:lpstr>
      <vt:lpstr>Schedule</vt:lpstr>
      <vt:lpstr>'Object Creation'!SerializationPath</vt:lpstr>
      <vt:lpstr>SerializationPath</vt:lpstr>
      <vt:lpstr>'Object Creation'!Serialize</vt:lpstr>
      <vt:lpstr>Serialize</vt:lpstr>
      <vt:lpstr>SettlementDays</vt:lpstr>
      <vt:lpstr>'Object Creation'!Trigger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 Fornarola</dc:creator>
  <cp:lastModifiedBy>erik</cp:lastModifiedBy>
  <dcterms:created xsi:type="dcterms:W3CDTF">2007-09-05T07:33:28Z</dcterms:created>
  <dcterms:modified xsi:type="dcterms:W3CDTF">2013-11-06T23:47:23Z</dcterms:modified>
</cp:coreProperties>
</file>