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15" windowWidth="19185" windowHeight="12510" tabRatio="684"/>
  </bookViews>
  <sheets>
    <sheet name="General Settings" sheetId="13" r:id="rId1"/>
    <sheet name="1M" sheetId="16" r:id="rId2"/>
    <sheet name="3M" sheetId="25" r:id="rId3"/>
    <sheet name="6M" sheetId="26" r:id="rId4"/>
    <sheet name="1Y" sheetId="24" r:id="rId5"/>
  </sheets>
  <definedNames>
    <definedName name="Currency">'General Settings'!$D$14</definedName>
    <definedName name="FamilyName">'General Settings'!$D$15</definedName>
    <definedName name="FileOverwrite">'General Settings'!$D$9</definedName>
    <definedName name="FixingType">'General Settings'!$D$16</definedName>
    <definedName name="ObjectOverwrite">'General Settings'!$D$6</definedName>
    <definedName name="Permanent">'General Settings'!$D$5</definedName>
    <definedName name="PriceTickValue">'General Settings'!$D$19</definedName>
    <definedName name="QuoteSuffix">'General Settings'!$D$17</definedName>
    <definedName name="RateTickValue">'General Settings'!$D$18</definedName>
    <definedName name="SerializationPath">'General Settings'!$D$8</definedName>
    <definedName name="Serialize">'General Settings'!$D$7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D8" i="13" l="1"/>
  <c r="C4" i="24" l="1"/>
  <c r="D4" i="24"/>
  <c r="F4" i="24"/>
  <c r="G4" i="24"/>
  <c r="H4" i="24"/>
  <c r="J4" i="24"/>
  <c r="I4" i="24"/>
  <c r="E4" i="24"/>
  <c r="C5" i="24"/>
  <c r="D5" i="24"/>
  <c r="F5" i="24"/>
  <c r="G5" i="24"/>
  <c r="H5" i="24"/>
  <c r="J5" i="24" s="1"/>
  <c r="I5" i="24"/>
  <c r="E5" i="24"/>
  <c r="C6" i="24"/>
  <c r="J6" i="24" s="1"/>
  <c r="D6" i="24"/>
  <c r="F6" i="24"/>
  <c r="G6" i="24"/>
  <c r="H6" i="24" s="1"/>
  <c r="I6" i="24"/>
  <c r="E6" i="24"/>
  <c r="C7" i="24"/>
  <c r="D7" i="24"/>
  <c r="F7" i="24"/>
  <c r="H7" i="24" s="1"/>
  <c r="G7" i="24"/>
  <c r="I7" i="24"/>
  <c r="E7" i="24"/>
  <c r="C8" i="24"/>
  <c r="D8" i="24"/>
  <c r="F8" i="24"/>
  <c r="H8" i="24" s="1"/>
  <c r="G8" i="24"/>
  <c r="I8" i="24"/>
  <c r="E8" i="24"/>
  <c r="C9" i="24"/>
  <c r="J9" i="24" s="1"/>
  <c r="D9" i="24"/>
  <c r="F9" i="24"/>
  <c r="G9" i="24"/>
  <c r="H9" i="24"/>
  <c r="I9" i="24"/>
  <c r="E9" i="24"/>
  <c r="C10" i="24"/>
  <c r="J10" i="24" s="1"/>
  <c r="D10" i="24"/>
  <c r="F10" i="24"/>
  <c r="G10" i="24"/>
  <c r="H10" i="24"/>
  <c r="I10" i="24"/>
  <c r="E10" i="24"/>
  <c r="E11" i="24" s="1"/>
  <c r="E12" i="24" s="1"/>
  <c r="E13" i="24" s="1"/>
  <c r="E14" i="24" s="1"/>
  <c r="E15" i="24" s="1"/>
  <c r="E16" i="24" s="1"/>
  <c r="E17" i="24" s="1"/>
  <c r="E18" i="24" s="1"/>
  <c r="E19" i="24" s="1"/>
  <c r="E20" i="24" s="1"/>
  <c r="E21" i="24" s="1"/>
  <c r="E22" i="24" s="1"/>
  <c r="E23" i="24" s="1"/>
  <c r="E24" i="24" s="1"/>
  <c r="E25" i="24" s="1"/>
  <c r="E26" i="24" s="1"/>
  <c r="E27" i="24" s="1"/>
  <c r="E28" i="24" s="1"/>
  <c r="E29" i="24" s="1"/>
  <c r="E30" i="24" s="1"/>
  <c r="E31" i="24" s="1"/>
  <c r="E32" i="24" s="1"/>
  <c r="E33" i="24" s="1"/>
  <c r="E34" i="24" s="1"/>
  <c r="E35" i="24" s="1"/>
  <c r="E36" i="24" s="1"/>
  <c r="C11" i="24"/>
  <c r="D11" i="24"/>
  <c r="F11" i="24"/>
  <c r="G11" i="24"/>
  <c r="H11" i="24"/>
  <c r="J11" i="24"/>
  <c r="I11" i="24"/>
  <c r="C12" i="24"/>
  <c r="D12" i="24"/>
  <c r="F12" i="24"/>
  <c r="G12" i="24"/>
  <c r="H12" i="24"/>
  <c r="J12" i="24"/>
  <c r="I12" i="24"/>
  <c r="C13" i="24"/>
  <c r="D13" i="24"/>
  <c r="F13" i="24"/>
  <c r="G13" i="24"/>
  <c r="H13" i="24"/>
  <c r="J13" i="24"/>
  <c r="I13" i="24"/>
  <c r="C14" i="24"/>
  <c r="D14" i="24"/>
  <c r="F14" i="24"/>
  <c r="G14" i="24"/>
  <c r="H14" i="24" s="1"/>
  <c r="I14" i="24"/>
  <c r="C15" i="24"/>
  <c r="D15" i="24"/>
  <c r="F15" i="24"/>
  <c r="G15" i="24"/>
  <c r="I15" i="24"/>
  <c r="C16" i="24"/>
  <c r="J16" i="24" s="1"/>
  <c r="D16" i="24"/>
  <c r="F16" i="24"/>
  <c r="H16" i="24" s="1"/>
  <c r="G16" i="24"/>
  <c r="I16" i="24"/>
  <c r="C17" i="24"/>
  <c r="D17" i="24"/>
  <c r="F17" i="24"/>
  <c r="G17" i="24"/>
  <c r="H17" i="24"/>
  <c r="I17" i="24"/>
  <c r="C18" i="24"/>
  <c r="J18" i="24" s="1"/>
  <c r="D18" i="24"/>
  <c r="F18" i="24"/>
  <c r="G18" i="24"/>
  <c r="H18" i="24"/>
  <c r="I18" i="24"/>
  <c r="C19" i="24"/>
  <c r="D19" i="24"/>
  <c r="F19" i="24"/>
  <c r="G19" i="24"/>
  <c r="H19" i="24"/>
  <c r="J19" i="24"/>
  <c r="I19" i="24"/>
  <c r="C20" i="24"/>
  <c r="D20" i="24"/>
  <c r="F20" i="24"/>
  <c r="G20" i="24"/>
  <c r="H20" i="24"/>
  <c r="J20" i="24"/>
  <c r="I20" i="24"/>
  <c r="C21" i="24"/>
  <c r="D21" i="24"/>
  <c r="F21" i="24"/>
  <c r="G21" i="24"/>
  <c r="H21" i="24"/>
  <c r="J21" i="24"/>
  <c r="I21" i="24"/>
  <c r="C22" i="24"/>
  <c r="D22" i="24"/>
  <c r="F22" i="24"/>
  <c r="G22" i="24"/>
  <c r="H22" i="24"/>
  <c r="I22" i="24"/>
  <c r="C23" i="24"/>
  <c r="D23" i="24"/>
  <c r="F23" i="24"/>
  <c r="G23" i="24"/>
  <c r="I23" i="24"/>
  <c r="C24" i="24"/>
  <c r="D24" i="24"/>
  <c r="F24" i="24"/>
  <c r="H24" i="24" s="1"/>
  <c r="G24" i="24"/>
  <c r="I24" i="24"/>
  <c r="C25" i="24"/>
  <c r="D25" i="24"/>
  <c r="F25" i="24"/>
  <c r="G25" i="24"/>
  <c r="H25" i="24"/>
  <c r="I25" i="24"/>
  <c r="C26" i="24"/>
  <c r="J26" i="24" s="1"/>
  <c r="D26" i="24"/>
  <c r="F26" i="24"/>
  <c r="G26" i="24"/>
  <c r="H26" i="24"/>
  <c r="I26" i="24"/>
  <c r="C27" i="24"/>
  <c r="D27" i="24"/>
  <c r="F27" i="24"/>
  <c r="G27" i="24"/>
  <c r="H27" i="24"/>
  <c r="J27" i="24"/>
  <c r="I27" i="24"/>
  <c r="C28" i="24"/>
  <c r="D28" i="24"/>
  <c r="F28" i="24"/>
  <c r="G28" i="24"/>
  <c r="H28" i="24"/>
  <c r="J28" i="24"/>
  <c r="I28" i="24"/>
  <c r="C29" i="24"/>
  <c r="D29" i="24"/>
  <c r="F29" i="24"/>
  <c r="G29" i="24"/>
  <c r="H29" i="24"/>
  <c r="J29" i="24"/>
  <c r="I29" i="24"/>
  <c r="C30" i="24"/>
  <c r="J30" i="24" s="1"/>
  <c r="D30" i="24"/>
  <c r="F30" i="24"/>
  <c r="G30" i="24"/>
  <c r="H30" i="24"/>
  <c r="I30" i="24"/>
  <c r="C31" i="24"/>
  <c r="D31" i="24"/>
  <c r="F31" i="24"/>
  <c r="G31" i="24"/>
  <c r="I31" i="24"/>
  <c r="C32" i="24"/>
  <c r="D32" i="24"/>
  <c r="F32" i="24"/>
  <c r="H32" i="24" s="1"/>
  <c r="G32" i="24"/>
  <c r="I32" i="24"/>
  <c r="C33" i="24"/>
  <c r="J33" i="24" s="1"/>
  <c r="D33" i="24"/>
  <c r="F33" i="24"/>
  <c r="G33" i="24"/>
  <c r="H33" i="24"/>
  <c r="I33" i="24"/>
  <c r="C34" i="24"/>
  <c r="J34" i="24" s="1"/>
  <c r="D34" i="24"/>
  <c r="F34" i="24"/>
  <c r="G34" i="24"/>
  <c r="H34" i="24"/>
  <c r="I34" i="24"/>
  <c r="C35" i="24"/>
  <c r="D35" i="24"/>
  <c r="F35" i="24"/>
  <c r="G35" i="24"/>
  <c r="H35" i="24"/>
  <c r="J35" i="24"/>
  <c r="I35" i="24"/>
  <c r="C36" i="24"/>
  <c r="D36" i="24"/>
  <c r="F36" i="24"/>
  <c r="G36" i="24"/>
  <c r="H36" i="24"/>
  <c r="J36" i="24"/>
  <c r="I36" i="24"/>
  <c r="C3" i="24"/>
  <c r="D3" i="24"/>
  <c r="J2" i="24" s="1"/>
  <c r="F3" i="24"/>
  <c r="G3" i="24"/>
  <c r="H3" i="24"/>
  <c r="J3" i="24"/>
  <c r="I3" i="24"/>
  <c r="C3" i="26"/>
  <c r="D3" i="26"/>
  <c r="F3" i="26"/>
  <c r="H3" i="26" s="1"/>
  <c r="J3" i="26" s="1"/>
  <c r="G3" i="26"/>
  <c r="C4" i="26"/>
  <c r="D4" i="26"/>
  <c r="F4" i="26"/>
  <c r="G4" i="26"/>
  <c r="H4" i="26"/>
  <c r="J4" i="26"/>
  <c r="C5" i="26"/>
  <c r="J5" i="26" s="1"/>
  <c r="D5" i="26"/>
  <c r="F5" i="26"/>
  <c r="G5" i="26"/>
  <c r="H5" i="26"/>
  <c r="C6" i="26"/>
  <c r="D6" i="26"/>
  <c r="F6" i="26"/>
  <c r="H6" i="26" s="1"/>
  <c r="G6" i="26"/>
  <c r="C7" i="26"/>
  <c r="D7" i="26"/>
  <c r="F7" i="26"/>
  <c r="G7" i="26"/>
  <c r="H7" i="26"/>
  <c r="C8" i="26"/>
  <c r="D8" i="26"/>
  <c r="F8" i="26"/>
  <c r="G8" i="26"/>
  <c r="H8" i="26"/>
  <c r="J8" i="26"/>
  <c r="C9" i="26"/>
  <c r="J9" i="26" s="1"/>
  <c r="D9" i="26"/>
  <c r="F9" i="26"/>
  <c r="G9" i="26"/>
  <c r="H9" i="26"/>
  <c r="C10" i="26"/>
  <c r="D10" i="26"/>
  <c r="F10" i="26"/>
  <c r="H10" i="26" s="1"/>
  <c r="G10" i="26"/>
  <c r="C11" i="26"/>
  <c r="D11" i="26"/>
  <c r="F11" i="26"/>
  <c r="H11" i="26" s="1"/>
  <c r="G11" i="26"/>
  <c r="C12" i="26"/>
  <c r="D12" i="26"/>
  <c r="F12" i="26"/>
  <c r="G12" i="26"/>
  <c r="H12" i="26"/>
  <c r="J12" i="26"/>
  <c r="C13" i="26"/>
  <c r="J13" i="26" s="1"/>
  <c r="D13" i="26"/>
  <c r="F13" i="26"/>
  <c r="G13" i="26"/>
  <c r="H13" i="26"/>
  <c r="C14" i="26"/>
  <c r="D14" i="26"/>
  <c r="F14" i="26"/>
  <c r="H14" i="26" s="1"/>
  <c r="G14" i="26"/>
  <c r="C15" i="26"/>
  <c r="D15" i="26"/>
  <c r="F15" i="26"/>
  <c r="G15" i="26"/>
  <c r="H15" i="26"/>
  <c r="C16" i="26"/>
  <c r="D16" i="26"/>
  <c r="F16" i="26"/>
  <c r="G16" i="26"/>
  <c r="H16" i="26"/>
  <c r="J16" i="26"/>
  <c r="C17" i="26"/>
  <c r="J17" i="26" s="1"/>
  <c r="D17" i="26"/>
  <c r="F17" i="26"/>
  <c r="G17" i="26"/>
  <c r="H17" i="26"/>
  <c r="C18" i="26"/>
  <c r="D18" i="26"/>
  <c r="F18" i="26"/>
  <c r="H18" i="26" s="1"/>
  <c r="G18" i="26"/>
  <c r="C19" i="26"/>
  <c r="D19" i="26"/>
  <c r="F19" i="26"/>
  <c r="H19" i="26" s="1"/>
  <c r="G19" i="26"/>
  <c r="C20" i="26"/>
  <c r="D20" i="26"/>
  <c r="F20" i="26"/>
  <c r="G20" i="26"/>
  <c r="H20" i="26"/>
  <c r="J20" i="26"/>
  <c r="C21" i="26"/>
  <c r="J21" i="26" s="1"/>
  <c r="D21" i="26"/>
  <c r="F21" i="26"/>
  <c r="G21" i="26"/>
  <c r="H21" i="26"/>
  <c r="C22" i="26"/>
  <c r="D22" i="26"/>
  <c r="F22" i="26"/>
  <c r="H22" i="26" s="1"/>
  <c r="G22" i="26"/>
  <c r="C23" i="26"/>
  <c r="D23" i="26"/>
  <c r="F23" i="26"/>
  <c r="G23" i="26"/>
  <c r="H23" i="26"/>
  <c r="C24" i="26"/>
  <c r="D24" i="26"/>
  <c r="F24" i="26"/>
  <c r="G24" i="26"/>
  <c r="H24" i="26"/>
  <c r="J24" i="26"/>
  <c r="C25" i="26"/>
  <c r="J25" i="26" s="1"/>
  <c r="D25" i="26"/>
  <c r="F25" i="26"/>
  <c r="G25" i="26"/>
  <c r="H25" i="26"/>
  <c r="C26" i="26"/>
  <c r="D26" i="26"/>
  <c r="F26" i="26"/>
  <c r="H26" i="26" s="1"/>
  <c r="G26" i="26"/>
  <c r="C27" i="26"/>
  <c r="D27" i="26"/>
  <c r="F27" i="26"/>
  <c r="H27" i="26" s="1"/>
  <c r="G27" i="26"/>
  <c r="C28" i="26"/>
  <c r="D28" i="26"/>
  <c r="F28" i="26"/>
  <c r="G28" i="26"/>
  <c r="H28" i="26"/>
  <c r="J28" i="26"/>
  <c r="C29" i="26"/>
  <c r="D29" i="26"/>
  <c r="F29" i="26"/>
  <c r="G29" i="26"/>
  <c r="H29" i="26"/>
  <c r="J29" i="26"/>
  <c r="C30" i="26"/>
  <c r="D30" i="26"/>
  <c r="F30" i="26"/>
  <c r="H30" i="26" s="1"/>
  <c r="G30" i="26"/>
  <c r="C31" i="26"/>
  <c r="D31" i="26"/>
  <c r="F31" i="26"/>
  <c r="G31" i="26"/>
  <c r="H31" i="26"/>
  <c r="C32" i="26"/>
  <c r="D32" i="26"/>
  <c r="F32" i="26"/>
  <c r="G32" i="26"/>
  <c r="H32" i="26"/>
  <c r="J32" i="26"/>
  <c r="C33" i="26"/>
  <c r="J33" i="26" s="1"/>
  <c r="D33" i="26"/>
  <c r="F33" i="26"/>
  <c r="G33" i="26"/>
  <c r="H33" i="26"/>
  <c r="C34" i="26"/>
  <c r="D34" i="26"/>
  <c r="F34" i="26"/>
  <c r="H34" i="26" s="1"/>
  <c r="G34" i="26"/>
  <c r="C35" i="26"/>
  <c r="J35" i="26" s="1"/>
  <c r="D35" i="26"/>
  <c r="F35" i="26"/>
  <c r="G35" i="26"/>
  <c r="H35" i="26"/>
  <c r="C36" i="26"/>
  <c r="D36" i="26"/>
  <c r="F36" i="26"/>
  <c r="G36" i="26"/>
  <c r="H36" i="26" s="1"/>
  <c r="J36" i="26" s="1"/>
  <c r="E4" i="26"/>
  <c r="E5" i="26"/>
  <c r="E6" i="26"/>
  <c r="E7" i="26"/>
  <c r="E8" i="26"/>
  <c r="E9" i="26" s="1"/>
  <c r="E10" i="26" s="1"/>
  <c r="E11" i="26" s="1"/>
  <c r="E12" i="26" s="1"/>
  <c r="E13" i="26" s="1"/>
  <c r="E14" i="26" s="1"/>
  <c r="E15" i="26" s="1"/>
  <c r="E16" i="26" s="1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E31" i="26" s="1"/>
  <c r="E32" i="26" s="1"/>
  <c r="E33" i="26" s="1"/>
  <c r="E34" i="26" s="1"/>
  <c r="E35" i="26" s="1"/>
  <c r="E36" i="26" s="1"/>
  <c r="I3" i="26"/>
  <c r="C3" i="25"/>
  <c r="D3" i="25"/>
  <c r="E3" i="25"/>
  <c r="F3" i="25"/>
  <c r="H3" i="25" s="1"/>
  <c r="G3" i="25"/>
  <c r="C3" i="16"/>
  <c r="D3" i="16"/>
  <c r="E3" i="16"/>
  <c r="J2" i="16" s="1"/>
  <c r="F3" i="16"/>
  <c r="H3" i="16"/>
  <c r="G36" i="25"/>
  <c r="F36" i="25"/>
  <c r="E36" i="25"/>
  <c r="D36" i="25"/>
  <c r="C36" i="25"/>
  <c r="J36" i="25" s="1"/>
  <c r="G35" i="25"/>
  <c r="F35" i="25"/>
  <c r="H35" i="25" s="1"/>
  <c r="E35" i="25"/>
  <c r="J35" i="25" s="1"/>
  <c r="D35" i="25"/>
  <c r="C35" i="25"/>
  <c r="G34" i="25"/>
  <c r="F34" i="25"/>
  <c r="H34" i="25" s="1"/>
  <c r="E34" i="25"/>
  <c r="J34" i="25" s="1"/>
  <c r="D34" i="25"/>
  <c r="C34" i="25"/>
  <c r="G33" i="25"/>
  <c r="F33" i="25"/>
  <c r="E33" i="25"/>
  <c r="D33" i="25"/>
  <c r="C33" i="25"/>
  <c r="G32" i="25"/>
  <c r="F32" i="25"/>
  <c r="E32" i="25"/>
  <c r="D32" i="25"/>
  <c r="C32" i="25"/>
  <c r="G31" i="25"/>
  <c r="F31" i="25"/>
  <c r="E31" i="25"/>
  <c r="D31" i="25"/>
  <c r="J31" i="25" s="1"/>
  <c r="C31" i="25"/>
  <c r="G30" i="25"/>
  <c r="F30" i="25"/>
  <c r="E30" i="25"/>
  <c r="D30" i="25"/>
  <c r="C30" i="25"/>
  <c r="G29" i="25"/>
  <c r="F29" i="25"/>
  <c r="E29" i="25"/>
  <c r="D29" i="25"/>
  <c r="C29" i="25"/>
  <c r="G28" i="25"/>
  <c r="F28" i="25"/>
  <c r="E28" i="25"/>
  <c r="D28" i="25"/>
  <c r="C28" i="25"/>
  <c r="G27" i="25"/>
  <c r="F27" i="25"/>
  <c r="H27" i="25" s="1"/>
  <c r="E27" i="25"/>
  <c r="J27" i="25" s="1"/>
  <c r="D27" i="25"/>
  <c r="C27" i="25"/>
  <c r="G26" i="25"/>
  <c r="F26" i="25"/>
  <c r="H26" i="25" s="1"/>
  <c r="E26" i="25"/>
  <c r="J26" i="25" s="1"/>
  <c r="D26" i="25"/>
  <c r="C26" i="25"/>
  <c r="G25" i="25"/>
  <c r="F25" i="25"/>
  <c r="E25" i="25"/>
  <c r="D25" i="25"/>
  <c r="C25" i="25"/>
  <c r="G24" i="25"/>
  <c r="F24" i="25"/>
  <c r="E24" i="25"/>
  <c r="D24" i="25"/>
  <c r="C24" i="25"/>
  <c r="G23" i="25"/>
  <c r="F23" i="25"/>
  <c r="E23" i="25"/>
  <c r="D23" i="25"/>
  <c r="J23" i="25" s="1"/>
  <c r="C23" i="25"/>
  <c r="G22" i="25"/>
  <c r="F22" i="25"/>
  <c r="E22" i="25"/>
  <c r="D22" i="25"/>
  <c r="C22" i="25"/>
  <c r="G21" i="25"/>
  <c r="F21" i="25"/>
  <c r="H21" i="25" s="1"/>
  <c r="E21" i="25"/>
  <c r="D21" i="25"/>
  <c r="C21" i="25"/>
  <c r="J21" i="25" s="1"/>
  <c r="G20" i="25"/>
  <c r="F20" i="25"/>
  <c r="E20" i="25"/>
  <c r="D20" i="25"/>
  <c r="C20" i="25"/>
  <c r="J20" i="25" s="1"/>
  <c r="G19" i="25"/>
  <c r="F19" i="25"/>
  <c r="H19" i="25" s="1"/>
  <c r="E19" i="25"/>
  <c r="J19" i="25" s="1"/>
  <c r="D19" i="25"/>
  <c r="C19" i="25"/>
  <c r="G18" i="25"/>
  <c r="F18" i="25"/>
  <c r="H18" i="25" s="1"/>
  <c r="E18" i="25"/>
  <c r="J18" i="25" s="1"/>
  <c r="D18" i="25"/>
  <c r="C18" i="25"/>
  <c r="G17" i="25"/>
  <c r="F17" i="25"/>
  <c r="E17" i="25"/>
  <c r="D17" i="25"/>
  <c r="C17" i="25"/>
  <c r="G16" i="25"/>
  <c r="F16" i="25"/>
  <c r="E16" i="25"/>
  <c r="D16" i="25"/>
  <c r="J16" i="25" s="1"/>
  <c r="C16" i="25"/>
  <c r="G15" i="25"/>
  <c r="F15" i="25"/>
  <c r="E15" i="25"/>
  <c r="D15" i="25"/>
  <c r="J15" i="25" s="1"/>
  <c r="C15" i="25"/>
  <c r="G14" i="25"/>
  <c r="F14" i="25"/>
  <c r="E14" i="25"/>
  <c r="D14" i="25"/>
  <c r="C14" i="25"/>
  <c r="G13" i="25"/>
  <c r="F13" i="25"/>
  <c r="H13" i="25" s="1"/>
  <c r="J13" i="25" s="1"/>
  <c r="E13" i="25"/>
  <c r="D13" i="25"/>
  <c r="C13" i="25"/>
  <c r="G12" i="25"/>
  <c r="F12" i="25"/>
  <c r="E12" i="25"/>
  <c r="D12" i="25"/>
  <c r="C12" i="25"/>
  <c r="J12" i="25" s="1"/>
  <c r="G11" i="25"/>
  <c r="F11" i="25"/>
  <c r="H11" i="25" s="1"/>
  <c r="E11" i="25"/>
  <c r="J11" i="25" s="1"/>
  <c r="D11" i="25"/>
  <c r="C11" i="25"/>
  <c r="G10" i="25"/>
  <c r="F10" i="25"/>
  <c r="H10" i="25" s="1"/>
  <c r="E10" i="25"/>
  <c r="D10" i="25"/>
  <c r="C10" i="25"/>
  <c r="G9" i="25"/>
  <c r="F9" i="25"/>
  <c r="E9" i="25"/>
  <c r="D9" i="25"/>
  <c r="C9" i="25"/>
  <c r="G8" i="25"/>
  <c r="F8" i="25"/>
  <c r="E8" i="25"/>
  <c r="D8" i="25"/>
  <c r="C8" i="25"/>
  <c r="G7" i="25"/>
  <c r="F7" i="25"/>
  <c r="E7" i="25"/>
  <c r="D7" i="25"/>
  <c r="J7" i="25" s="1"/>
  <c r="C7" i="25"/>
  <c r="G6" i="25"/>
  <c r="F6" i="25"/>
  <c r="H6" i="25" s="1"/>
  <c r="J6" i="25" s="1"/>
  <c r="E6" i="25"/>
  <c r="D6" i="25"/>
  <c r="C6" i="25"/>
  <c r="G5" i="25"/>
  <c r="F5" i="25"/>
  <c r="H5" i="25" s="1"/>
  <c r="J5" i="25" s="1"/>
  <c r="E5" i="25"/>
  <c r="D5" i="25"/>
  <c r="C5" i="25"/>
  <c r="G4" i="25"/>
  <c r="F4" i="25"/>
  <c r="H4" i="25" s="1"/>
  <c r="E4" i="25"/>
  <c r="D4" i="25"/>
  <c r="C4" i="25"/>
  <c r="J4" i="25" s="1"/>
  <c r="C4" i="16"/>
  <c r="D4" i="16"/>
  <c r="E4" i="16"/>
  <c r="F4" i="16"/>
  <c r="G4" i="16"/>
  <c r="C5" i="16"/>
  <c r="D5" i="16"/>
  <c r="E5" i="16"/>
  <c r="J5" i="16" s="1"/>
  <c r="F5" i="16"/>
  <c r="H5" i="16" s="1"/>
  <c r="G5" i="16"/>
  <c r="C6" i="16"/>
  <c r="D6" i="16"/>
  <c r="E6" i="16"/>
  <c r="F6" i="16"/>
  <c r="G6" i="16"/>
  <c r="C7" i="16"/>
  <c r="J7" i="16" s="1"/>
  <c r="D7" i="16"/>
  <c r="E7" i="16"/>
  <c r="F7" i="16"/>
  <c r="G7" i="16"/>
  <c r="C8" i="16"/>
  <c r="D8" i="16"/>
  <c r="E8" i="16"/>
  <c r="F8" i="16"/>
  <c r="H8" i="16" s="1"/>
  <c r="J8" i="16" s="1"/>
  <c r="G8" i="16"/>
  <c r="C9" i="16"/>
  <c r="D9" i="16"/>
  <c r="E9" i="16"/>
  <c r="F9" i="16"/>
  <c r="G9" i="16"/>
  <c r="C10" i="16"/>
  <c r="D10" i="16"/>
  <c r="E10" i="16"/>
  <c r="F10" i="16"/>
  <c r="G10" i="16"/>
  <c r="C11" i="16"/>
  <c r="D11" i="16"/>
  <c r="E11" i="16"/>
  <c r="F11" i="16"/>
  <c r="H11" i="16" s="1"/>
  <c r="J11" i="16" s="1"/>
  <c r="G11" i="16"/>
  <c r="C12" i="16"/>
  <c r="D12" i="16"/>
  <c r="E12" i="16"/>
  <c r="F12" i="16"/>
  <c r="G12" i="16"/>
  <c r="C13" i="16"/>
  <c r="D13" i="16"/>
  <c r="E13" i="16"/>
  <c r="J13" i="16" s="1"/>
  <c r="F13" i="16"/>
  <c r="H13" i="16" s="1"/>
  <c r="G13" i="16"/>
  <c r="C14" i="16"/>
  <c r="J14" i="16" s="1"/>
  <c r="D14" i="16"/>
  <c r="E14" i="16"/>
  <c r="F14" i="16"/>
  <c r="G14" i="16"/>
  <c r="C15" i="16"/>
  <c r="J15" i="16" s="1"/>
  <c r="D15" i="16"/>
  <c r="E15" i="16"/>
  <c r="F15" i="16"/>
  <c r="G15" i="16"/>
  <c r="C16" i="16"/>
  <c r="D16" i="16"/>
  <c r="E16" i="16"/>
  <c r="F16" i="16"/>
  <c r="H16" i="16" s="1"/>
  <c r="J16" i="16" s="1"/>
  <c r="G16" i="16"/>
  <c r="C17" i="16"/>
  <c r="D17" i="16"/>
  <c r="E17" i="16"/>
  <c r="F17" i="16"/>
  <c r="G17" i="16"/>
  <c r="C18" i="16"/>
  <c r="D18" i="16"/>
  <c r="E18" i="16"/>
  <c r="F18" i="16"/>
  <c r="G18" i="16"/>
  <c r="C19" i="16"/>
  <c r="D19" i="16"/>
  <c r="E19" i="16"/>
  <c r="F19" i="16"/>
  <c r="H19" i="16" s="1"/>
  <c r="J19" i="16" s="1"/>
  <c r="G19" i="16"/>
  <c r="C20" i="16"/>
  <c r="D20" i="16"/>
  <c r="E20" i="16"/>
  <c r="F20" i="16"/>
  <c r="G20" i="16"/>
  <c r="C21" i="16"/>
  <c r="D21" i="16"/>
  <c r="E21" i="16"/>
  <c r="J21" i="16" s="1"/>
  <c r="F21" i="16"/>
  <c r="H21" i="16" s="1"/>
  <c r="G21" i="16"/>
  <c r="C22" i="16"/>
  <c r="D22" i="16"/>
  <c r="E22" i="16"/>
  <c r="F22" i="16"/>
  <c r="G22" i="16"/>
  <c r="C23" i="16"/>
  <c r="J23" i="16" s="1"/>
  <c r="D23" i="16"/>
  <c r="E23" i="16"/>
  <c r="F23" i="16"/>
  <c r="H23" i="16" s="1"/>
  <c r="G23" i="16"/>
  <c r="C24" i="16"/>
  <c r="D24" i="16"/>
  <c r="E24" i="16"/>
  <c r="F24" i="16"/>
  <c r="H24" i="16" s="1"/>
  <c r="J24" i="16" s="1"/>
  <c r="G24" i="16"/>
  <c r="C25" i="16"/>
  <c r="D25" i="16"/>
  <c r="E25" i="16"/>
  <c r="F25" i="16"/>
  <c r="G25" i="16"/>
  <c r="C26" i="16"/>
  <c r="D26" i="16"/>
  <c r="E26" i="16"/>
  <c r="F26" i="16"/>
  <c r="G26" i="16"/>
  <c r="C27" i="16"/>
  <c r="D27" i="16"/>
  <c r="E27" i="16"/>
  <c r="F27" i="16"/>
  <c r="H27" i="16" s="1"/>
  <c r="J27" i="16" s="1"/>
  <c r="G27" i="16"/>
  <c r="C28" i="16"/>
  <c r="D28" i="16"/>
  <c r="E28" i="16"/>
  <c r="F28" i="16"/>
  <c r="G28" i="16"/>
  <c r="C29" i="16"/>
  <c r="D29" i="16"/>
  <c r="E29" i="16"/>
  <c r="J29" i="16" s="1"/>
  <c r="F29" i="16"/>
  <c r="H29" i="16" s="1"/>
  <c r="G29" i="16"/>
  <c r="C30" i="16"/>
  <c r="J30" i="16" s="1"/>
  <c r="D30" i="16"/>
  <c r="E30" i="16"/>
  <c r="F30" i="16"/>
  <c r="G30" i="16"/>
  <c r="C31" i="16"/>
  <c r="J31" i="16" s="1"/>
  <c r="D31" i="16"/>
  <c r="E31" i="16"/>
  <c r="F31" i="16"/>
  <c r="G31" i="16"/>
  <c r="C32" i="16"/>
  <c r="D32" i="16"/>
  <c r="E32" i="16"/>
  <c r="F32" i="16"/>
  <c r="G32" i="16"/>
  <c r="C33" i="16"/>
  <c r="D33" i="16"/>
  <c r="E33" i="16"/>
  <c r="F33" i="16"/>
  <c r="G33" i="16"/>
  <c r="C34" i="16"/>
  <c r="D34" i="16"/>
  <c r="E34" i="16"/>
  <c r="F34" i="16"/>
  <c r="G34" i="16"/>
  <c r="C35" i="16"/>
  <c r="D35" i="16"/>
  <c r="E35" i="16"/>
  <c r="F35" i="16"/>
  <c r="H35" i="16" s="1"/>
  <c r="J35" i="16" s="1"/>
  <c r="G35" i="16"/>
  <c r="C36" i="16"/>
  <c r="D36" i="16"/>
  <c r="E36" i="16"/>
  <c r="F36" i="16"/>
  <c r="G36" i="16"/>
  <c r="I4" i="26"/>
  <c r="I5" i="26"/>
  <c r="I6" i="26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H36" i="25"/>
  <c r="H33" i="25"/>
  <c r="H32" i="25"/>
  <c r="H31" i="25"/>
  <c r="H30" i="25"/>
  <c r="J30" i="25" s="1"/>
  <c r="H29" i="25"/>
  <c r="J29" i="25" s="1"/>
  <c r="H28" i="25"/>
  <c r="H25" i="25"/>
  <c r="H24" i="25"/>
  <c r="H23" i="25"/>
  <c r="H22" i="25"/>
  <c r="J22" i="25" s="1"/>
  <c r="H20" i="25"/>
  <c r="H17" i="25"/>
  <c r="H16" i="25"/>
  <c r="H15" i="25"/>
  <c r="H14" i="25"/>
  <c r="J14" i="25" s="1"/>
  <c r="H12" i="25"/>
  <c r="H9" i="25"/>
  <c r="H8" i="25"/>
  <c r="H7" i="25"/>
  <c r="H4" i="16"/>
  <c r="H6" i="16"/>
  <c r="H7" i="16"/>
  <c r="H9" i="16"/>
  <c r="H10" i="16"/>
  <c r="H12" i="16"/>
  <c r="H14" i="16"/>
  <c r="H15" i="16"/>
  <c r="H17" i="16"/>
  <c r="H18" i="16"/>
  <c r="H20" i="16"/>
  <c r="H22" i="16"/>
  <c r="H25" i="16"/>
  <c r="H26" i="16"/>
  <c r="H28" i="16"/>
  <c r="H30" i="16"/>
  <c r="H31" i="16"/>
  <c r="H32" i="16"/>
  <c r="J32" i="16" s="1"/>
  <c r="H33" i="16"/>
  <c r="H34" i="16"/>
  <c r="H36" i="16"/>
  <c r="G3" i="16"/>
  <c r="J6" i="16"/>
  <c r="J22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" i="25"/>
  <c r="I4" i="25"/>
  <c r="I5" i="25"/>
  <c r="I6" i="25"/>
  <c r="I7" i="25"/>
  <c r="I8" i="25"/>
  <c r="I9" i="25"/>
  <c r="J9" i="25"/>
  <c r="I10" i="25"/>
  <c r="J10" i="25"/>
  <c r="I11" i="25"/>
  <c r="I12" i="25"/>
  <c r="I13" i="25"/>
  <c r="I14" i="25"/>
  <c r="I15" i="25"/>
  <c r="I16" i="25"/>
  <c r="I17" i="25"/>
  <c r="J17" i="25"/>
  <c r="I18" i="25"/>
  <c r="I19" i="25"/>
  <c r="I20" i="25"/>
  <c r="I21" i="25"/>
  <c r="I22" i="25"/>
  <c r="I23" i="25"/>
  <c r="I24" i="25"/>
  <c r="I25" i="25"/>
  <c r="J25" i="25"/>
  <c r="I26" i="25"/>
  <c r="I27" i="25"/>
  <c r="I28" i="25"/>
  <c r="J28" i="25"/>
  <c r="I29" i="25"/>
  <c r="I30" i="25"/>
  <c r="I31" i="25"/>
  <c r="I32" i="25"/>
  <c r="I33" i="25"/>
  <c r="J33" i="25"/>
  <c r="I34" i="25"/>
  <c r="I35" i="25"/>
  <c r="I36" i="25"/>
  <c r="I3" i="16"/>
  <c r="L5" i="25"/>
  <c r="L13" i="25"/>
  <c r="L21" i="25"/>
  <c r="L29" i="25"/>
  <c r="L9" i="16"/>
  <c r="L17" i="16"/>
  <c r="L25" i="16"/>
  <c r="L33" i="16"/>
  <c r="L8" i="25"/>
  <c r="L24" i="25"/>
  <c r="L11" i="25"/>
  <c r="L35" i="25"/>
  <c r="L10" i="16"/>
  <c r="L22" i="16"/>
  <c r="L34" i="16"/>
  <c r="L5" i="16"/>
  <c r="L13" i="16"/>
  <c r="L21" i="16"/>
  <c r="L29" i="16"/>
  <c r="L16" i="25"/>
  <c r="L32" i="25"/>
  <c r="L3" i="25"/>
  <c r="L6" i="16"/>
  <c r="L18" i="16"/>
  <c r="L30" i="16"/>
  <c r="L6" i="25"/>
  <c r="L19" i="25"/>
  <c r="L27" i="25"/>
  <c r="L14" i="16"/>
  <c r="L26" i="16"/>
  <c r="L10" i="25"/>
  <c r="L14" i="25"/>
  <c r="L28" i="25"/>
  <c r="L16" i="16"/>
  <c r="L32" i="16"/>
  <c r="L7" i="25"/>
  <c r="L12" i="16"/>
  <c r="L15" i="25"/>
  <c r="L26" i="25"/>
  <c r="L9" i="25"/>
  <c r="L15" i="16"/>
  <c r="L36" i="16"/>
  <c r="L17" i="25"/>
  <c r="L31" i="25"/>
  <c r="L11" i="16"/>
  <c r="L27" i="16"/>
  <c r="L25" i="25"/>
  <c r="L22" i="25"/>
  <c r="L7" i="16"/>
  <c r="L23" i="16"/>
  <c r="L4" i="25"/>
  <c r="L33" i="25"/>
  <c r="L30" i="25"/>
  <c r="L31" i="16"/>
  <c r="L18" i="25"/>
  <c r="L36" i="25"/>
  <c r="L28" i="16"/>
  <c r="L12" i="25"/>
  <c r="L3" i="16"/>
  <c r="L19" i="16"/>
  <c r="L24" i="16"/>
  <c r="L35" i="16"/>
  <c r="L23" i="25"/>
  <c r="L20" i="25"/>
  <c r="L20" i="16"/>
  <c r="L8" i="16"/>
  <c r="L34" i="25"/>
  <c r="L4" i="16"/>
  <c r="B1" i="13"/>
  <c r="K25" i="26"/>
  <c r="K9" i="26"/>
  <c r="K26" i="24"/>
  <c r="K35" i="24"/>
  <c r="K3" i="24"/>
  <c r="K34" i="24"/>
  <c r="K27" i="24"/>
  <c r="K28" i="24"/>
  <c r="L9" i="26"/>
  <c r="K12" i="26"/>
  <c r="K20" i="26"/>
  <c r="K33" i="24"/>
  <c r="K36" i="24"/>
  <c r="L20" i="26"/>
  <c r="L34" i="24"/>
  <c r="L3" i="24"/>
  <c r="K20" i="24"/>
  <c r="L20" i="24" s="1"/>
  <c r="K35" i="26"/>
  <c r="K8" i="26"/>
  <c r="K12" i="24"/>
  <c r="K10" i="24"/>
  <c r="K36" i="26"/>
  <c r="K16" i="24"/>
  <c r="K4" i="26"/>
  <c r="L4" i="26" s="1"/>
  <c r="K5" i="24"/>
  <c r="K21" i="24"/>
  <c r="L21" i="24" s="1"/>
  <c r="L25" i="26"/>
  <c r="L28" i="24"/>
  <c r="K29" i="24"/>
  <c r="K28" i="26"/>
  <c r="L28" i="26" s="1"/>
  <c r="K19" i="24"/>
  <c r="K16" i="26"/>
  <c r="L16" i="26" s="1"/>
  <c r="L8" i="26"/>
  <c r="L35" i="24"/>
  <c r="K30" i="24"/>
  <c r="L30" i="24" s="1"/>
  <c r="K13" i="26"/>
  <c r="L13" i="26" s="1"/>
  <c r="K33" i="26"/>
  <c r="L33" i="26" s="1"/>
  <c r="L12" i="24"/>
  <c r="L5" i="24"/>
  <c r="L33" i="24"/>
  <c r="L36" i="26"/>
  <c r="K21" i="26"/>
  <c r="K17" i="26"/>
  <c r="K24" i="26"/>
  <c r="L24" i="26" s="1"/>
  <c r="L17" i="26"/>
  <c r="K5" i="26"/>
  <c r="L5" i="26" s="1"/>
  <c r="K11" i="24"/>
  <c r="L11" i="24" s="1"/>
  <c r="K3" i="26"/>
  <c r="L3" i="26" s="1"/>
  <c r="L29" i="24"/>
  <c r="L12" i="26"/>
  <c r="L19" i="24"/>
  <c r="K29" i="26"/>
  <c r="L29" i="26" s="1"/>
  <c r="K4" i="24"/>
  <c r="L4" i="24" s="1"/>
  <c r="K9" i="24"/>
  <c r="L9" i="24" s="1"/>
  <c r="L21" i="26"/>
  <c r="L35" i="26"/>
  <c r="L26" i="24"/>
  <c r="K6" i="24"/>
  <c r="L6" i="24" s="1"/>
  <c r="K32" i="26"/>
  <c r="L32" i="26" s="1"/>
  <c r="K18" i="24"/>
  <c r="L10" i="24"/>
  <c r="K13" i="24"/>
  <c r="L13" i="24" s="1"/>
  <c r="L16" i="24"/>
  <c r="J6" i="26" l="1"/>
  <c r="J2" i="26"/>
  <c r="J7" i="24"/>
  <c r="J24" i="24"/>
  <c r="J17" i="24"/>
  <c r="H15" i="24"/>
  <c r="J14" i="24"/>
  <c r="J8" i="24"/>
  <c r="H31" i="24"/>
  <c r="J19" i="26"/>
  <c r="J14" i="26"/>
  <c r="J32" i="25"/>
  <c r="J3" i="16"/>
  <c r="J31" i="26"/>
  <c r="J15" i="24"/>
  <c r="J34" i="16"/>
  <c r="J26" i="16"/>
  <c r="J22" i="26"/>
  <c r="J31" i="24"/>
  <c r="J33" i="16"/>
  <c r="J25" i="16"/>
  <c r="J17" i="16"/>
  <c r="J9" i="16"/>
  <c r="J26" i="26"/>
  <c r="J23" i="26"/>
  <c r="J18" i="26"/>
  <c r="J15" i="26"/>
  <c r="J10" i="26"/>
  <c r="J7" i="26"/>
  <c r="J32" i="24"/>
  <c r="J25" i="24"/>
  <c r="H23" i="24"/>
  <c r="J23" i="24" s="1"/>
  <c r="J22" i="24"/>
  <c r="J18" i="16"/>
  <c r="J10" i="16"/>
  <c r="J30" i="26"/>
  <c r="J27" i="26"/>
  <c r="J11" i="26"/>
  <c r="J34" i="26"/>
  <c r="J8" i="25"/>
  <c r="J24" i="25"/>
  <c r="J36" i="16"/>
  <c r="J28" i="16"/>
  <c r="J20" i="16"/>
  <c r="J12" i="16"/>
  <c r="J4" i="16"/>
  <c r="J2" i="25"/>
  <c r="J3" i="25"/>
  <c r="L27" i="24"/>
  <c r="K31" i="24"/>
  <c r="K22" i="24"/>
  <c r="L18" i="24"/>
  <c r="K10" i="26"/>
  <c r="K17" i="24"/>
  <c r="L17" i="24" s="1"/>
  <c r="K19" i="26"/>
  <c r="K32" i="24"/>
  <c r="L32" i="24" s="1"/>
  <c r="K14" i="24"/>
  <c r="K8" i="24"/>
  <c r="L8" i="24" s="1"/>
  <c r="K31" i="26"/>
  <c r="L31" i="24"/>
  <c r="K14" i="26"/>
  <c r="K15" i="24"/>
  <c r="K6" i="26"/>
  <c r="K22" i="26"/>
  <c r="K7" i="24"/>
  <c r="L7" i="24" s="1"/>
  <c r="K23" i="24"/>
  <c r="K7" i="26"/>
  <c r="K18" i="26"/>
  <c r="L31" i="26"/>
  <c r="K24" i="24"/>
  <c r="L24" i="24" s="1"/>
  <c r="K30" i="26"/>
  <c r="K26" i="26"/>
  <c r="L15" i="24"/>
  <c r="K11" i="26"/>
  <c r="K34" i="26"/>
  <c r="L34" i="26" s="1"/>
  <c r="K23" i="26"/>
  <c r="L6" i="26"/>
  <c r="L10" i="26"/>
  <c r="L36" i="24"/>
  <c r="K15" i="26"/>
  <c r="K25" i="24"/>
  <c r="L25" i="24" s="1"/>
  <c r="K27" i="26"/>
  <c r="L26" i="26"/>
  <c r="L15" i="26"/>
  <c r="L14" i="24"/>
  <c r="L30" i="26"/>
  <c r="L19" i="26"/>
  <c r="L18" i="26"/>
  <c r="L11" i="26"/>
  <c r="L23" i="24"/>
  <c r="L22" i="24"/>
  <c r="L14" i="26"/>
  <c r="L27" i="26"/>
  <c r="L23" i="26"/>
  <c r="L22" i="26"/>
  <c r="L7" i="26"/>
  <c r="K2" i="26"/>
  <c r="K2" i="24"/>
  <c r="K2" i="16"/>
  <c r="K2" i="25"/>
  <c r="L2" i="25"/>
  <c r="L2" i="26"/>
  <c r="L2" i="24"/>
  <c r="L2" i="16"/>
</calcChain>
</file>

<file path=xl/sharedStrings.xml><?xml version="1.0" encoding="utf-8"?>
<sst xmlns="http://schemas.openxmlformats.org/spreadsheetml/2006/main" count="262" uniqueCount="70">
  <si>
    <t>Currency</t>
  </si>
  <si>
    <t>EUR</t>
  </si>
  <si>
    <t>AB</t>
  </si>
  <si>
    <t>6E</t>
  </si>
  <si>
    <t>Trigger</t>
  </si>
  <si>
    <t>Permanent</t>
  </si>
  <si>
    <t>_Quote</t>
  </si>
  <si>
    <t>Serialize</t>
  </si>
  <si>
    <t>SerializationPath</t>
  </si>
  <si>
    <t>QuoteSuffix</t>
  </si>
  <si>
    <t>RateTickValue</t>
  </si>
  <si>
    <t>PriceTickValue</t>
  </si>
  <si>
    <t>ObjectOverwrite</t>
  </si>
  <si>
    <t>FileOverwrite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</si>
  <si>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</si>
  <si>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</si>
  <si>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</si>
  <si>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</si>
  <si>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</si>
  <si>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</si>
  <si>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</si>
  <si>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</si>
  <si>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</si>
  <si>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</si>
  <si>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11Y</t>
  </si>
  <si>
    <t>12Y</t>
  </si>
  <si>
    <t>15Y</t>
  </si>
  <si>
    <t>20Y</t>
  </si>
  <si>
    <t>25Y</t>
  </si>
  <si>
    <t>30Y</t>
  </si>
  <si>
    <t>35Y</t>
  </si>
  <si>
    <t>40Y</t>
  </si>
  <si>
    <t>50Y</t>
  </si>
  <si>
    <t>60Y</t>
  </si>
  <si>
    <t>ADDITIONAL SETTINGS</t>
  </si>
  <si>
    <t>GENERAL SETTINGS</t>
  </si>
  <si>
    <t>Spread</t>
  </si>
  <si>
    <t>Fwd start</t>
  </si>
  <si>
    <t>Swap index</t>
  </si>
  <si>
    <t>13Y</t>
  </si>
  <si>
    <t>14Y</t>
  </si>
  <si>
    <t>16Y</t>
  </si>
  <si>
    <t>17Y</t>
  </si>
  <si>
    <t>18Y</t>
  </si>
  <si>
    <t>19Y</t>
  </si>
  <si>
    <t>21Y</t>
  </si>
  <si>
    <t>22Y</t>
  </si>
  <si>
    <t>23Y</t>
  </si>
  <si>
    <t>24Y</t>
  </si>
  <si>
    <t>26Y</t>
  </si>
  <si>
    <t>27Y</t>
  </si>
  <si>
    <t>28Y</t>
  </si>
  <si>
    <t>29Y</t>
  </si>
  <si>
    <t>12E</t>
  </si>
  <si>
    <t>FamilyName</t>
  </si>
  <si>
    <t>FixingType</t>
  </si>
  <si>
    <t>CHF</t>
  </si>
  <si>
    <t>6L</t>
  </si>
  <si>
    <t>GBP</t>
  </si>
  <si>
    <t>JPY</t>
  </si>
  <si>
    <t>USD</t>
  </si>
  <si>
    <t>3L</t>
  </si>
  <si>
    <t>12L</t>
  </si>
  <si>
    <t>1w</t>
  </si>
  <si>
    <t>SB</t>
  </si>
  <si>
    <t>AM</t>
  </si>
  <si>
    <t>3E</t>
  </si>
  <si>
    <t>Libor</t>
  </si>
  <si>
    <t>0D</t>
  </si>
  <si>
    <t>ForBasisCalc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</si>
</sst>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£&quot;#,##0;[Red]\-&quot;£&quot;#,##0"/>
    <numFmt numFmtId="165" formatCode="0.0000%"/>
    <numFmt numFmtId="166" formatCode="0.0000"/>
    <numFmt numFmtId="167" formatCode="General_)"/>
    <numFmt numFmtId="168" formatCode="#,##0.0;#,##0.0"/>
    <numFmt numFmtId="169" formatCode="ddd\,\ d\-mmm\-yyyy\,\ hh:mm:ss"/>
  </numFmts>
  <fonts count="1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Helv"/>
    </font>
    <font>
      <sz val="12"/>
      <name val="Helv"/>
    </font>
    <font>
      <b/>
      <sz val="12"/>
      <color indexed="16"/>
      <name val="MS Sans Serif"/>
      <family val="2"/>
    </font>
    <font>
      <sz val="8"/>
      <name val="Microsoft Sans Serif"/>
      <family val="2"/>
    </font>
    <font>
      <b/>
      <sz val="12"/>
      <name val="MS Sans Serif"/>
      <family val="2"/>
    </font>
    <font>
      <i/>
      <sz val="8"/>
      <name val="Microsoft Sans Serif"/>
      <family val="2"/>
    </font>
    <font>
      <sz val="8"/>
      <color indexed="10"/>
      <name val="Microsoft Sans Serif"/>
      <family val="2"/>
    </font>
    <font>
      <sz val="8"/>
      <color indexed="10"/>
      <name val="Arial"/>
      <family val="2"/>
    </font>
  </fonts>
  <fills count="8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9">
    <xf numFmtId="0" fontId="0" fillId="0" borderId="0"/>
    <xf numFmtId="38" fontId="5" fillId="0" borderId="0" applyFont="0" applyFill="0" applyBorder="0" applyAlignment="0" applyProtection="0"/>
    <xf numFmtId="40" fontId="5" fillId="0" borderId="0" applyFont="0" applyFill="0" applyBorder="0" applyAlignment="0" applyProtection="0"/>
    <xf numFmtId="0" fontId="4" fillId="0" borderId="0"/>
    <xf numFmtId="167" fontId="6" fillId="0" borderId="0"/>
    <xf numFmtId="9" fontId="1" fillId="0" borderId="0" applyFont="0" applyFill="0" applyBorder="0" applyAlignment="0" applyProtection="0"/>
    <xf numFmtId="168" fontId="7" fillId="2" borderId="0">
      <alignment horizontal="center" vertical="center"/>
    </xf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62">
    <xf numFmtId="0" fontId="0" fillId="0" borderId="0" xfId="0"/>
    <xf numFmtId="0" fontId="2" fillId="3" borderId="1" xfId="0" applyNumberFormat="1" applyFont="1" applyFill="1" applyBorder="1" applyAlignment="1">
      <alignment horizontal="center"/>
    </xf>
    <xf numFmtId="0" fontId="4" fillId="4" borderId="0" xfId="3" applyFill="1"/>
    <xf numFmtId="0" fontId="1" fillId="4" borderId="0" xfId="3" applyFont="1" applyFill="1"/>
    <xf numFmtId="0" fontId="8" fillId="4" borderId="0" xfId="0" applyFont="1" applyFill="1"/>
    <xf numFmtId="0" fontId="0" fillId="4" borderId="0" xfId="0" applyFill="1"/>
    <xf numFmtId="0" fontId="8" fillId="3" borderId="2" xfId="0" applyFont="1" applyFill="1" applyBorder="1"/>
    <xf numFmtId="0" fontId="8" fillId="3" borderId="0" xfId="0" applyFont="1" applyFill="1" applyBorder="1"/>
    <xf numFmtId="0" fontId="8" fillId="3" borderId="3" xfId="0" applyFont="1" applyFill="1" applyBorder="1"/>
    <xf numFmtId="0" fontId="8" fillId="4" borderId="1" xfId="0" applyNumberFormat="1" applyFont="1" applyFill="1" applyBorder="1"/>
    <xf numFmtId="169" fontId="8" fillId="5" borderId="4" xfId="0" applyNumberFormat="1" applyFont="1" applyFill="1" applyBorder="1" applyAlignment="1" applyProtection="1">
      <alignment horizontal="center"/>
    </xf>
    <xf numFmtId="15" fontId="8" fillId="3" borderId="3" xfId="0" applyNumberFormat="1" applyFont="1" applyFill="1" applyBorder="1"/>
    <xf numFmtId="169" fontId="8" fillId="5" borderId="4" xfId="0" quotePrefix="1" applyNumberFormat="1" applyFont="1" applyFill="1" applyBorder="1" applyAlignment="1" applyProtection="1">
      <alignment horizontal="left"/>
    </xf>
    <xf numFmtId="169" fontId="8" fillId="5" borderId="4" xfId="0" quotePrefix="1" applyNumberFormat="1" applyFont="1" applyFill="1" applyBorder="1" applyAlignment="1" applyProtection="1">
      <alignment horizontal="center"/>
    </xf>
    <xf numFmtId="0" fontId="8" fillId="3" borderId="5" xfId="0" applyFont="1" applyFill="1" applyBorder="1"/>
    <xf numFmtId="0" fontId="8" fillId="3" borderId="6" xfId="0" applyFont="1" applyFill="1" applyBorder="1"/>
    <xf numFmtId="0" fontId="8" fillId="3" borderId="7" xfId="0" applyFont="1" applyFill="1" applyBorder="1"/>
    <xf numFmtId="165" fontId="8" fillId="5" borderId="4" xfId="0" quotePrefix="1" applyNumberFormat="1" applyFont="1" applyFill="1" applyBorder="1" applyAlignment="1" applyProtection="1">
      <alignment horizontal="center"/>
    </xf>
    <xf numFmtId="166" fontId="8" fillId="5" borderId="4" xfId="0" quotePrefix="1" applyNumberFormat="1" applyFont="1" applyFill="1" applyBorder="1" applyAlignment="1" applyProtection="1">
      <alignment horizontal="center"/>
    </xf>
    <xf numFmtId="0" fontId="2" fillId="3" borderId="1" xfId="0" applyNumberFormat="1" applyFont="1" applyFill="1" applyBorder="1" applyAlignment="1">
      <alignment horizontal="left"/>
    </xf>
    <xf numFmtId="0" fontId="4" fillId="0" borderId="0" xfId="0" applyFont="1"/>
    <xf numFmtId="0" fontId="2" fillId="0" borderId="0" xfId="0" applyFont="1"/>
    <xf numFmtId="0" fontId="4" fillId="0" borderId="0" xfId="0" applyFont="1" applyAlignment="1">
      <alignment horizontal="left"/>
    </xf>
    <xf numFmtId="0" fontId="2" fillId="3" borderId="1" xfId="0" applyNumberFormat="1" applyFont="1" applyFill="1" applyBorder="1" applyAlignment="1"/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vertical="center"/>
    </xf>
    <xf numFmtId="0" fontId="8" fillId="5" borderId="9" xfId="0" applyNumberFormat="1" applyFont="1" applyFill="1" applyBorder="1" applyAlignment="1" applyProtection="1">
      <alignment horizontal="center" vertical="center"/>
    </xf>
    <xf numFmtId="0" fontId="8" fillId="5" borderId="8" xfId="0" applyNumberFormat="1" applyFont="1" applyFill="1" applyBorder="1" applyAlignment="1" applyProtection="1">
      <alignment vertical="center"/>
    </xf>
    <xf numFmtId="0" fontId="2" fillId="0" borderId="1" xfId="5" applyNumberFormat="1" applyFont="1" applyFill="1" applyBorder="1" applyAlignment="1">
      <alignment horizontal="center"/>
    </xf>
    <xf numFmtId="0" fontId="11" fillId="5" borderId="1" xfId="0" applyNumberFormat="1" applyFont="1" applyFill="1" applyBorder="1" applyAlignment="1" applyProtection="1"/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/>
    <xf numFmtId="0" fontId="4" fillId="0" borderId="11" xfId="0" applyFont="1" applyBorder="1"/>
    <xf numFmtId="0" fontId="2" fillId="3" borderId="12" xfId="0" applyFont="1" applyFill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2" fillId="3" borderId="6" xfId="0" applyFont="1" applyFill="1" applyBorder="1" applyAlignment="1">
      <alignment horizontal="left"/>
    </xf>
    <xf numFmtId="0" fontId="2" fillId="3" borderId="7" xfId="0" applyFont="1" applyFill="1" applyBorder="1"/>
    <xf numFmtId="0" fontId="3" fillId="3" borderId="1" xfId="0" applyFont="1" applyFill="1" applyBorder="1" applyAlignment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center" vertical="center"/>
    </xf>
    <xf numFmtId="0" fontId="8" fillId="5" borderId="1" xfId="0" applyNumberFormat="1" applyFont="1" applyFill="1" applyBorder="1" applyAlignment="1" applyProtection="1">
      <alignment vertical="center"/>
    </xf>
    <xf numFmtId="49" fontId="2" fillId="0" borderId="1" xfId="5" applyNumberFormat="1" applyFont="1" applyFill="1" applyBorder="1" applyAlignment="1">
      <alignment horizontal="center"/>
    </xf>
    <xf numFmtId="0" fontId="12" fillId="3" borderId="1" xfId="0" applyNumberFormat="1" applyFont="1" applyFill="1" applyBorder="1" applyAlignment="1"/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5" fontId="2" fillId="3" borderId="1" xfId="5" applyNumberFormat="1" applyFont="1" applyFill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2" fillId="6" borderId="1" xfId="0" applyNumberFormat="1" applyFont="1" applyFill="1" applyBorder="1" applyAlignment="1">
      <alignment horizontal="center"/>
    </xf>
    <xf numFmtId="0" fontId="9" fillId="7" borderId="13" xfId="0" applyFont="1" applyFill="1" applyBorder="1" applyAlignment="1">
      <alignment horizontal="center"/>
    </xf>
    <xf numFmtId="0" fontId="9" fillId="7" borderId="14" xfId="0" applyFont="1" applyFill="1" applyBorder="1" applyAlignment="1">
      <alignment horizontal="center"/>
    </xf>
    <xf numFmtId="0" fontId="9" fillId="7" borderId="15" xfId="0" applyFont="1" applyFill="1" applyBorder="1" applyAlignment="1">
      <alignment horizontal="center"/>
    </xf>
  </cellXfs>
  <cellStyles count="9">
    <cellStyle name="Migliaia (0)_AZIONI" xfId="1"/>
    <cellStyle name="Migliaia_AZIONI" xfId="2"/>
    <cellStyle name="Normal" xfId="0" builtinId="0"/>
    <cellStyle name="Normal_SwaptionATMVols" xfId="3"/>
    <cellStyle name="Normale_AZIONI" xfId="4"/>
    <cellStyle name="Percent" xfId="5" builtinId="5"/>
    <cellStyle name="result" xfId="6"/>
    <cellStyle name="Valuta (0)_AZIONI" xfId="7"/>
    <cellStyle name="Valuta_AZIONI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66CC"/>
      <rgbColor rgb="00CCCCFF"/>
      <rgbColor rgb="00000080"/>
      <rgbColor rgb="00EAEAEA"/>
      <rgbColor rgb="00DDDDDD"/>
      <rgbColor rgb="006666FF"/>
      <rgbColor rgb="007A8C8A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20"/>
  <sheetViews>
    <sheetView tabSelected="1" workbookViewId="0">
      <selection activeCell="D4" sqref="D4"/>
    </sheetView>
  </sheetViews>
  <sheetFormatPr defaultColWidth="8" defaultRowHeight="11.25" x14ac:dyDescent="0.2"/>
  <cols>
    <col min="1" max="1" width="3.28515625" style="2" customWidth="1"/>
    <col min="2" max="2" width="4.28515625" style="2" customWidth="1"/>
    <col min="3" max="3" width="15.5703125" style="2" bestFit="1" customWidth="1"/>
    <col min="4" max="4" width="98.7109375" style="2" bestFit="1" customWidth="1"/>
    <col min="5" max="5" width="3.7109375" style="2" customWidth="1"/>
    <col min="6" max="6" width="35.28515625" style="2" customWidth="1"/>
    <col min="7" max="7" width="4.28515625" style="2" customWidth="1"/>
    <col min="8" max="16384" width="8" style="2"/>
  </cols>
  <sheetData>
    <row r="1" spans="1:5" ht="13.5" thickBot="1" x14ac:dyDescent="0.25">
      <c r="B1" s="3" t="str">
        <f>_xll.qlxlVersion(TRUE,Trigger)</f>
        <v>QuantLibXL 1.2.0 - MS VC++ 9.0 - Multithreaded Dynamic Runtime library - Release Configuration - Jan 18 2013 12:11:06</v>
      </c>
    </row>
    <row r="2" spans="1:5" s="5" customFormat="1" ht="15.75" x14ac:dyDescent="0.25">
      <c r="A2" s="4"/>
      <c r="B2" s="59" t="s">
        <v>35</v>
      </c>
      <c r="C2" s="60"/>
      <c r="D2" s="60"/>
      <c r="E2" s="61"/>
    </row>
    <row r="3" spans="1:5" s="5" customFormat="1" ht="12.75" x14ac:dyDescent="0.2">
      <c r="A3" s="4"/>
      <c r="B3" s="6"/>
      <c r="C3" s="7"/>
      <c r="D3" s="7"/>
      <c r="E3" s="8"/>
    </row>
    <row r="4" spans="1:5" s="5" customFormat="1" ht="12.75" x14ac:dyDescent="0.2">
      <c r="A4" s="4"/>
      <c r="B4" s="6"/>
      <c r="C4" s="9" t="s">
        <v>4</v>
      </c>
      <c r="D4" s="10"/>
      <c r="E4" s="11"/>
    </row>
    <row r="5" spans="1:5" s="5" customFormat="1" ht="12.75" x14ac:dyDescent="0.2">
      <c r="A5" s="4"/>
      <c r="B5" s="6"/>
      <c r="C5" s="9" t="s">
        <v>5</v>
      </c>
      <c r="D5" s="10" t="b">
        <v>1</v>
      </c>
      <c r="E5" s="11"/>
    </row>
    <row r="6" spans="1:5" s="5" customFormat="1" ht="12.75" x14ac:dyDescent="0.2">
      <c r="A6" s="4"/>
      <c r="B6" s="6"/>
      <c r="C6" s="9" t="s">
        <v>12</v>
      </c>
      <c r="D6" s="10" t="b">
        <v>0</v>
      </c>
      <c r="E6" s="11"/>
    </row>
    <row r="7" spans="1:5" s="5" customFormat="1" ht="12.75" x14ac:dyDescent="0.2">
      <c r="A7" s="4"/>
      <c r="B7" s="6"/>
      <c r="C7" s="9" t="s">
        <v>7</v>
      </c>
      <c r="D7" s="10" t="b">
        <v>1</v>
      </c>
      <c r="E7" s="11"/>
    </row>
    <row r="8" spans="1:5" s="5" customFormat="1" ht="12.75" x14ac:dyDescent="0.2">
      <c r="A8" s="4"/>
      <c r="B8" s="6"/>
      <c r="C8" s="9" t="s">
        <v>8</v>
      </c>
      <c r="D8" s="12" t="str">
        <f ca="1">SUBSTITUTE(LEFT(CELL("filename",A1),FIND("[",CELL("filename",A1),1)-1),"\XLS\","\XML\")</f>
        <v>C:\Users\erik\Documents\repos\quantlib_nando\QuantLibXL\Data\XML\020_YieldCurveBootstrap\010_Quotes\</v>
      </c>
      <c r="E8" s="11"/>
    </row>
    <row r="9" spans="1:5" s="5" customFormat="1" ht="12.75" x14ac:dyDescent="0.2">
      <c r="A9" s="4"/>
      <c r="B9" s="6"/>
      <c r="C9" s="9" t="s">
        <v>13</v>
      </c>
      <c r="D9" s="13" t="b">
        <v>1</v>
      </c>
      <c r="E9" s="11"/>
    </row>
    <row r="10" spans="1:5" s="5" customFormat="1" ht="13.5" thickBot="1" x14ac:dyDescent="0.25">
      <c r="A10" s="4"/>
      <c r="B10" s="14"/>
      <c r="C10" s="15"/>
      <c r="D10" s="15"/>
      <c r="E10" s="16"/>
    </row>
    <row r="11" spans="1:5" ht="12" thickBot="1" x14ac:dyDescent="0.25"/>
    <row r="12" spans="1:5" ht="15.75" x14ac:dyDescent="0.25">
      <c r="B12" s="59" t="s">
        <v>34</v>
      </c>
      <c r="C12" s="60"/>
      <c r="D12" s="60"/>
      <c r="E12" s="61"/>
    </row>
    <row r="13" spans="1:5" x14ac:dyDescent="0.2">
      <c r="B13" s="6"/>
      <c r="C13" s="7"/>
      <c r="D13" s="7"/>
      <c r="E13" s="8"/>
    </row>
    <row r="14" spans="1:5" x14ac:dyDescent="0.2">
      <c r="B14" s="6"/>
      <c r="C14" s="9" t="s">
        <v>0</v>
      </c>
      <c r="D14" s="10" t="s">
        <v>60</v>
      </c>
      <c r="E14" s="11"/>
    </row>
    <row r="15" spans="1:5" x14ac:dyDescent="0.2">
      <c r="B15" s="6"/>
      <c r="C15" s="9" t="s">
        <v>54</v>
      </c>
      <c r="D15" s="10" t="s">
        <v>67</v>
      </c>
      <c r="E15" s="11"/>
    </row>
    <row r="16" spans="1:5" x14ac:dyDescent="0.2">
      <c r="B16" s="6"/>
      <c r="C16" s="9" t="s">
        <v>55</v>
      </c>
      <c r="D16" s="10" t="s">
        <v>69</v>
      </c>
      <c r="E16" s="11"/>
    </row>
    <row r="17" spans="2:5" x14ac:dyDescent="0.2">
      <c r="B17" s="6"/>
      <c r="C17" s="9" t="s">
        <v>9</v>
      </c>
      <c r="D17" s="13" t="s">
        <v>6</v>
      </c>
      <c r="E17" s="11"/>
    </row>
    <row r="18" spans="2:5" x14ac:dyDescent="0.2">
      <c r="B18" s="6"/>
      <c r="C18" s="9" t="s">
        <v>10</v>
      </c>
      <c r="D18" s="17">
        <v>1E-4</v>
      </c>
      <c r="E18" s="11"/>
    </row>
    <row r="19" spans="2:5" x14ac:dyDescent="0.2">
      <c r="B19" s="6"/>
      <c r="C19" s="9" t="s">
        <v>11</v>
      </c>
      <c r="D19" s="18">
        <v>-0.01</v>
      </c>
      <c r="E19" s="11"/>
    </row>
    <row r="20" spans="2:5" ht="12" thickBot="1" x14ac:dyDescent="0.25">
      <c r="B20" s="14"/>
      <c r="C20" s="15"/>
      <c r="D20" s="15"/>
      <c r="E20" s="16"/>
    </row>
  </sheetData>
  <mergeCells count="2">
    <mergeCell ref="B2:E2"/>
    <mergeCell ref="B12:E12"/>
  </mergeCells>
  <phoneticPr fontId="4" type="noConversion"/>
  <dataValidations count="2">
    <dataValidation type="list" allowBlank="1" showInputMessage="1" showErrorMessage="1" sqref="D14">
      <formula1>"EUR,USD,GBP,JPY,CHF"</formula1>
    </dataValidation>
    <dataValidation type="list" allowBlank="1" showInputMessage="1" showErrorMessage="1" sqref="D15">
      <formula1>"ibor,Libor"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7"/>
  <sheetViews>
    <sheetView workbookViewId="0">
      <selection activeCell="K2" sqref="K2"/>
    </sheetView>
  </sheetViews>
  <sheetFormatPr defaultRowHeight="11.25" x14ac:dyDescent="0.2"/>
  <cols>
    <col min="1" max="1" width="3.7109375" style="20" customWidth="1"/>
    <col min="2" max="2" width="3.85546875" style="21" bestFit="1" customWidth="1"/>
    <col min="3" max="3" width="3.28515625" style="20" bestFit="1" customWidth="1"/>
    <col min="4" max="4" width="2.7109375" style="20" bestFit="1" customWidth="1"/>
    <col min="5" max="5" width="4.7109375" style="20" bestFit="1" customWidth="1"/>
    <col min="6" max="7" width="1.85546875" style="20" bestFit="1" customWidth="1"/>
    <col min="8" max="8" width="7.140625" style="20" bestFit="1" customWidth="1"/>
    <col min="9" max="9" width="23.7109375" style="20" bestFit="1" customWidth="1"/>
    <col min="10" max="10" width="24" style="20" bestFit="1" customWidth="1"/>
    <col min="11" max="11" width="27" style="22" bestFit="1" customWidth="1"/>
    <col min="12" max="12" width="22" style="20" customWidth="1"/>
    <col min="13" max="13" width="4.42578125" style="20" customWidth="1"/>
    <col min="14" max="14" width="3.85546875" style="20" customWidth="1"/>
    <col min="15" max="15" width="4" style="20" bestFit="1" customWidth="1"/>
    <col min="16" max="16" width="3.28515625" style="20" bestFit="1" customWidth="1"/>
    <col min="17" max="17" width="2.7109375" style="20" customWidth="1"/>
    <col min="18" max="18" width="3.28515625" style="20" bestFit="1" customWidth="1"/>
    <col min="19" max="20" width="2.7109375" style="20" bestFit="1" customWidth="1"/>
    <col min="21" max="16384" width="9.140625" style="20"/>
  </cols>
  <sheetData>
    <row r="1" spans="1:20" ht="12" thickBot="1" x14ac:dyDescent="0.25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3"/>
      <c r="M1" s="34"/>
    </row>
    <row r="2" spans="1:20" ht="22.5" x14ac:dyDescent="0.2">
      <c r="A2" s="35"/>
      <c r="B2" s="24"/>
      <c r="C2" s="25"/>
      <c r="D2" s="24"/>
      <c r="E2" s="24" t="s">
        <v>37</v>
      </c>
      <c r="F2" s="24"/>
      <c r="G2" s="24"/>
      <c r="H2" s="24" t="s">
        <v>36</v>
      </c>
      <c r="I2" s="24" t="s">
        <v>38</v>
      </c>
      <c r="J2" s="26" t="str">
        <f>Currency&amp;"_020_Sw"&amp;$C$3&amp;$D$3&amp;"_Fwd"&amp;$E$3&amp;IF(H3=0,,"_Spr"&amp;$F3&amp;$G3)&amp;".xml"</f>
        <v>USD_020_SwAM3L_Fwd1w.xml</v>
      </c>
      <c r="K2" s="27" t="e">
        <f ca="1">IF(Serialize,_xll.ohObjectSave(K3:K36,SerializationPath&amp;J2,FileOverwrite,Serialize),"---")</f>
        <v>#NAME?</v>
      </c>
      <c r="L2" s="28" t="e">
        <f ca="1">_xll.ohRangeRetrieveError(K2)</f>
        <v>#NAME?</v>
      </c>
      <c r="M2" s="36"/>
      <c r="O2" s="46"/>
      <c r="P2" s="47"/>
      <c r="Q2" s="47"/>
      <c r="R2" s="47"/>
      <c r="S2" s="47"/>
      <c r="T2" s="48"/>
    </row>
    <row r="3" spans="1:20" x14ac:dyDescent="0.2">
      <c r="A3" s="35"/>
      <c r="B3" s="29" t="s">
        <v>14</v>
      </c>
      <c r="C3" s="1" t="str">
        <f t="shared" ref="C3:C36" si="0">VLOOKUP(Currency,$O$3:$T$7,2)</f>
        <v>AM</v>
      </c>
      <c r="D3" s="1" t="str">
        <f t="shared" ref="D3:D36" si="1">VLOOKUP(Currency,$O$3:$T$7,3)</f>
        <v>3L</v>
      </c>
      <c r="E3" s="1" t="str">
        <f t="shared" ref="E3:E36" si="2">VLOOKUP(Currency,$O$3:$T$7,4)</f>
        <v>1w</v>
      </c>
      <c r="F3" s="1">
        <f t="shared" ref="F3:F36" si="3">VLOOKUP(Currency,$O$3:$T$7,5)</f>
        <v>0</v>
      </c>
      <c r="G3" s="1">
        <f t="shared" ref="G3:G36" si="4">VLOOKUP(Currency,$O$3:$T$7,6)</f>
        <v>0</v>
      </c>
      <c r="H3" s="55">
        <f t="shared" ref="H3:H36" si="5">IF(F3=0,0,Currency&amp;$F3&amp;$G3&amp;$B3&amp;QuoteSuffix)</f>
        <v>0</v>
      </c>
      <c r="I3" s="45" t="str">
        <f t="shared" ref="I3:I36" si="6">PROPER(Currency)&amp;FamilyName&amp;"Swap"&amp;FixingType&amp;$B3</f>
        <v>UsdLiborSwapForBasisCalc1Y</v>
      </c>
      <c r="J3" s="19" t="str">
        <f t="shared" ref="J3:J36" si="7">Currency&amp;$C3&amp;$D3&amp;$B3&amp;"_"&amp;"Fwd"&amp;E3&amp;IF(H3=0,,"_Spr"&amp;$F3&amp;$G3)&amp;QuoteSuffix</f>
        <v>USDAM3L1Y_Fwd1w_Quote</v>
      </c>
      <c r="K3" s="19"/>
      <c r="L3" s="28" t="str">
        <f>_xll.ohRangeRetrieveError(K3)</f>
        <v/>
      </c>
      <c r="M3" s="36"/>
      <c r="O3" s="49" t="s">
        <v>56</v>
      </c>
      <c r="P3" s="50" t="s">
        <v>2</v>
      </c>
      <c r="Q3" s="50" t="s">
        <v>57</v>
      </c>
      <c r="R3" s="50" t="s">
        <v>63</v>
      </c>
      <c r="S3" s="50"/>
      <c r="T3" s="51"/>
    </row>
    <row r="4" spans="1:20" x14ac:dyDescent="0.2">
      <c r="A4" s="35"/>
      <c r="B4" s="29" t="s">
        <v>15</v>
      </c>
      <c r="C4" s="1" t="str">
        <f t="shared" si="0"/>
        <v>AM</v>
      </c>
      <c r="D4" s="1" t="str">
        <f t="shared" si="1"/>
        <v>3L</v>
      </c>
      <c r="E4" s="1" t="str">
        <f t="shared" si="2"/>
        <v>1w</v>
      </c>
      <c r="F4" s="1">
        <f t="shared" si="3"/>
        <v>0</v>
      </c>
      <c r="G4" s="1">
        <f t="shared" si="4"/>
        <v>0</v>
      </c>
      <c r="H4" s="55">
        <f t="shared" si="5"/>
        <v>0</v>
      </c>
      <c r="I4" s="23" t="str">
        <f t="shared" si="6"/>
        <v>UsdLiborSwapForBasisCalc2Y</v>
      </c>
      <c r="J4" s="19" t="str">
        <f t="shared" si="7"/>
        <v>USDAM3L2Y_Fwd1w_Quote</v>
      </c>
      <c r="K4" s="19"/>
      <c r="L4" s="28" t="str">
        <f>_xll.ohRangeRetrieveError(K4)</f>
        <v/>
      </c>
      <c r="M4" s="36"/>
      <c r="O4" s="49" t="s">
        <v>1</v>
      </c>
      <c r="P4" s="50" t="s">
        <v>2</v>
      </c>
      <c r="Q4" s="50" t="s">
        <v>3</v>
      </c>
      <c r="R4" s="50" t="s">
        <v>63</v>
      </c>
      <c r="S4" s="50"/>
      <c r="T4" s="51"/>
    </row>
    <row r="5" spans="1:20" x14ac:dyDescent="0.2">
      <c r="A5" s="35"/>
      <c r="B5" s="29" t="s">
        <v>16</v>
      </c>
      <c r="C5" s="1" t="str">
        <f t="shared" si="0"/>
        <v>AM</v>
      </c>
      <c r="D5" s="1" t="str">
        <f t="shared" si="1"/>
        <v>3L</v>
      </c>
      <c r="E5" s="1" t="str">
        <f t="shared" si="2"/>
        <v>1w</v>
      </c>
      <c r="F5" s="1">
        <f t="shared" si="3"/>
        <v>0</v>
      </c>
      <c r="G5" s="1">
        <f t="shared" si="4"/>
        <v>0</v>
      </c>
      <c r="H5" s="55">
        <f t="shared" si="5"/>
        <v>0</v>
      </c>
      <c r="I5" s="23" t="str">
        <f t="shared" si="6"/>
        <v>UsdLiborSwapForBasisCalc3Y</v>
      </c>
      <c r="J5" s="19" t="str">
        <f t="shared" si="7"/>
        <v>USDAM3L3Y_Fwd1w_Quote</v>
      </c>
      <c r="K5" s="19"/>
      <c r="L5" s="28" t="str">
        <f>_xll.ohRangeRetrieveError(K5)</f>
        <v/>
      </c>
      <c r="M5" s="36"/>
      <c r="O5" s="49" t="s">
        <v>58</v>
      </c>
      <c r="P5" s="50" t="s">
        <v>64</v>
      </c>
      <c r="Q5" s="50" t="s">
        <v>57</v>
      </c>
      <c r="R5" s="50" t="s">
        <v>63</v>
      </c>
      <c r="S5" s="50"/>
      <c r="T5" s="51"/>
    </row>
    <row r="6" spans="1:20" x14ac:dyDescent="0.2">
      <c r="A6" s="35"/>
      <c r="B6" s="29" t="s">
        <v>17</v>
      </c>
      <c r="C6" s="1" t="str">
        <f t="shared" si="0"/>
        <v>AM</v>
      </c>
      <c r="D6" s="1" t="str">
        <f t="shared" si="1"/>
        <v>3L</v>
      </c>
      <c r="E6" s="1" t="str">
        <f t="shared" si="2"/>
        <v>1w</v>
      </c>
      <c r="F6" s="1">
        <f t="shared" si="3"/>
        <v>0</v>
      </c>
      <c r="G6" s="1">
        <f t="shared" si="4"/>
        <v>0</v>
      </c>
      <c r="H6" s="55">
        <f t="shared" si="5"/>
        <v>0</v>
      </c>
      <c r="I6" s="23" t="str">
        <f t="shared" si="6"/>
        <v>UsdLiborSwapForBasisCalc4Y</v>
      </c>
      <c r="J6" s="19" t="str">
        <f t="shared" si="7"/>
        <v>USDAM3L4Y_Fwd1w_Quote</v>
      </c>
      <c r="K6" s="19"/>
      <c r="L6" s="28" t="str">
        <f>_xll.ohRangeRetrieveError(K6)</f>
        <v/>
      </c>
      <c r="M6" s="36"/>
      <c r="O6" s="49" t="s">
        <v>59</v>
      </c>
      <c r="P6" s="50" t="s">
        <v>64</v>
      </c>
      <c r="Q6" s="50" t="s">
        <v>57</v>
      </c>
      <c r="R6" s="50" t="s">
        <v>63</v>
      </c>
      <c r="S6" s="50"/>
      <c r="T6" s="51"/>
    </row>
    <row r="7" spans="1:20" ht="12" thickBot="1" x14ac:dyDescent="0.25">
      <c r="A7" s="35"/>
      <c r="B7" s="29" t="s">
        <v>18</v>
      </c>
      <c r="C7" s="1" t="str">
        <f t="shared" si="0"/>
        <v>AM</v>
      </c>
      <c r="D7" s="1" t="str">
        <f t="shared" si="1"/>
        <v>3L</v>
      </c>
      <c r="E7" s="1" t="str">
        <f t="shared" si="2"/>
        <v>1w</v>
      </c>
      <c r="F7" s="1">
        <f t="shared" si="3"/>
        <v>0</v>
      </c>
      <c r="G7" s="1">
        <f t="shared" si="4"/>
        <v>0</v>
      </c>
      <c r="H7" s="55">
        <f t="shared" si="5"/>
        <v>0</v>
      </c>
      <c r="I7" s="23" t="str">
        <f t="shared" si="6"/>
        <v>UsdLiborSwapForBasisCalc5Y</v>
      </c>
      <c r="J7" s="19" t="str">
        <f t="shared" si="7"/>
        <v>USDAM3L5Y_Fwd1w_Quote</v>
      </c>
      <c r="K7" s="19"/>
      <c r="L7" s="28" t="str">
        <f>_xll.ohRangeRetrieveError(K7)</f>
        <v/>
      </c>
      <c r="M7" s="36"/>
      <c r="O7" s="52" t="s">
        <v>60</v>
      </c>
      <c r="P7" s="53" t="s">
        <v>65</v>
      </c>
      <c r="Q7" s="53" t="s">
        <v>61</v>
      </c>
      <c r="R7" s="53" t="s">
        <v>63</v>
      </c>
      <c r="S7" s="53"/>
      <c r="T7" s="54"/>
    </row>
    <row r="8" spans="1:20" x14ac:dyDescent="0.2">
      <c r="A8" s="35"/>
      <c r="B8" s="29" t="s">
        <v>19</v>
      </c>
      <c r="C8" s="1" t="str">
        <f t="shared" si="0"/>
        <v>AM</v>
      </c>
      <c r="D8" s="1" t="str">
        <f t="shared" si="1"/>
        <v>3L</v>
      </c>
      <c r="E8" s="1" t="str">
        <f t="shared" si="2"/>
        <v>1w</v>
      </c>
      <c r="F8" s="1">
        <f t="shared" si="3"/>
        <v>0</v>
      </c>
      <c r="G8" s="1">
        <f t="shared" si="4"/>
        <v>0</v>
      </c>
      <c r="H8" s="55">
        <f t="shared" si="5"/>
        <v>0</v>
      </c>
      <c r="I8" s="23" t="str">
        <f t="shared" si="6"/>
        <v>UsdLiborSwapForBasisCalc6Y</v>
      </c>
      <c r="J8" s="19" t="str">
        <f t="shared" si="7"/>
        <v>USDAM3L6Y_Fwd1w_Quote</v>
      </c>
      <c r="K8" s="19"/>
      <c r="L8" s="28" t="str">
        <f>_xll.ohRangeRetrieveError(K8)</f>
        <v/>
      </c>
      <c r="M8" s="36"/>
    </row>
    <row r="9" spans="1:20" x14ac:dyDescent="0.2">
      <c r="A9" s="35"/>
      <c r="B9" s="29" t="s">
        <v>20</v>
      </c>
      <c r="C9" s="1" t="str">
        <f t="shared" si="0"/>
        <v>AM</v>
      </c>
      <c r="D9" s="1" t="str">
        <f t="shared" si="1"/>
        <v>3L</v>
      </c>
      <c r="E9" s="1" t="str">
        <f t="shared" si="2"/>
        <v>1w</v>
      </c>
      <c r="F9" s="1">
        <f t="shared" si="3"/>
        <v>0</v>
      </c>
      <c r="G9" s="1">
        <f t="shared" si="4"/>
        <v>0</v>
      </c>
      <c r="H9" s="55">
        <f t="shared" si="5"/>
        <v>0</v>
      </c>
      <c r="I9" s="23" t="str">
        <f t="shared" si="6"/>
        <v>UsdLiborSwapForBasisCalc7Y</v>
      </c>
      <c r="J9" s="19" t="str">
        <f t="shared" si="7"/>
        <v>USDAM3L7Y_Fwd1w_Quote</v>
      </c>
      <c r="K9" s="19"/>
      <c r="L9" s="28" t="str">
        <f>_xll.ohRangeRetrieveError(K9)</f>
        <v/>
      </c>
      <c r="M9" s="36"/>
    </row>
    <row r="10" spans="1:20" x14ac:dyDescent="0.2">
      <c r="A10" s="35"/>
      <c r="B10" s="29" t="s">
        <v>21</v>
      </c>
      <c r="C10" s="1" t="str">
        <f t="shared" si="0"/>
        <v>AM</v>
      </c>
      <c r="D10" s="1" t="str">
        <f t="shared" si="1"/>
        <v>3L</v>
      </c>
      <c r="E10" s="1" t="str">
        <f t="shared" si="2"/>
        <v>1w</v>
      </c>
      <c r="F10" s="1">
        <f t="shared" si="3"/>
        <v>0</v>
      </c>
      <c r="G10" s="1">
        <f t="shared" si="4"/>
        <v>0</v>
      </c>
      <c r="H10" s="55">
        <f t="shared" si="5"/>
        <v>0</v>
      </c>
      <c r="I10" s="23" t="str">
        <f t="shared" si="6"/>
        <v>UsdLiborSwapForBasisCalc8Y</v>
      </c>
      <c r="J10" s="19" t="str">
        <f t="shared" si="7"/>
        <v>USDAM3L8Y_Fwd1w_Quote</v>
      </c>
      <c r="K10" s="19"/>
      <c r="L10" s="28" t="str">
        <f>_xll.ohRangeRetrieveError(K10)</f>
        <v/>
      </c>
      <c r="M10" s="36"/>
    </row>
    <row r="11" spans="1:20" x14ac:dyDescent="0.2">
      <c r="A11" s="35"/>
      <c r="B11" s="29" t="s">
        <v>22</v>
      </c>
      <c r="C11" s="1" t="str">
        <f t="shared" si="0"/>
        <v>AM</v>
      </c>
      <c r="D11" s="1" t="str">
        <f t="shared" si="1"/>
        <v>3L</v>
      </c>
      <c r="E11" s="1" t="str">
        <f t="shared" si="2"/>
        <v>1w</v>
      </c>
      <c r="F11" s="1">
        <f t="shared" si="3"/>
        <v>0</v>
      </c>
      <c r="G11" s="1">
        <f t="shared" si="4"/>
        <v>0</v>
      </c>
      <c r="H11" s="55">
        <f t="shared" si="5"/>
        <v>0</v>
      </c>
      <c r="I11" s="23" t="str">
        <f t="shared" si="6"/>
        <v>UsdLiborSwapForBasisCalc9Y</v>
      </c>
      <c r="J11" s="19" t="str">
        <f t="shared" si="7"/>
        <v>USDAM3L9Y_Fwd1w_Quote</v>
      </c>
      <c r="K11" s="19"/>
      <c r="L11" s="28" t="str">
        <f>_xll.ohRangeRetrieveError(K11)</f>
        <v/>
      </c>
      <c r="M11" s="36"/>
    </row>
    <row r="12" spans="1:20" x14ac:dyDescent="0.2">
      <c r="A12" s="35"/>
      <c r="B12" s="29" t="s">
        <v>23</v>
      </c>
      <c r="C12" s="1" t="str">
        <f t="shared" si="0"/>
        <v>AM</v>
      </c>
      <c r="D12" s="1" t="str">
        <f t="shared" si="1"/>
        <v>3L</v>
      </c>
      <c r="E12" s="1" t="str">
        <f t="shared" si="2"/>
        <v>1w</v>
      </c>
      <c r="F12" s="1">
        <f t="shared" si="3"/>
        <v>0</v>
      </c>
      <c r="G12" s="1">
        <f t="shared" si="4"/>
        <v>0</v>
      </c>
      <c r="H12" s="55">
        <f t="shared" si="5"/>
        <v>0</v>
      </c>
      <c r="I12" s="23" t="str">
        <f t="shared" si="6"/>
        <v>UsdLiborSwapForBasisCalc10Y</v>
      </c>
      <c r="J12" s="19" t="str">
        <f t="shared" si="7"/>
        <v>USDAM3L10Y_Fwd1w_Quote</v>
      </c>
      <c r="K12" s="19"/>
      <c r="L12" s="28" t="str">
        <f>_xll.ohRangeRetrieveError(K12)</f>
        <v/>
      </c>
      <c r="M12" s="36"/>
    </row>
    <row r="13" spans="1:20" x14ac:dyDescent="0.2">
      <c r="A13" s="35"/>
      <c r="B13" s="29" t="s">
        <v>24</v>
      </c>
      <c r="C13" s="1" t="str">
        <f t="shared" si="0"/>
        <v>AM</v>
      </c>
      <c r="D13" s="1" t="str">
        <f t="shared" si="1"/>
        <v>3L</v>
      </c>
      <c r="E13" s="1" t="str">
        <f t="shared" si="2"/>
        <v>1w</v>
      </c>
      <c r="F13" s="1">
        <f t="shared" si="3"/>
        <v>0</v>
      </c>
      <c r="G13" s="1">
        <f t="shared" si="4"/>
        <v>0</v>
      </c>
      <c r="H13" s="55">
        <f t="shared" si="5"/>
        <v>0</v>
      </c>
      <c r="I13" s="23" t="str">
        <f t="shared" si="6"/>
        <v>UsdLiborSwapForBasisCalc11Y</v>
      </c>
      <c r="J13" s="19" t="str">
        <f t="shared" si="7"/>
        <v>USDAM3L11Y_Fwd1w_Quote</v>
      </c>
      <c r="K13" s="19"/>
      <c r="L13" s="28" t="str">
        <f>_xll.ohRangeRetrieveError(K13)</f>
        <v/>
      </c>
      <c r="M13" s="36"/>
    </row>
    <row r="14" spans="1:20" x14ac:dyDescent="0.2">
      <c r="A14" s="35"/>
      <c r="B14" s="29" t="s">
        <v>25</v>
      </c>
      <c r="C14" s="1" t="str">
        <f t="shared" si="0"/>
        <v>AM</v>
      </c>
      <c r="D14" s="1" t="str">
        <f t="shared" si="1"/>
        <v>3L</v>
      </c>
      <c r="E14" s="1" t="str">
        <f t="shared" si="2"/>
        <v>1w</v>
      </c>
      <c r="F14" s="1">
        <f t="shared" si="3"/>
        <v>0</v>
      </c>
      <c r="G14" s="1">
        <f t="shared" si="4"/>
        <v>0</v>
      </c>
      <c r="H14" s="55">
        <f t="shared" si="5"/>
        <v>0</v>
      </c>
      <c r="I14" s="23" t="str">
        <f t="shared" si="6"/>
        <v>UsdLiborSwapForBasisCalc12Y</v>
      </c>
      <c r="J14" s="19" t="str">
        <f t="shared" si="7"/>
        <v>USDAM3L12Y_Fwd1w_Quote</v>
      </c>
      <c r="K14" s="19"/>
      <c r="L14" s="28" t="str">
        <f>_xll.ohRangeRetrieveError(K14)</f>
        <v/>
      </c>
      <c r="M14" s="36"/>
    </row>
    <row r="15" spans="1:20" x14ac:dyDescent="0.2">
      <c r="A15" s="35"/>
      <c r="B15" s="29" t="s">
        <v>39</v>
      </c>
      <c r="C15" s="1" t="str">
        <f t="shared" si="0"/>
        <v>AM</v>
      </c>
      <c r="D15" s="1" t="str">
        <f t="shared" si="1"/>
        <v>3L</v>
      </c>
      <c r="E15" s="1" t="str">
        <f t="shared" si="2"/>
        <v>1w</v>
      </c>
      <c r="F15" s="1">
        <f t="shared" si="3"/>
        <v>0</v>
      </c>
      <c r="G15" s="1">
        <f t="shared" si="4"/>
        <v>0</v>
      </c>
      <c r="H15" s="55">
        <f t="shared" si="5"/>
        <v>0</v>
      </c>
      <c r="I15" s="23" t="str">
        <f t="shared" si="6"/>
        <v>UsdLiborSwapForBasisCalc13Y</v>
      </c>
      <c r="J15" s="19" t="str">
        <f t="shared" si="7"/>
        <v>USDAM3L13Y_Fwd1w_Quote</v>
      </c>
      <c r="K15" s="19"/>
      <c r="L15" s="28" t="str">
        <f>_xll.ohRangeRetrieveError(K15)</f>
        <v/>
      </c>
      <c r="M15" s="36"/>
    </row>
    <row r="16" spans="1:20" x14ac:dyDescent="0.2">
      <c r="A16" s="35"/>
      <c r="B16" s="29" t="s">
        <v>40</v>
      </c>
      <c r="C16" s="1" t="str">
        <f t="shared" si="0"/>
        <v>AM</v>
      </c>
      <c r="D16" s="1" t="str">
        <f t="shared" si="1"/>
        <v>3L</v>
      </c>
      <c r="E16" s="1" t="str">
        <f t="shared" si="2"/>
        <v>1w</v>
      </c>
      <c r="F16" s="1">
        <f t="shared" si="3"/>
        <v>0</v>
      </c>
      <c r="G16" s="1">
        <f t="shared" si="4"/>
        <v>0</v>
      </c>
      <c r="H16" s="55">
        <f t="shared" si="5"/>
        <v>0</v>
      </c>
      <c r="I16" s="23" t="str">
        <f t="shared" si="6"/>
        <v>UsdLiborSwapForBasisCalc14Y</v>
      </c>
      <c r="J16" s="19" t="str">
        <f t="shared" si="7"/>
        <v>USDAM3L14Y_Fwd1w_Quote</v>
      </c>
      <c r="K16" s="19"/>
      <c r="L16" s="28" t="str">
        <f>_xll.ohRangeRetrieveError(K16)</f>
        <v/>
      </c>
      <c r="M16" s="36"/>
    </row>
    <row r="17" spans="1:13" x14ac:dyDescent="0.2">
      <c r="A17" s="35"/>
      <c r="B17" s="29" t="s">
        <v>26</v>
      </c>
      <c r="C17" s="1" t="str">
        <f t="shared" si="0"/>
        <v>AM</v>
      </c>
      <c r="D17" s="1" t="str">
        <f t="shared" si="1"/>
        <v>3L</v>
      </c>
      <c r="E17" s="1" t="str">
        <f t="shared" si="2"/>
        <v>1w</v>
      </c>
      <c r="F17" s="1">
        <f t="shared" si="3"/>
        <v>0</v>
      </c>
      <c r="G17" s="1">
        <f t="shared" si="4"/>
        <v>0</v>
      </c>
      <c r="H17" s="55">
        <f t="shared" si="5"/>
        <v>0</v>
      </c>
      <c r="I17" s="23" t="str">
        <f t="shared" si="6"/>
        <v>UsdLiborSwapForBasisCalc15Y</v>
      </c>
      <c r="J17" s="19" t="str">
        <f t="shared" si="7"/>
        <v>USDAM3L15Y_Fwd1w_Quote</v>
      </c>
      <c r="K17" s="19"/>
      <c r="L17" s="28" t="str">
        <f>_xll.ohRangeRetrieveError(K17)</f>
        <v/>
      </c>
      <c r="M17" s="36"/>
    </row>
    <row r="18" spans="1:13" x14ac:dyDescent="0.2">
      <c r="A18" s="35"/>
      <c r="B18" s="29" t="s">
        <v>41</v>
      </c>
      <c r="C18" s="1" t="str">
        <f t="shared" si="0"/>
        <v>AM</v>
      </c>
      <c r="D18" s="1" t="str">
        <f t="shared" si="1"/>
        <v>3L</v>
      </c>
      <c r="E18" s="1" t="str">
        <f t="shared" si="2"/>
        <v>1w</v>
      </c>
      <c r="F18" s="1">
        <f t="shared" si="3"/>
        <v>0</v>
      </c>
      <c r="G18" s="1">
        <f t="shared" si="4"/>
        <v>0</v>
      </c>
      <c r="H18" s="55">
        <f t="shared" si="5"/>
        <v>0</v>
      </c>
      <c r="I18" s="23" t="str">
        <f t="shared" si="6"/>
        <v>UsdLiborSwapForBasisCalc16Y</v>
      </c>
      <c r="J18" s="19" t="str">
        <f t="shared" si="7"/>
        <v>USDAM3L16Y_Fwd1w_Quote</v>
      </c>
      <c r="K18" s="19"/>
      <c r="L18" s="28" t="str">
        <f>_xll.ohRangeRetrieveError(K18)</f>
        <v/>
      </c>
      <c r="M18" s="36"/>
    </row>
    <row r="19" spans="1:13" x14ac:dyDescent="0.2">
      <c r="A19" s="35"/>
      <c r="B19" s="29" t="s">
        <v>42</v>
      </c>
      <c r="C19" s="1" t="str">
        <f t="shared" si="0"/>
        <v>AM</v>
      </c>
      <c r="D19" s="1" t="str">
        <f t="shared" si="1"/>
        <v>3L</v>
      </c>
      <c r="E19" s="1" t="str">
        <f t="shared" si="2"/>
        <v>1w</v>
      </c>
      <c r="F19" s="1">
        <f t="shared" si="3"/>
        <v>0</v>
      </c>
      <c r="G19" s="1">
        <f t="shared" si="4"/>
        <v>0</v>
      </c>
      <c r="H19" s="55">
        <f t="shared" si="5"/>
        <v>0</v>
      </c>
      <c r="I19" s="23" t="str">
        <f t="shared" si="6"/>
        <v>UsdLiborSwapForBasisCalc17Y</v>
      </c>
      <c r="J19" s="19" t="str">
        <f t="shared" si="7"/>
        <v>USDAM3L17Y_Fwd1w_Quote</v>
      </c>
      <c r="K19" s="19"/>
      <c r="L19" s="28" t="str">
        <f>_xll.ohRangeRetrieveError(K19)</f>
        <v/>
      </c>
      <c r="M19" s="36"/>
    </row>
    <row r="20" spans="1:13" x14ac:dyDescent="0.2">
      <c r="A20" s="35"/>
      <c r="B20" s="29" t="s">
        <v>43</v>
      </c>
      <c r="C20" s="1" t="str">
        <f t="shared" si="0"/>
        <v>AM</v>
      </c>
      <c r="D20" s="1" t="str">
        <f t="shared" si="1"/>
        <v>3L</v>
      </c>
      <c r="E20" s="1" t="str">
        <f t="shared" si="2"/>
        <v>1w</v>
      </c>
      <c r="F20" s="1">
        <f t="shared" si="3"/>
        <v>0</v>
      </c>
      <c r="G20" s="1">
        <f t="shared" si="4"/>
        <v>0</v>
      </c>
      <c r="H20" s="55">
        <f t="shared" si="5"/>
        <v>0</v>
      </c>
      <c r="I20" s="23" t="str">
        <f t="shared" si="6"/>
        <v>UsdLiborSwapForBasisCalc18Y</v>
      </c>
      <c r="J20" s="19" t="str">
        <f t="shared" si="7"/>
        <v>USDAM3L18Y_Fwd1w_Quote</v>
      </c>
      <c r="K20" s="19"/>
      <c r="L20" s="28" t="str">
        <f>_xll.ohRangeRetrieveError(K20)</f>
        <v/>
      </c>
      <c r="M20" s="36"/>
    </row>
    <row r="21" spans="1:13" x14ac:dyDescent="0.2">
      <c r="A21" s="35"/>
      <c r="B21" s="29" t="s">
        <v>44</v>
      </c>
      <c r="C21" s="1" t="str">
        <f t="shared" si="0"/>
        <v>AM</v>
      </c>
      <c r="D21" s="1" t="str">
        <f t="shared" si="1"/>
        <v>3L</v>
      </c>
      <c r="E21" s="1" t="str">
        <f t="shared" si="2"/>
        <v>1w</v>
      </c>
      <c r="F21" s="1">
        <f t="shared" si="3"/>
        <v>0</v>
      </c>
      <c r="G21" s="1">
        <f t="shared" si="4"/>
        <v>0</v>
      </c>
      <c r="H21" s="55">
        <f t="shared" si="5"/>
        <v>0</v>
      </c>
      <c r="I21" s="23" t="str">
        <f t="shared" si="6"/>
        <v>UsdLiborSwapForBasisCalc19Y</v>
      </c>
      <c r="J21" s="19" t="str">
        <f t="shared" si="7"/>
        <v>USDAM3L19Y_Fwd1w_Quote</v>
      </c>
      <c r="K21" s="19"/>
      <c r="L21" s="28" t="str">
        <f>_xll.ohRangeRetrieveError(K21)</f>
        <v/>
      </c>
      <c r="M21" s="36"/>
    </row>
    <row r="22" spans="1:13" x14ac:dyDescent="0.2">
      <c r="A22" s="35"/>
      <c r="B22" s="29" t="s">
        <v>27</v>
      </c>
      <c r="C22" s="1" t="str">
        <f t="shared" si="0"/>
        <v>AM</v>
      </c>
      <c r="D22" s="1" t="str">
        <f t="shared" si="1"/>
        <v>3L</v>
      </c>
      <c r="E22" s="1" t="str">
        <f t="shared" si="2"/>
        <v>1w</v>
      </c>
      <c r="F22" s="1">
        <f t="shared" si="3"/>
        <v>0</v>
      </c>
      <c r="G22" s="1">
        <f t="shared" si="4"/>
        <v>0</v>
      </c>
      <c r="H22" s="55">
        <f t="shared" si="5"/>
        <v>0</v>
      </c>
      <c r="I22" s="23" t="str">
        <f t="shared" si="6"/>
        <v>UsdLiborSwapForBasisCalc20Y</v>
      </c>
      <c r="J22" s="19" t="str">
        <f t="shared" si="7"/>
        <v>USDAM3L20Y_Fwd1w_Quote</v>
      </c>
      <c r="K22" s="19"/>
      <c r="L22" s="28" t="str">
        <f>_xll.ohRangeRetrieveError(K22)</f>
        <v/>
      </c>
      <c r="M22" s="36"/>
    </row>
    <row r="23" spans="1:13" x14ac:dyDescent="0.2">
      <c r="A23" s="35"/>
      <c r="B23" s="29" t="s">
        <v>45</v>
      </c>
      <c r="C23" s="1" t="str">
        <f t="shared" si="0"/>
        <v>AM</v>
      </c>
      <c r="D23" s="1" t="str">
        <f t="shared" si="1"/>
        <v>3L</v>
      </c>
      <c r="E23" s="1" t="str">
        <f t="shared" si="2"/>
        <v>1w</v>
      </c>
      <c r="F23" s="1">
        <f t="shared" si="3"/>
        <v>0</v>
      </c>
      <c r="G23" s="1">
        <f t="shared" si="4"/>
        <v>0</v>
      </c>
      <c r="H23" s="55">
        <f t="shared" si="5"/>
        <v>0</v>
      </c>
      <c r="I23" s="23" t="str">
        <f t="shared" si="6"/>
        <v>UsdLiborSwapForBasisCalc21Y</v>
      </c>
      <c r="J23" s="19" t="str">
        <f t="shared" si="7"/>
        <v>USDAM3L21Y_Fwd1w_Quote</v>
      </c>
      <c r="K23" s="19"/>
      <c r="L23" s="28" t="str">
        <f>_xll.ohRangeRetrieveError(K23)</f>
        <v/>
      </c>
      <c r="M23" s="36"/>
    </row>
    <row r="24" spans="1:13" x14ac:dyDescent="0.2">
      <c r="A24" s="35"/>
      <c r="B24" s="29" t="s">
        <v>46</v>
      </c>
      <c r="C24" s="1" t="str">
        <f t="shared" si="0"/>
        <v>AM</v>
      </c>
      <c r="D24" s="1" t="str">
        <f t="shared" si="1"/>
        <v>3L</v>
      </c>
      <c r="E24" s="1" t="str">
        <f t="shared" si="2"/>
        <v>1w</v>
      </c>
      <c r="F24" s="1">
        <f t="shared" si="3"/>
        <v>0</v>
      </c>
      <c r="G24" s="1">
        <f t="shared" si="4"/>
        <v>0</v>
      </c>
      <c r="H24" s="55">
        <f t="shared" si="5"/>
        <v>0</v>
      </c>
      <c r="I24" s="23" t="str">
        <f t="shared" si="6"/>
        <v>UsdLiborSwapForBasisCalc22Y</v>
      </c>
      <c r="J24" s="19" t="str">
        <f t="shared" si="7"/>
        <v>USDAM3L22Y_Fwd1w_Quote</v>
      </c>
      <c r="K24" s="19"/>
      <c r="L24" s="28" t="str">
        <f>_xll.ohRangeRetrieveError(K24)</f>
        <v/>
      </c>
      <c r="M24" s="36"/>
    </row>
    <row r="25" spans="1:13" x14ac:dyDescent="0.2">
      <c r="A25" s="35"/>
      <c r="B25" s="29" t="s">
        <v>47</v>
      </c>
      <c r="C25" s="1" t="str">
        <f t="shared" si="0"/>
        <v>AM</v>
      </c>
      <c r="D25" s="1" t="str">
        <f t="shared" si="1"/>
        <v>3L</v>
      </c>
      <c r="E25" s="1" t="str">
        <f t="shared" si="2"/>
        <v>1w</v>
      </c>
      <c r="F25" s="1">
        <f t="shared" si="3"/>
        <v>0</v>
      </c>
      <c r="G25" s="1">
        <f t="shared" si="4"/>
        <v>0</v>
      </c>
      <c r="H25" s="55">
        <f t="shared" si="5"/>
        <v>0</v>
      </c>
      <c r="I25" s="23" t="str">
        <f t="shared" si="6"/>
        <v>UsdLiborSwapForBasisCalc23Y</v>
      </c>
      <c r="J25" s="19" t="str">
        <f t="shared" si="7"/>
        <v>USDAM3L23Y_Fwd1w_Quote</v>
      </c>
      <c r="K25" s="19"/>
      <c r="L25" s="28" t="str">
        <f>_xll.ohRangeRetrieveError(K25)</f>
        <v/>
      </c>
      <c r="M25" s="36"/>
    </row>
    <row r="26" spans="1:13" x14ac:dyDescent="0.2">
      <c r="A26" s="35"/>
      <c r="B26" s="29" t="s">
        <v>48</v>
      </c>
      <c r="C26" s="1" t="str">
        <f t="shared" si="0"/>
        <v>AM</v>
      </c>
      <c r="D26" s="1" t="str">
        <f t="shared" si="1"/>
        <v>3L</v>
      </c>
      <c r="E26" s="1" t="str">
        <f t="shared" si="2"/>
        <v>1w</v>
      </c>
      <c r="F26" s="1">
        <f t="shared" si="3"/>
        <v>0</v>
      </c>
      <c r="G26" s="1">
        <f t="shared" si="4"/>
        <v>0</v>
      </c>
      <c r="H26" s="55">
        <f t="shared" si="5"/>
        <v>0</v>
      </c>
      <c r="I26" s="23" t="str">
        <f t="shared" si="6"/>
        <v>UsdLiborSwapForBasisCalc24Y</v>
      </c>
      <c r="J26" s="19" t="str">
        <f t="shared" si="7"/>
        <v>USDAM3L24Y_Fwd1w_Quote</v>
      </c>
      <c r="K26" s="19"/>
      <c r="L26" s="28" t="str">
        <f>_xll.ohRangeRetrieveError(K26)</f>
        <v/>
      </c>
      <c r="M26" s="36"/>
    </row>
    <row r="27" spans="1:13" x14ac:dyDescent="0.2">
      <c r="A27" s="35"/>
      <c r="B27" s="29" t="s">
        <v>28</v>
      </c>
      <c r="C27" s="1" t="str">
        <f t="shared" si="0"/>
        <v>AM</v>
      </c>
      <c r="D27" s="1" t="str">
        <f t="shared" si="1"/>
        <v>3L</v>
      </c>
      <c r="E27" s="1" t="str">
        <f t="shared" si="2"/>
        <v>1w</v>
      </c>
      <c r="F27" s="1">
        <f t="shared" si="3"/>
        <v>0</v>
      </c>
      <c r="G27" s="1">
        <f t="shared" si="4"/>
        <v>0</v>
      </c>
      <c r="H27" s="55">
        <f t="shared" si="5"/>
        <v>0</v>
      </c>
      <c r="I27" s="23" t="str">
        <f t="shared" si="6"/>
        <v>UsdLiborSwapForBasisCalc25Y</v>
      </c>
      <c r="J27" s="19" t="str">
        <f t="shared" si="7"/>
        <v>USDAM3L25Y_Fwd1w_Quote</v>
      </c>
      <c r="K27" s="19"/>
      <c r="L27" s="28" t="str">
        <f>_xll.ohRangeRetrieveError(K27)</f>
        <v/>
      </c>
      <c r="M27" s="36"/>
    </row>
    <row r="28" spans="1:13" x14ac:dyDescent="0.2">
      <c r="A28" s="35"/>
      <c r="B28" s="29" t="s">
        <v>49</v>
      </c>
      <c r="C28" s="1" t="str">
        <f t="shared" si="0"/>
        <v>AM</v>
      </c>
      <c r="D28" s="1" t="str">
        <f t="shared" si="1"/>
        <v>3L</v>
      </c>
      <c r="E28" s="1" t="str">
        <f t="shared" si="2"/>
        <v>1w</v>
      </c>
      <c r="F28" s="1">
        <f t="shared" si="3"/>
        <v>0</v>
      </c>
      <c r="G28" s="1">
        <f t="shared" si="4"/>
        <v>0</v>
      </c>
      <c r="H28" s="55">
        <f t="shared" si="5"/>
        <v>0</v>
      </c>
      <c r="I28" s="23" t="str">
        <f t="shared" si="6"/>
        <v>UsdLiborSwapForBasisCalc26Y</v>
      </c>
      <c r="J28" s="19" t="str">
        <f t="shared" si="7"/>
        <v>USDAM3L26Y_Fwd1w_Quote</v>
      </c>
      <c r="K28" s="19"/>
      <c r="L28" s="28" t="str">
        <f>_xll.ohRangeRetrieveError(K28)</f>
        <v/>
      </c>
      <c r="M28" s="36"/>
    </row>
    <row r="29" spans="1:13" x14ac:dyDescent="0.2">
      <c r="A29" s="35"/>
      <c r="B29" s="29" t="s">
        <v>50</v>
      </c>
      <c r="C29" s="1" t="str">
        <f t="shared" si="0"/>
        <v>AM</v>
      </c>
      <c r="D29" s="1" t="str">
        <f t="shared" si="1"/>
        <v>3L</v>
      </c>
      <c r="E29" s="1" t="str">
        <f t="shared" si="2"/>
        <v>1w</v>
      </c>
      <c r="F29" s="1">
        <f t="shared" si="3"/>
        <v>0</v>
      </c>
      <c r="G29" s="1">
        <f t="shared" si="4"/>
        <v>0</v>
      </c>
      <c r="H29" s="55">
        <f t="shared" si="5"/>
        <v>0</v>
      </c>
      <c r="I29" s="23" t="str">
        <f t="shared" si="6"/>
        <v>UsdLiborSwapForBasisCalc27Y</v>
      </c>
      <c r="J29" s="19" t="str">
        <f t="shared" si="7"/>
        <v>USDAM3L27Y_Fwd1w_Quote</v>
      </c>
      <c r="K29" s="19"/>
      <c r="L29" s="28" t="str">
        <f>_xll.ohRangeRetrieveError(K29)</f>
        <v/>
      </c>
      <c r="M29" s="36"/>
    </row>
    <row r="30" spans="1:13" x14ac:dyDescent="0.2">
      <c r="A30" s="35"/>
      <c r="B30" s="29" t="s">
        <v>51</v>
      </c>
      <c r="C30" s="1" t="str">
        <f t="shared" si="0"/>
        <v>AM</v>
      </c>
      <c r="D30" s="1" t="str">
        <f t="shared" si="1"/>
        <v>3L</v>
      </c>
      <c r="E30" s="1" t="str">
        <f t="shared" si="2"/>
        <v>1w</v>
      </c>
      <c r="F30" s="1">
        <f t="shared" si="3"/>
        <v>0</v>
      </c>
      <c r="G30" s="1">
        <f t="shared" si="4"/>
        <v>0</v>
      </c>
      <c r="H30" s="55">
        <f t="shared" si="5"/>
        <v>0</v>
      </c>
      <c r="I30" s="23" t="str">
        <f t="shared" si="6"/>
        <v>UsdLiborSwapForBasisCalc28Y</v>
      </c>
      <c r="J30" s="19" t="str">
        <f t="shared" si="7"/>
        <v>USDAM3L28Y_Fwd1w_Quote</v>
      </c>
      <c r="K30" s="19"/>
      <c r="L30" s="28" t="str">
        <f>_xll.ohRangeRetrieveError(K30)</f>
        <v/>
      </c>
      <c r="M30" s="36"/>
    </row>
    <row r="31" spans="1:13" x14ac:dyDescent="0.2">
      <c r="A31" s="35"/>
      <c r="B31" s="29" t="s">
        <v>52</v>
      </c>
      <c r="C31" s="1" t="str">
        <f t="shared" si="0"/>
        <v>AM</v>
      </c>
      <c r="D31" s="1" t="str">
        <f t="shared" si="1"/>
        <v>3L</v>
      </c>
      <c r="E31" s="1" t="str">
        <f t="shared" si="2"/>
        <v>1w</v>
      </c>
      <c r="F31" s="1">
        <f t="shared" si="3"/>
        <v>0</v>
      </c>
      <c r="G31" s="1">
        <f t="shared" si="4"/>
        <v>0</v>
      </c>
      <c r="H31" s="55">
        <f t="shared" si="5"/>
        <v>0</v>
      </c>
      <c r="I31" s="23" t="str">
        <f t="shared" si="6"/>
        <v>UsdLiborSwapForBasisCalc29Y</v>
      </c>
      <c r="J31" s="19" t="str">
        <f t="shared" si="7"/>
        <v>USDAM3L29Y_Fwd1w_Quote</v>
      </c>
      <c r="K31" s="19"/>
      <c r="L31" s="28" t="str">
        <f>_xll.ohRangeRetrieveError(K31)</f>
        <v/>
      </c>
      <c r="M31" s="36"/>
    </row>
    <row r="32" spans="1:13" x14ac:dyDescent="0.2">
      <c r="A32" s="35"/>
      <c r="B32" s="29" t="s">
        <v>29</v>
      </c>
      <c r="C32" s="1" t="str">
        <f t="shared" si="0"/>
        <v>AM</v>
      </c>
      <c r="D32" s="1" t="str">
        <f t="shared" si="1"/>
        <v>3L</v>
      </c>
      <c r="E32" s="1" t="str">
        <f t="shared" si="2"/>
        <v>1w</v>
      </c>
      <c r="F32" s="1">
        <f t="shared" si="3"/>
        <v>0</v>
      </c>
      <c r="G32" s="1">
        <f t="shared" si="4"/>
        <v>0</v>
      </c>
      <c r="H32" s="55">
        <f t="shared" si="5"/>
        <v>0</v>
      </c>
      <c r="I32" s="23" t="str">
        <f t="shared" si="6"/>
        <v>UsdLiborSwapForBasisCalc30Y</v>
      </c>
      <c r="J32" s="19" t="str">
        <f t="shared" si="7"/>
        <v>USDAM3L30Y_Fwd1w_Quote</v>
      </c>
      <c r="K32" s="19"/>
      <c r="L32" s="28" t="str">
        <f>_xll.ohRangeRetrieveError(K32)</f>
        <v/>
      </c>
      <c r="M32" s="36"/>
    </row>
    <row r="33" spans="1:13" x14ac:dyDescent="0.2">
      <c r="A33" s="35"/>
      <c r="B33" s="29" t="s">
        <v>30</v>
      </c>
      <c r="C33" s="1" t="str">
        <f t="shared" si="0"/>
        <v>AM</v>
      </c>
      <c r="D33" s="1" t="str">
        <f t="shared" si="1"/>
        <v>3L</v>
      </c>
      <c r="E33" s="1" t="str">
        <f t="shared" si="2"/>
        <v>1w</v>
      </c>
      <c r="F33" s="1">
        <f t="shared" si="3"/>
        <v>0</v>
      </c>
      <c r="G33" s="1">
        <f t="shared" si="4"/>
        <v>0</v>
      </c>
      <c r="H33" s="55">
        <f t="shared" si="5"/>
        <v>0</v>
      </c>
      <c r="I33" s="23" t="str">
        <f t="shared" si="6"/>
        <v>UsdLiborSwapForBasisCalc35Y</v>
      </c>
      <c r="J33" s="19" t="str">
        <f t="shared" si="7"/>
        <v>USDAM3L35Y_Fwd1w_Quote</v>
      </c>
      <c r="K33" s="19"/>
      <c r="L33" s="28" t="str">
        <f>_xll.ohRangeRetrieveError(K33)</f>
        <v/>
      </c>
      <c r="M33" s="36"/>
    </row>
    <row r="34" spans="1:13" x14ac:dyDescent="0.2">
      <c r="A34" s="35"/>
      <c r="B34" s="29" t="s">
        <v>31</v>
      </c>
      <c r="C34" s="1" t="str">
        <f t="shared" si="0"/>
        <v>AM</v>
      </c>
      <c r="D34" s="1" t="str">
        <f t="shared" si="1"/>
        <v>3L</v>
      </c>
      <c r="E34" s="1" t="str">
        <f t="shared" si="2"/>
        <v>1w</v>
      </c>
      <c r="F34" s="1">
        <f t="shared" si="3"/>
        <v>0</v>
      </c>
      <c r="G34" s="1">
        <f t="shared" si="4"/>
        <v>0</v>
      </c>
      <c r="H34" s="55">
        <f t="shared" si="5"/>
        <v>0</v>
      </c>
      <c r="I34" s="23" t="str">
        <f t="shared" si="6"/>
        <v>UsdLiborSwapForBasisCalc40Y</v>
      </c>
      <c r="J34" s="19" t="str">
        <f t="shared" si="7"/>
        <v>USDAM3L40Y_Fwd1w_Quote</v>
      </c>
      <c r="K34" s="19"/>
      <c r="L34" s="28" t="str">
        <f>_xll.ohRangeRetrieveError(K34)</f>
        <v/>
      </c>
      <c r="M34" s="36"/>
    </row>
    <row r="35" spans="1:13" x14ac:dyDescent="0.2">
      <c r="A35" s="35"/>
      <c r="B35" s="29" t="s">
        <v>32</v>
      </c>
      <c r="C35" s="1" t="str">
        <f t="shared" si="0"/>
        <v>AM</v>
      </c>
      <c r="D35" s="1" t="str">
        <f t="shared" si="1"/>
        <v>3L</v>
      </c>
      <c r="E35" s="1" t="str">
        <f t="shared" si="2"/>
        <v>1w</v>
      </c>
      <c r="F35" s="1">
        <f t="shared" si="3"/>
        <v>0</v>
      </c>
      <c r="G35" s="1">
        <f t="shared" si="4"/>
        <v>0</v>
      </c>
      <c r="H35" s="55">
        <f t="shared" si="5"/>
        <v>0</v>
      </c>
      <c r="I35" s="23" t="str">
        <f t="shared" si="6"/>
        <v>UsdLiborSwapForBasisCalc50Y</v>
      </c>
      <c r="J35" s="19" t="str">
        <f t="shared" si="7"/>
        <v>USDAM3L50Y_Fwd1w_Quote</v>
      </c>
      <c r="K35" s="19"/>
      <c r="L35" s="28" t="str">
        <f>_xll.ohRangeRetrieveError(K35)</f>
        <v/>
      </c>
      <c r="M35" s="36"/>
    </row>
    <row r="36" spans="1:13" x14ac:dyDescent="0.2">
      <c r="A36" s="35"/>
      <c r="B36" s="29" t="s">
        <v>33</v>
      </c>
      <c r="C36" s="1" t="str">
        <f t="shared" si="0"/>
        <v>AM</v>
      </c>
      <c r="D36" s="1" t="str">
        <f t="shared" si="1"/>
        <v>3L</v>
      </c>
      <c r="E36" s="1" t="str">
        <f t="shared" si="2"/>
        <v>1w</v>
      </c>
      <c r="F36" s="1">
        <f t="shared" si="3"/>
        <v>0</v>
      </c>
      <c r="G36" s="1">
        <f t="shared" si="4"/>
        <v>0</v>
      </c>
      <c r="H36" s="55">
        <f t="shared" si="5"/>
        <v>0</v>
      </c>
      <c r="I36" s="23" t="str">
        <f t="shared" si="6"/>
        <v>UsdLiborSwapForBasisCalc60Y</v>
      </c>
      <c r="J36" s="19" t="str">
        <f t="shared" si="7"/>
        <v>USDAM3L60Y_Fwd1w_Quote</v>
      </c>
      <c r="K36" s="19"/>
      <c r="L36" s="43" t="str">
        <f>_xll.ohRangeRetrieveError(K36)</f>
        <v/>
      </c>
      <c r="M36" s="36"/>
    </row>
    <row r="37" spans="1:13" ht="12" thickBot="1" x14ac:dyDescent="0.25">
      <c r="A37" s="37"/>
      <c r="B37" s="38"/>
      <c r="C37" s="38"/>
      <c r="D37" s="38"/>
      <c r="E37" s="38"/>
      <c r="F37" s="38"/>
      <c r="G37" s="38"/>
      <c r="H37" s="38"/>
      <c r="I37" s="38"/>
      <c r="J37" s="38"/>
      <c r="K37" s="39"/>
      <c r="L37" s="39"/>
      <c r="M37" s="40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37"/>
  <sheetViews>
    <sheetView workbookViewId="0">
      <selection activeCell="K2" sqref="K2"/>
    </sheetView>
  </sheetViews>
  <sheetFormatPr defaultRowHeight="11.25" x14ac:dyDescent="0.2"/>
  <cols>
    <col min="1" max="1" width="3.28515625" style="20" customWidth="1"/>
    <col min="2" max="2" width="3.85546875" style="20" bestFit="1" customWidth="1"/>
    <col min="3" max="3" width="3.28515625" style="20" bestFit="1" customWidth="1"/>
    <col min="4" max="4" width="2.7109375" style="20" bestFit="1" customWidth="1"/>
    <col min="5" max="5" width="4.7109375" style="20" bestFit="1" customWidth="1"/>
    <col min="6" max="7" width="1.85546875" style="20" bestFit="1" customWidth="1"/>
    <col min="8" max="8" width="7.140625" style="20" bestFit="1" customWidth="1"/>
    <col min="9" max="9" width="21.7109375" style="20" bestFit="1" customWidth="1"/>
    <col min="10" max="10" width="24" style="20" bestFit="1" customWidth="1"/>
    <col min="11" max="11" width="32.42578125" style="20" bestFit="1" customWidth="1"/>
    <col min="12" max="12" width="30.5703125" style="20" customWidth="1"/>
    <col min="13" max="14" width="3.7109375" style="20" customWidth="1"/>
    <col min="15" max="15" width="4" style="20" bestFit="1" customWidth="1"/>
    <col min="16" max="16" width="3.140625" style="20" bestFit="1" customWidth="1"/>
    <col min="17" max="17" width="2.7109375" style="20" bestFit="1" customWidth="1"/>
    <col min="18" max="18" width="3.28515625" style="20" bestFit="1" customWidth="1"/>
    <col min="19" max="20" width="2.7109375" style="20" bestFit="1" customWidth="1"/>
    <col min="21" max="16384" width="9.140625" style="20"/>
  </cols>
  <sheetData>
    <row r="1" spans="1:20" ht="12" thickBot="1" x14ac:dyDescent="0.25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3"/>
      <c r="M1" s="34"/>
    </row>
    <row r="2" spans="1:20" ht="22.5" x14ac:dyDescent="0.2">
      <c r="A2" s="35"/>
      <c r="B2" s="41"/>
      <c r="C2" s="41"/>
      <c r="D2" s="41"/>
      <c r="E2" s="41" t="s">
        <v>37</v>
      </c>
      <c r="F2" s="41"/>
      <c r="G2" s="41"/>
      <c r="H2" s="41" t="s">
        <v>36</v>
      </c>
      <c r="I2" s="41" t="s">
        <v>38</v>
      </c>
      <c r="J2" s="26" t="str">
        <f>Currency&amp;"_020_Sw"&amp;$C$3&amp;$D$3&amp;"_"&amp;"Fwd"&amp;$E$3&amp;IF(H3=0,,"_Spr"&amp;$F3&amp;$G3)&amp;".xml"</f>
        <v>USD_020_SwAM6L_Fwd1w.xml</v>
      </c>
      <c r="K2" s="42" t="e">
        <f ca="1">IF(Serialize,_xll.ohObjectSave(K3:K36,SerializationPath&amp;J2,FileOverwrite,Serialize),"---")</f>
        <v>#NAME?</v>
      </c>
      <c r="L2" s="43" t="e">
        <f ca="1">_xll.ohRangeRetrieveError(K2)</f>
        <v>#NAME?</v>
      </c>
      <c r="M2" s="36"/>
      <c r="O2" s="46"/>
      <c r="P2" s="47"/>
      <c r="Q2" s="47"/>
      <c r="R2" s="47"/>
      <c r="S2" s="47"/>
      <c r="T2" s="48"/>
    </row>
    <row r="3" spans="1:20" x14ac:dyDescent="0.2">
      <c r="A3" s="35"/>
      <c r="B3" s="44" t="s">
        <v>14</v>
      </c>
      <c r="C3" s="1" t="str">
        <f t="shared" ref="C3:C36" si="0">VLOOKUP(Currency,$O$3:$T$7,2)</f>
        <v>AM</v>
      </c>
      <c r="D3" s="1" t="str">
        <f t="shared" ref="D3:D36" si="1">VLOOKUP(Currency,$O$3:$T$7,3)</f>
        <v>6L</v>
      </c>
      <c r="E3" s="1" t="str">
        <f t="shared" ref="E3:E36" si="2">VLOOKUP(Currency,$O$3:$T$7,4)</f>
        <v>1w</v>
      </c>
      <c r="F3" s="1">
        <f t="shared" ref="F3:F36" si="3">VLOOKUP(Currency,$O$3:$T$7,5)</f>
        <v>0</v>
      </c>
      <c r="G3" s="1">
        <f t="shared" ref="G3:G36" si="4">VLOOKUP(Currency,$O$3:$T$7,6)</f>
        <v>0</v>
      </c>
      <c r="H3" s="55">
        <f t="shared" ref="H3:H36" si="5">IF(F3=0,0,Currency&amp;$F3&amp;$G3&amp;$B3&amp;QuoteSuffix)</f>
        <v>0</v>
      </c>
      <c r="I3" s="45" t="str">
        <f t="shared" ref="I3:I36" si="6">PROPER(Currency)&amp;FamilyName&amp;"Swap"&amp;FixingType&amp;$B3</f>
        <v>UsdLiborSwapForBasisCalc1Y</v>
      </c>
      <c r="J3" s="19" t="str">
        <f t="shared" ref="J3:J36" si="7">Currency&amp;$C3&amp;$D3&amp;$B3&amp;"_"&amp;"Fwd"&amp;E3&amp;IF(H3=0,,"_S"&amp;$F3&amp;$G3)&amp;QuoteSuffix</f>
        <v>USDAM6L1Y_Fwd1w_Quote</v>
      </c>
      <c r="K3" s="19"/>
      <c r="L3" s="30" t="str">
        <f>_xll.ohRangeRetrieveError(K3)</f>
        <v/>
      </c>
      <c r="M3" s="36"/>
      <c r="O3" s="49" t="s">
        <v>56</v>
      </c>
      <c r="P3" s="50" t="s">
        <v>2</v>
      </c>
      <c r="Q3" s="50" t="s">
        <v>57</v>
      </c>
      <c r="R3" s="50" t="s">
        <v>63</v>
      </c>
      <c r="S3" s="50"/>
      <c r="T3" s="51"/>
    </row>
    <row r="4" spans="1:20" x14ac:dyDescent="0.2">
      <c r="A4" s="35"/>
      <c r="B4" s="44" t="s">
        <v>15</v>
      </c>
      <c r="C4" s="1" t="str">
        <f t="shared" si="0"/>
        <v>AM</v>
      </c>
      <c r="D4" s="1" t="str">
        <f t="shared" si="1"/>
        <v>6L</v>
      </c>
      <c r="E4" s="1" t="str">
        <f t="shared" si="2"/>
        <v>1w</v>
      </c>
      <c r="F4" s="1">
        <f t="shared" si="3"/>
        <v>0</v>
      </c>
      <c r="G4" s="1">
        <f t="shared" si="4"/>
        <v>0</v>
      </c>
      <c r="H4" s="55">
        <f t="shared" si="5"/>
        <v>0</v>
      </c>
      <c r="I4" s="23" t="str">
        <f t="shared" si="6"/>
        <v>UsdLiborSwapForBasisCalc2Y</v>
      </c>
      <c r="J4" s="19" t="str">
        <f t="shared" si="7"/>
        <v>USDAM6L2Y_Fwd1w_Quote</v>
      </c>
      <c r="K4" s="19"/>
      <c r="L4" s="30" t="str">
        <f>_xll.ohRangeRetrieveError(K4)</f>
        <v/>
      </c>
      <c r="M4" s="36"/>
      <c r="O4" s="49" t="s">
        <v>1</v>
      </c>
      <c r="P4" s="50" t="s">
        <v>2</v>
      </c>
      <c r="Q4" s="50" t="s">
        <v>3</v>
      </c>
      <c r="R4" s="50" t="s">
        <v>63</v>
      </c>
      <c r="S4" s="50"/>
      <c r="T4" s="51"/>
    </row>
    <row r="5" spans="1:20" x14ac:dyDescent="0.2">
      <c r="A5" s="35"/>
      <c r="B5" s="44" t="s">
        <v>16</v>
      </c>
      <c r="C5" s="1" t="str">
        <f t="shared" si="0"/>
        <v>AM</v>
      </c>
      <c r="D5" s="1" t="str">
        <f t="shared" si="1"/>
        <v>6L</v>
      </c>
      <c r="E5" s="1" t="str">
        <f t="shared" si="2"/>
        <v>1w</v>
      </c>
      <c r="F5" s="1">
        <f t="shared" si="3"/>
        <v>0</v>
      </c>
      <c r="G5" s="1">
        <f t="shared" si="4"/>
        <v>0</v>
      </c>
      <c r="H5" s="55">
        <f t="shared" si="5"/>
        <v>0</v>
      </c>
      <c r="I5" s="23" t="str">
        <f t="shared" si="6"/>
        <v>UsdLiborSwapForBasisCalc3Y</v>
      </c>
      <c r="J5" s="19" t="str">
        <f t="shared" si="7"/>
        <v>USDAM6L3Y_Fwd1w_Quote</v>
      </c>
      <c r="K5" s="19"/>
      <c r="L5" s="30" t="str">
        <f>_xll.ohRangeRetrieveError(K5)</f>
        <v/>
      </c>
      <c r="M5" s="36"/>
      <c r="O5" s="49" t="s">
        <v>58</v>
      </c>
      <c r="P5" s="50" t="s">
        <v>64</v>
      </c>
      <c r="Q5" s="50" t="s">
        <v>57</v>
      </c>
      <c r="R5" s="50" t="s">
        <v>63</v>
      </c>
      <c r="S5" s="50"/>
      <c r="T5" s="51"/>
    </row>
    <row r="6" spans="1:20" x14ac:dyDescent="0.2">
      <c r="A6" s="35"/>
      <c r="B6" s="44" t="s">
        <v>17</v>
      </c>
      <c r="C6" s="1" t="str">
        <f t="shared" si="0"/>
        <v>AM</v>
      </c>
      <c r="D6" s="1" t="str">
        <f t="shared" si="1"/>
        <v>6L</v>
      </c>
      <c r="E6" s="1" t="str">
        <f t="shared" si="2"/>
        <v>1w</v>
      </c>
      <c r="F6" s="1">
        <f t="shared" si="3"/>
        <v>0</v>
      </c>
      <c r="G6" s="1">
        <f t="shared" si="4"/>
        <v>0</v>
      </c>
      <c r="H6" s="55">
        <f t="shared" si="5"/>
        <v>0</v>
      </c>
      <c r="I6" s="23" t="str">
        <f t="shared" si="6"/>
        <v>UsdLiborSwapForBasisCalc4Y</v>
      </c>
      <c r="J6" s="19" t="str">
        <f t="shared" si="7"/>
        <v>USDAM6L4Y_Fwd1w_Quote</v>
      </c>
      <c r="K6" s="19"/>
      <c r="L6" s="30" t="str">
        <f>_xll.ohRangeRetrieveError(K6)</f>
        <v/>
      </c>
      <c r="M6" s="36"/>
      <c r="O6" s="49" t="s">
        <v>59</v>
      </c>
      <c r="P6" s="50" t="s">
        <v>64</v>
      </c>
      <c r="Q6" s="50" t="s">
        <v>57</v>
      </c>
      <c r="R6" s="50" t="s">
        <v>63</v>
      </c>
      <c r="S6" s="50"/>
      <c r="T6" s="51"/>
    </row>
    <row r="7" spans="1:20" ht="12" thickBot="1" x14ac:dyDescent="0.25">
      <c r="A7" s="35"/>
      <c r="B7" s="44" t="s">
        <v>18</v>
      </c>
      <c r="C7" s="1" t="str">
        <f t="shared" si="0"/>
        <v>AM</v>
      </c>
      <c r="D7" s="1" t="str">
        <f t="shared" si="1"/>
        <v>6L</v>
      </c>
      <c r="E7" s="1" t="str">
        <f t="shared" si="2"/>
        <v>1w</v>
      </c>
      <c r="F7" s="1">
        <f t="shared" si="3"/>
        <v>0</v>
      </c>
      <c r="G7" s="1">
        <f t="shared" si="4"/>
        <v>0</v>
      </c>
      <c r="H7" s="55">
        <f t="shared" si="5"/>
        <v>0</v>
      </c>
      <c r="I7" s="23" t="str">
        <f t="shared" si="6"/>
        <v>UsdLiborSwapForBasisCalc5Y</v>
      </c>
      <c r="J7" s="19" t="str">
        <f t="shared" si="7"/>
        <v>USDAM6L5Y_Fwd1w_Quote</v>
      </c>
      <c r="K7" s="19"/>
      <c r="L7" s="30" t="str">
        <f>_xll.ohRangeRetrieveError(K7)</f>
        <v/>
      </c>
      <c r="M7" s="36"/>
      <c r="O7" s="52" t="s">
        <v>60</v>
      </c>
      <c r="P7" s="53" t="s">
        <v>65</v>
      </c>
      <c r="Q7" s="57" t="s">
        <v>57</v>
      </c>
      <c r="R7" s="53" t="s">
        <v>63</v>
      </c>
      <c r="S7" s="53"/>
      <c r="T7" s="54"/>
    </row>
    <row r="8" spans="1:20" x14ac:dyDescent="0.2">
      <c r="A8" s="35"/>
      <c r="B8" s="44" t="s">
        <v>19</v>
      </c>
      <c r="C8" s="1" t="str">
        <f t="shared" si="0"/>
        <v>AM</v>
      </c>
      <c r="D8" s="1" t="str">
        <f t="shared" si="1"/>
        <v>6L</v>
      </c>
      <c r="E8" s="1" t="str">
        <f t="shared" si="2"/>
        <v>1w</v>
      </c>
      <c r="F8" s="1">
        <f t="shared" si="3"/>
        <v>0</v>
      </c>
      <c r="G8" s="1">
        <f t="shared" si="4"/>
        <v>0</v>
      </c>
      <c r="H8" s="55">
        <f t="shared" si="5"/>
        <v>0</v>
      </c>
      <c r="I8" s="23" t="str">
        <f t="shared" si="6"/>
        <v>UsdLiborSwapForBasisCalc6Y</v>
      </c>
      <c r="J8" s="19" t="str">
        <f t="shared" si="7"/>
        <v>USDAM6L6Y_Fwd1w_Quote</v>
      </c>
      <c r="K8" s="19"/>
      <c r="L8" s="30" t="str">
        <f>_xll.ohRangeRetrieveError(K8)</f>
        <v/>
      </c>
      <c r="M8" s="36"/>
    </row>
    <row r="9" spans="1:20" x14ac:dyDescent="0.2">
      <c r="A9" s="35"/>
      <c r="B9" s="44" t="s">
        <v>20</v>
      </c>
      <c r="C9" s="1" t="str">
        <f t="shared" si="0"/>
        <v>AM</v>
      </c>
      <c r="D9" s="1" t="str">
        <f t="shared" si="1"/>
        <v>6L</v>
      </c>
      <c r="E9" s="1" t="str">
        <f t="shared" si="2"/>
        <v>1w</v>
      </c>
      <c r="F9" s="1">
        <f t="shared" si="3"/>
        <v>0</v>
      </c>
      <c r="G9" s="1">
        <f t="shared" si="4"/>
        <v>0</v>
      </c>
      <c r="H9" s="55">
        <f t="shared" si="5"/>
        <v>0</v>
      </c>
      <c r="I9" s="23" t="str">
        <f t="shared" si="6"/>
        <v>UsdLiborSwapForBasisCalc7Y</v>
      </c>
      <c r="J9" s="19" t="str">
        <f t="shared" si="7"/>
        <v>USDAM6L7Y_Fwd1w_Quote</v>
      </c>
      <c r="K9" s="19"/>
      <c r="L9" s="30" t="str">
        <f>_xll.ohRangeRetrieveError(K9)</f>
        <v/>
      </c>
      <c r="M9" s="36"/>
    </row>
    <row r="10" spans="1:20" x14ac:dyDescent="0.2">
      <c r="A10" s="35"/>
      <c r="B10" s="44" t="s">
        <v>21</v>
      </c>
      <c r="C10" s="1" t="str">
        <f t="shared" si="0"/>
        <v>AM</v>
      </c>
      <c r="D10" s="1" t="str">
        <f t="shared" si="1"/>
        <v>6L</v>
      </c>
      <c r="E10" s="1" t="str">
        <f t="shared" si="2"/>
        <v>1w</v>
      </c>
      <c r="F10" s="1">
        <f t="shared" si="3"/>
        <v>0</v>
      </c>
      <c r="G10" s="1">
        <f t="shared" si="4"/>
        <v>0</v>
      </c>
      <c r="H10" s="55">
        <f t="shared" si="5"/>
        <v>0</v>
      </c>
      <c r="I10" s="23" t="str">
        <f t="shared" si="6"/>
        <v>UsdLiborSwapForBasisCalc8Y</v>
      </c>
      <c r="J10" s="19" t="str">
        <f t="shared" si="7"/>
        <v>USDAM6L8Y_Fwd1w_Quote</v>
      </c>
      <c r="K10" s="19"/>
      <c r="L10" s="30" t="str">
        <f>_xll.ohRangeRetrieveError(K10)</f>
        <v/>
      </c>
      <c r="M10" s="36"/>
    </row>
    <row r="11" spans="1:20" x14ac:dyDescent="0.2">
      <c r="A11" s="35"/>
      <c r="B11" s="44" t="s">
        <v>22</v>
      </c>
      <c r="C11" s="1" t="str">
        <f t="shared" si="0"/>
        <v>AM</v>
      </c>
      <c r="D11" s="1" t="str">
        <f t="shared" si="1"/>
        <v>6L</v>
      </c>
      <c r="E11" s="1" t="str">
        <f t="shared" si="2"/>
        <v>1w</v>
      </c>
      <c r="F11" s="1">
        <f t="shared" si="3"/>
        <v>0</v>
      </c>
      <c r="G11" s="1">
        <f t="shared" si="4"/>
        <v>0</v>
      </c>
      <c r="H11" s="55">
        <f t="shared" si="5"/>
        <v>0</v>
      </c>
      <c r="I11" s="23" t="str">
        <f t="shared" si="6"/>
        <v>UsdLiborSwapForBasisCalc9Y</v>
      </c>
      <c r="J11" s="19" t="str">
        <f t="shared" si="7"/>
        <v>USDAM6L9Y_Fwd1w_Quote</v>
      </c>
      <c r="K11" s="19"/>
      <c r="L11" s="30" t="str">
        <f>_xll.ohRangeRetrieveError(K11)</f>
        <v/>
      </c>
      <c r="M11" s="36"/>
    </row>
    <row r="12" spans="1:20" x14ac:dyDescent="0.2">
      <c r="A12" s="35"/>
      <c r="B12" s="44" t="s">
        <v>23</v>
      </c>
      <c r="C12" s="1" t="str">
        <f t="shared" si="0"/>
        <v>AM</v>
      </c>
      <c r="D12" s="1" t="str">
        <f t="shared" si="1"/>
        <v>6L</v>
      </c>
      <c r="E12" s="1" t="str">
        <f t="shared" si="2"/>
        <v>1w</v>
      </c>
      <c r="F12" s="1">
        <f t="shared" si="3"/>
        <v>0</v>
      </c>
      <c r="G12" s="1">
        <f t="shared" si="4"/>
        <v>0</v>
      </c>
      <c r="H12" s="55">
        <f t="shared" si="5"/>
        <v>0</v>
      </c>
      <c r="I12" s="23" t="str">
        <f t="shared" si="6"/>
        <v>UsdLiborSwapForBasisCalc10Y</v>
      </c>
      <c r="J12" s="19" t="str">
        <f t="shared" si="7"/>
        <v>USDAM6L10Y_Fwd1w_Quote</v>
      </c>
      <c r="K12" s="19"/>
      <c r="L12" s="30" t="str">
        <f>_xll.ohRangeRetrieveError(K12)</f>
        <v/>
      </c>
      <c r="M12" s="36"/>
    </row>
    <row r="13" spans="1:20" x14ac:dyDescent="0.2">
      <c r="A13" s="35"/>
      <c r="B13" s="44" t="s">
        <v>24</v>
      </c>
      <c r="C13" s="1" t="str">
        <f t="shared" si="0"/>
        <v>AM</v>
      </c>
      <c r="D13" s="1" t="str">
        <f t="shared" si="1"/>
        <v>6L</v>
      </c>
      <c r="E13" s="1" t="str">
        <f t="shared" si="2"/>
        <v>1w</v>
      </c>
      <c r="F13" s="1">
        <f t="shared" si="3"/>
        <v>0</v>
      </c>
      <c r="G13" s="1">
        <f t="shared" si="4"/>
        <v>0</v>
      </c>
      <c r="H13" s="55">
        <f t="shared" si="5"/>
        <v>0</v>
      </c>
      <c r="I13" s="23" t="str">
        <f t="shared" si="6"/>
        <v>UsdLiborSwapForBasisCalc11Y</v>
      </c>
      <c r="J13" s="19" t="str">
        <f t="shared" si="7"/>
        <v>USDAM6L11Y_Fwd1w_Quote</v>
      </c>
      <c r="K13" s="19"/>
      <c r="L13" s="30" t="str">
        <f>_xll.ohRangeRetrieveError(K13)</f>
        <v/>
      </c>
      <c r="M13" s="36"/>
    </row>
    <row r="14" spans="1:20" x14ac:dyDescent="0.2">
      <c r="A14" s="35"/>
      <c r="B14" s="44" t="s">
        <v>25</v>
      </c>
      <c r="C14" s="1" t="str">
        <f t="shared" si="0"/>
        <v>AM</v>
      </c>
      <c r="D14" s="1" t="str">
        <f t="shared" si="1"/>
        <v>6L</v>
      </c>
      <c r="E14" s="1" t="str">
        <f t="shared" si="2"/>
        <v>1w</v>
      </c>
      <c r="F14" s="1">
        <f t="shared" si="3"/>
        <v>0</v>
      </c>
      <c r="G14" s="1">
        <f t="shared" si="4"/>
        <v>0</v>
      </c>
      <c r="H14" s="55">
        <f t="shared" si="5"/>
        <v>0</v>
      </c>
      <c r="I14" s="23" t="str">
        <f t="shared" si="6"/>
        <v>UsdLiborSwapForBasisCalc12Y</v>
      </c>
      <c r="J14" s="19" t="str">
        <f t="shared" si="7"/>
        <v>USDAM6L12Y_Fwd1w_Quote</v>
      </c>
      <c r="K14" s="19"/>
      <c r="L14" s="30" t="str">
        <f>_xll.ohRangeRetrieveError(K14)</f>
        <v/>
      </c>
      <c r="M14" s="36"/>
    </row>
    <row r="15" spans="1:20" x14ac:dyDescent="0.2">
      <c r="A15" s="35"/>
      <c r="B15" s="44" t="s">
        <v>39</v>
      </c>
      <c r="C15" s="1" t="str">
        <f t="shared" si="0"/>
        <v>AM</v>
      </c>
      <c r="D15" s="1" t="str">
        <f t="shared" si="1"/>
        <v>6L</v>
      </c>
      <c r="E15" s="1" t="str">
        <f t="shared" si="2"/>
        <v>1w</v>
      </c>
      <c r="F15" s="1">
        <f t="shared" si="3"/>
        <v>0</v>
      </c>
      <c r="G15" s="1">
        <f t="shared" si="4"/>
        <v>0</v>
      </c>
      <c r="H15" s="55">
        <f t="shared" si="5"/>
        <v>0</v>
      </c>
      <c r="I15" s="23" t="str">
        <f t="shared" si="6"/>
        <v>UsdLiborSwapForBasisCalc13Y</v>
      </c>
      <c r="J15" s="19" t="str">
        <f t="shared" si="7"/>
        <v>USDAM6L13Y_Fwd1w_Quote</v>
      </c>
      <c r="K15" s="19"/>
      <c r="L15" s="30" t="str">
        <f>_xll.ohRangeRetrieveError(K15)</f>
        <v/>
      </c>
      <c r="M15" s="36"/>
    </row>
    <row r="16" spans="1:20" x14ac:dyDescent="0.2">
      <c r="A16" s="35"/>
      <c r="B16" s="44" t="s">
        <v>40</v>
      </c>
      <c r="C16" s="1" t="str">
        <f t="shared" si="0"/>
        <v>AM</v>
      </c>
      <c r="D16" s="1" t="str">
        <f t="shared" si="1"/>
        <v>6L</v>
      </c>
      <c r="E16" s="1" t="str">
        <f t="shared" si="2"/>
        <v>1w</v>
      </c>
      <c r="F16" s="1">
        <f t="shared" si="3"/>
        <v>0</v>
      </c>
      <c r="G16" s="1">
        <f t="shared" si="4"/>
        <v>0</v>
      </c>
      <c r="H16" s="55">
        <f t="shared" si="5"/>
        <v>0</v>
      </c>
      <c r="I16" s="23" t="str">
        <f t="shared" si="6"/>
        <v>UsdLiborSwapForBasisCalc14Y</v>
      </c>
      <c r="J16" s="19" t="str">
        <f t="shared" si="7"/>
        <v>USDAM6L14Y_Fwd1w_Quote</v>
      </c>
      <c r="K16" s="19"/>
      <c r="L16" s="30" t="str">
        <f>_xll.ohRangeRetrieveError(K16)</f>
        <v/>
      </c>
      <c r="M16" s="36"/>
    </row>
    <row r="17" spans="1:13" x14ac:dyDescent="0.2">
      <c r="A17" s="35"/>
      <c r="B17" s="44" t="s">
        <v>26</v>
      </c>
      <c r="C17" s="1" t="str">
        <f t="shared" si="0"/>
        <v>AM</v>
      </c>
      <c r="D17" s="1" t="str">
        <f t="shared" si="1"/>
        <v>6L</v>
      </c>
      <c r="E17" s="1" t="str">
        <f t="shared" si="2"/>
        <v>1w</v>
      </c>
      <c r="F17" s="1">
        <f t="shared" si="3"/>
        <v>0</v>
      </c>
      <c r="G17" s="1">
        <f t="shared" si="4"/>
        <v>0</v>
      </c>
      <c r="H17" s="55">
        <f t="shared" si="5"/>
        <v>0</v>
      </c>
      <c r="I17" s="23" t="str">
        <f t="shared" si="6"/>
        <v>UsdLiborSwapForBasisCalc15Y</v>
      </c>
      <c r="J17" s="19" t="str">
        <f t="shared" si="7"/>
        <v>USDAM6L15Y_Fwd1w_Quote</v>
      </c>
      <c r="K17" s="19"/>
      <c r="L17" s="30" t="str">
        <f>_xll.ohRangeRetrieveError(K17)</f>
        <v/>
      </c>
      <c r="M17" s="36"/>
    </row>
    <row r="18" spans="1:13" x14ac:dyDescent="0.2">
      <c r="A18" s="35"/>
      <c r="B18" s="44" t="s">
        <v>41</v>
      </c>
      <c r="C18" s="1" t="str">
        <f t="shared" si="0"/>
        <v>AM</v>
      </c>
      <c r="D18" s="1" t="str">
        <f t="shared" si="1"/>
        <v>6L</v>
      </c>
      <c r="E18" s="1" t="str">
        <f t="shared" si="2"/>
        <v>1w</v>
      </c>
      <c r="F18" s="1">
        <f t="shared" si="3"/>
        <v>0</v>
      </c>
      <c r="G18" s="1">
        <f t="shared" si="4"/>
        <v>0</v>
      </c>
      <c r="H18" s="55">
        <f t="shared" si="5"/>
        <v>0</v>
      </c>
      <c r="I18" s="23" t="str">
        <f t="shared" si="6"/>
        <v>UsdLiborSwapForBasisCalc16Y</v>
      </c>
      <c r="J18" s="19" t="str">
        <f t="shared" si="7"/>
        <v>USDAM6L16Y_Fwd1w_Quote</v>
      </c>
      <c r="K18" s="19"/>
      <c r="L18" s="30" t="str">
        <f>_xll.ohRangeRetrieveError(K18)</f>
        <v/>
      </c>
      <c r="M18" s="36"/>
    </row>
    <row r="19" spans="1:13" x14ac:dyDescent="0.2">
      <c r="A19" s="35"/>
      <c r="B19" s="44" t="s">
        <v>42</v>
      </c>
      <c r="C19" s="1" t="str">
        <f t="shared" si="0"/>
        <v>AM</v>
      </c>
      <c r="D19" s="1" t="str">
        <f t="shared" si="1"/>
        <v>6L</v>
      </c>
      <c r="E19" s="1" t="str">
        <f t="shared" si="2"/>
        <v>1w</v>
      </c>
      <c r="F19" s="1">
        <f t="shared" si="3"/>
        <v>0</v>
      </c>
      <c r="G19" s="1">
        <f t="shared" si="4"/>
        <v>0</v>
      </c>
      <c r="H19" s="55">
        <f t="shared" si="5"/>
        <v>0</v>
      </c>
      <c r="I19" s="23" t="str">
        <f t="shared" si="6"/>
        <v>UsdLiborSwapForBasisCalc17Y</v>
      </c>
      <c r="J19" s="19" t="str">
        <f t="shared" si="7"/>
        <v>USDAM6L17Y_Fwd1w_Quote</v>
      </c>
      <c r="K19" s="19"/>
      <c r="L19" s="30" t="str">
        <f>_xll.ohRangeRetrieveError(K19)</f>
        <v/>
      </c>
      <c r="M19" s="36"/>
    </row>
    <row r="20" spans="1:13" x14ac:dyDescent="0.2">
      <c r="A20" s="35"/>
      <c r="B20" s="44" t="s">
        <v>43</v>
      </c>
      <c r="C20" s="1" t="str">
        <f t="shared" si="0"/>
        <v>AM</v>
      </c>
      <c r="D20" s="1" t="str">
        <f t="shared" si="1"/>
        <v>6L</v>
      </c>
      <c r="E20" s="1" t="str">
        <f t="shared" si="2"/>
        <v>1w</v>
      </c>
      <c r="F20" s="1">
        <f t="shared" si="3"/>
        <v>0</v>
      </c>
      <c r="G20" s="1">
        <f t="shared" si="4"/>
        <v>0</v>
      </c>
      <c r="H20" s="55">
        <f t="shared" si="5"/>
        <v>0</v>
      </c>
      <c r="I20" s="23" t="str">
        <f t="shared" si="6"/>
        <v>UsdLiborSwapForBasisCalc18Y</v>
      </c>
      <c r="J20" s="19" t="str">
        <f t="shared" si="7"/>
        <v>USDAM6L18Y_Fwd1w_Quote</v>
      </c>
      <c r="K20" s="19"/>
      <c r="L20" s="30" t="str">
        <f>_xll.ohRangeRetrieveError(K20)</f>
        <v/>
      </c>
      <c r="M20" s="36"/>
    </row>
    <row r="21" spans="1:13" x14ac:dyDescent="0.2">
      <c r="A21" s="35"/>
      <c r="B21" s="44" t="s">
        <v>44</v>
      </c>
      <c r="C21" s="1" t="str">
        <f t="shared" si="0"/>
        <v>AM</v>
      </c>
      <c r="D21" s="1" t="str">
        <f t="shared" si="1"/>
        <v>6L</v>
      </c>
      <c r="E21" s="1" t="str">
        <f t="shared" si="2"/>
        <v>1w</v>
      </c>
      <c r="F21" s="1">
        <f t="shared" si="3"/>
        <v>0</v>
      </c>
      <c r="G21" s="1">
        <f t="shared" si="4"/>
        <v>0</v>
      </c>
      <c r="H21" s="55">
        <f t="shared" si="5"/>
        <v>0</v>
      </c>
      <c r="I21" s="23" t="str">
        <f t="shared" si="6"/>
        <v>UsdLiborSwapForBasisCalc19Y</v>
      </c>
      <c r="J21" s="19" t="str">
        <f t="shared" si="7"/>
        <v>USDAM6L19Y_Fwd1w_Quote</v>
      </c>
      <c r="K21" s="19"/>
      <c r="L21" s="30" t="str">
        <f>_xll.ohRangeRetrieveError(K21)</f>
        <v/>
      </c>
      <c r="M21" s="36"/>
    </row>
    <row r="22" spans="1:13" x14ac:dyDescent="0.2">
      <c r="A22" s="35"/>
      <c r="B22" s="44" t="s">
        <v>27</v>
      </c>
      <c r="C22" s="1" t="str">
        <f t="shared" si="0"/>
        <v>AM</v>
      </c>
      <c r="D22" s="1" t="str">
        <f t="shared" si="1"/>
        <v>6L</v>
      </c>
      <c r="E22" s="1" t="str">
        <f t="shared" si="2"/>
        <v>1w</v>
      </c>
      <c r="F22" s="1">
        <f t="shared" si="3"/>
        <v>0</v>
      </c>
      <c r="G22" s="1">
        <f t="shared" si="4"/>
        <v>0</v>
      </c>
      <c r="H22" s="55">
        <f t="shared" si="5"/>
        <v>0</v>
      </c>
      <c r="I22" s="23" t="str">
        <f t="shared" si="6"/>
        <v>UsdLiborSwapForBasisCalc20Y</v>
      </c>
      <c r="J22" s="19" t="str">
        <f t="shared" si="7"/>
        <v>USDAM6L20Y_Fwd1w_Quote</v>
      </c>
      <c r="K22" s="19"/>
      <c r="L22" s="30" t="str">
        <f>_xll.ohRangeRetrieveError(K22)</f>
        <v/>
      </c>
      <c r="M22" s="36"/>
    </row>
    <row r="23" spans="1:13" x14ac:dyDescent="0.2">
      <c r="A23" s="35"/>
      <c r="B23" s="44" t="s">
        <v>45</v>
      </c>
      <c r="C23" s="1" t="str">
        <f t="shared" si="0"/>
        <v>AM</v>
      </c>
      <c r="D23" s="1" t="str">
        <f t="shared" si="1"/>
        <v>6L</v>
      </c>
      <c r="E23" s="1" t="str">
        <f t="shared" si="2"/>
        <v>1w</v>
      </c>
      <c r="F23" s="1">
        <f t="shared" si="3"/>
        <v>0</v>
      </c>
      <c r="G23" s="1">
        <f t="shared" si="4"/>
        <v>0</v>
      </c>
      <c r="H23" s="55">
        <f t="shared" si="5"/>
        <v>0</v>
      </c>
      <c r="I23" s="23" t="str">
        <f t="shared" si="6"/>
        <v>UsdLiborSwapForBasisCalc21Y</v>
      </c>
      <c r="J23" s="19" t="str">
        <f t="shared" si="7"/>
        <v>USDAM6L21Y_Fwd1w_Quote</v>
      </c>
      <c r="K23" s="19"/>
      <c r="L23" s="30" t="str">
        <f>_xll.ohRangeRetrieveError(K23)</f>
        <v/>
      </c>
      <c r="M23" s="36"/>
    </row>
    <row r="24" spans="1:13" x14ac:dyDescent="0.2">
      <c r="A24" s="35"/>
      <c r="B24" s="44" t="s">
        <v>46</v>
      </c>
      <c r="C24" s="1" t="str">
        <f t="shared" si="0"/>
        <v>AM</v>
      </c>
      <c r="D24" s="1" t="str">
        <f t="shared" si="1"/>
        <v>6L</v>
      </c>
      <c r="E24" s="1" t="str">
        <f t="shared" si="2"/>
        <v>1w</v>
      </c>
      <c r="F24" s="1">
        <f t="shared" si="3"/>
        <v>0</v>
      </c>
      <c r="G24" s="1">
        <f t="shared" si="4"/>
        <v>0</v>
      </c>
      <c r="H24" s="55">
        <f t="shared" si="5"/>
        <v>0</v>
      </c>
      <c r="I24" s="23" t="str">
        <f t="shared" si="6"/>
        <v>UsdLiborSwapForBasisCalc22Y</v>
      </c>
      <c r="J24" s="19" t="str">
        <f t="shared" si="7"/>
        <v>USDAM6L22Y_Fwd1w_Quote</v>
      </c>
      <c r="K24" s="19"/>
      <c r="L24" s="30" t="str">
        <f>_xll.ohRangeRetrieveError(K24)</f>
        <v/>
      </c>
      <c r="M24" s="36"/>
    </row>
    <row r="25" spans="1:13" x14ac:dyDescent="0.2">
      <c r="A25" s="35"/>
      <c r="B25" s="44" t="s">
        <v>47</v>
      </c>
      <c r="C25" s="1" t="str">
        <f t="shared" si="0"/>
        <v>AM</v>
      </c>
      <c r="D25" s="1" t="str">
        <f t="shared" si="1"/>
        <v>6L</v>
      </c>
      <c r="E25" s="1" t="str">
        <f t="shared" si="2"/>
        <v>1w</v>
      </c>
      <c r="F25" s="1">
        <f t="shared" si="3"/>
        <v>0</v>
      </c>
      <c r="G25" s="1">
        <f t="shared" si="4"/>
        <v>0</v>
      </c>
      <c r="H25" s="55">
        <f t="shared" si="5"/>
        <v>0</v>
      </c>
      <c r="I25" s="23" t="str">
        <f t="shared" si="6"/>
        <v>UsdLiborSwapForBasisCalc23Y</v>
      </c>
      <c r="J25" s="19" t="str">
        <f t="shared" si="7"/>
        <v>USDAM6L23Y_Fwd1w_Quote</v>
      </c>
      <c r="K25" s="19"/>
      <c r="L25" s="30" t="str">
        <f>_xll.ohRangeRetrieveError(K25)</f>
        <v/>
      </c>
      <c r="M25" s="36"/>
    </row>
    <row r="26" spans="1:13" x14ac:dyDescent="0.2">
      <c r="A26" s="35"/>
      <c r="B26" s="44" t="s">
        <v>48</v>
      </c>
      <c r="C26" s="1" t="str">
        <f t="shared" si="0"/>
        <v>AM</v>
      </c>
      <c r="D26" s="1" t="str">
        <f t="shared" si="1"/>
        <v>6L</v>
      </c>
      <c r="E26" s="1" t="str">
        <f t="shared" si="2"/>
        <v>1w</v>
      </c>
      <c r="F26" s="1">
        <f t="shared" si="3"/>
        <v>0</v>
      </c>
      <c r="G26" s="1">
        <f t="shared" si="4"/>
        <v>0</v>
      </c>
      <c r="H26" s="55">
        <f t="shared" si="5"/>
        <v>0</v>
      </c>
      <c r="I26" s="23" t="str">
        <f t="shared" si="6"/>
        <v>UsdLiborSwapForBasisCalc24Y</v>
      </c>
      <c r="J26" s="19" t="str">
        <f t="shared" si="7"/>
        <v>USDAM6L24Y_Fwd1w_Quote</v>
      </c>
      <c r="K26" s="19"/>
      <c r="L26" s="30" t="str">
        <f>_xll.ohRangeRetrieveError(K26)</f>
        <v/>
      </c>
      <c r="M26" s="36"/>
    </row>
    <row r="27" spans="1:13" x14ac:dyDescent="0.2">
      <c r="A27" s="35"/>
      <c r="B27" s="44" t="s">
        <v>28</v>
      </c>
      <c r="C27" s="1" t="str">
        <f t="shared" si="0"/>
        <v>AM</v>
      </c>
      <c r="D27" s="1" t="str">
        <f t="shared" si="1"/>
        <v>6L</v>
      </c>
      <c r="E27" s="1" t="str">
        <f t="shared" si="2"/>
        <v>1w</v>
      </c>
      <c r="F27" s="1">
        <f t="shared" si="3"/>
        <v>0</v>
      </c>
      <c r="G27" s="1">
        <f t="shared" si="4"/>
        <v>0</v>
      </c>
      <c r="H27" s="55">
        <f t="shared" si="5"/>
        <v>0</v>
      </c>
      <c r="I27" s="23" t="str">
        <f t="shared" si="6"/>
        <v>UsdLiborSwapForBasisCalc25Y</v>
      </c>
      <c r="J27" s="19" t="str">
        <f t="shared" si="7"/>
        <v>USDAM6L25Y_Fwd1w_Quote</v>
      </c>
      <c r="K27" s="19"/>
      <c r="L27" s="30" t="str">
        <f>_xll.ohRangeRetrieveError(K27)</f>
        <v/>
      </c>
      <c r="M27" s="36"/>
    </row>
    <row r="28" spans="1:13" x14ac:dyDescent="0.2">
      <c r="A28" s="35"/>
      <c r="B28" s="44" t="s">
        <v>49</v>
      </c>
      <c r="C28" s="1" t="str">
        <f t="shared" si="0"/>
        <v>AM</v>
      </c>
      <c r="D28" s="1" t="str">
        <f t="shared" si="1"/>
        <v>6L</v>
      </c>
      <c r="E28" s="1" t="str">
        <f t="shared" si="2"/>
        <v>1w</v>
      </c>
      <c r="F28" s="1">
        <f t="shared" si="3"/>
        <v>0</v>
      </c>
      <c r="G28" s="1">
        <f t="shared" si="4"/>
        <v>0</v>
      </c>
      <c r="H28" s="55">
        <f t="shared" si="5"/>
        <v>0</v>
      </c>
      <c r="I28" s="23" t="str">
        <f t="shared" si="6"/>
        <v>UsdLiborSwapForBasisCalc26Y</v>
      </c>
      <c r="J28" s="19" t="str">
        <f t="shared" si="7"/>
        <v>USDAM6L26Y_Fwd1w_Quote</v>
      </c>
      <c r="K28" s="19"/>
      <c r="L28" s="30" t="str">
        <f>_xll.ohRangeRetrieveError(K28)</f>
        <v/>
      </c>
      <c r="M28" s="36"/>
    </row>
    <row r="29" spans="1:13" x14ac:dyDescent="0.2">
      <c r="A29" s="35"/>
      <c r="B29" s="44" t="s">
        <v>50</v>
      </c>
      <c r="C29" s="1" t="str">
        <f t="shared" si="0"/>
        <v>AM</v>
      </c>
      <c r="D29" s="1" t="str">
        <f t="shared" si="1"/>
        <v>6L</v>
      </c>
      <c r="E29" s="1" t="str">
        <f t="shared" si="2"/>
        <v>1w</v>
      </c>
      <c r="F29" s="1">
        <f t="shared" si="3"/>
        <v>0</v>
      </c>
      <c r="G29" s="1">
        <f t="shared" si="4"/>
        <v>0</v>
      </c>
      <c r="H29" s="55">
        <f t="shared" si="5"/>
        <v>0</v>
      </c>
      <c r="I29" s="23" t="str">
        <f t="shared" si="6"/>
        <v>UsdLiborSwapForBasisCalc27Y</v>
      </c>
      <c r="J29" s="19" t="str">
        <f t="shared" si="7"/>
        <v>USDAM6L27Y_Fwd1w_Quote</v>
      </c>
      <c r="K29" s="19"/>
      <c r="L29" s="30" t="str">
        <f>_xll.ohRangeRetrieveError(K29)</f>
        <v/>
      </c>
      <c r="M29" s="36"/>
    </row>
    <row r="30" spans="1:13" x14ac:dyDescent="0.2">
      <c r="A30" s="35"/>
      <c r="B30" s="44" t="s">
        <v>51</v>
      </c>
      <c r="C30" s="1" t="str">
        <f t="shared" si="0"/>
        <v>AM</v>
      </c>
      <c r="D30" s="1" t="str">
        <f t="shared" si="1"/>
        <v>6L</v>
      </c>
      <c r="E30" s="1" t="str">
        <f t="shared" si="2"/>
        <v>1w</v>
      </c>
      <c r="F30" s="1">
        <f t="shared" si="3"/>
        <v>0</v>
      </c>
      <c r="G30" s="1">
        <f t="shared" si="4"/>
        <v>0</v>
      </c>
      <c r="H30" s="55">
        <f t="shared" si="5"/>
        <v>0</v>
      </c>
      <c r="I30" s="23" t="str">
        <f t="shared" si="6"/>
        <v>UsdLiborSwapForBasisCalc28Y</v>
      </c>
      <c r="J30" s="19" t="str">
        <f t="shared" si="7"/>
        <v>USDAM6L28Y_Fwd1w_Quote</v>
      </c>
      <c r="K30" s="19"/>
      <c r="L30" s="30" t="str">
        <f>_xll.ohRangeRetrieveError(K30)</f>
        <v/>
      </c>
      <c r="M30" s="36"/>
    </row>
    <row r="31" spans="1:13" x14ac:dyDescent="0.2">
      <c r="A31" s="35"/>
      <c r="B31" s="44" t="s">
        <v>52</v>
      </c>
      <c r="C31" s="1" t="str">
        <f t="shared" si="0"/>
        <v>AM</v>
      </c>
      <c r="D31" s="1" t="str">
        <f t="shared" si="1"/>
        <v>6L</v>
      </c>
      <c r="E31" s="1" t="str">
        <f t="shared" si="2"/>
        <v>1w</v>
      </c>
      <c r="F31" s="1">
        <f t="shared" si="3"/>
        <v>0</v>
      </c>
      <c r="G31" s="1">
        <f t="shared" si="4"/>
        <v>0</v>
      </c>
      <c r="H31" s="55">
        <f t="shared" si="5"/>
        <v>0</v>
      </c>
      <c r="I31" s="23" t="str">
        <f t="shared" si="6"/>
        <v>UsdLiborSwapForBasisCalc29Y</v>
      </c>
      <c r="J31" s="19" t="str">
        <f t="shared" si="7"/>
        <v>USDAM6L29Y_Fwd1w_Quote</v>
      </c>
      <c r="K31" s="19"/>
      <c r="L31" s="30" t="str">
        <f>_xll.ohRangeRetrieveError(K31)</f>
        <v/>
      </c>
      <c r="M31" s="36"/>
    </row>
    <row r="32" spans="1:13" x14ac:dyDescent="0.2">
      <c r="A32" s="35"/>
      <c r="B32" s="44" t="s">
        <v>29</v>
      </c>
      <c r="C32" s="1" t="str">
        <f t="shared" si="0"/>
        <v>AM</v>
      </c>
      <c r="D32" s="1" t="str">
        <f t="shared" si="1"/>
        <v>6L</v>
      </c>
      <c r="E32" s="1" t="str">
        <f t="shared" si="2"/>
        <v>1w</v>
      </c>
      <c r="F32" s="1">
        <f t="shared" si="3"/>
        <v>0</v>
      </c>
      <c r="G32" s="1">
        <f t="shared" si="4"/>
        <v>0</v>
      </c>
      <c r="H32" s="55">
        <f t="shared" si="5"/>
        <v>0</v>
      </c>
      <c r="I32" s="23" t="str">
        <f t="shared" si="6"/>
        <v>UsdLiborSwapForBasisCalc30Y</v>
      </c>
      <c r="J32" s="19" t="str">
        <f t="shared" si="7"/>
        <v>USDAM6L30Y_Fwd1w_Quote</v>
      </c>
      <c r="K32" s="19"/>
      <c r="L32" s="30" t="str">
        <f>_xll.ohRangeRetrieveError(K32)</f>
        <v/>
      </c>
      <c r="M32" s="36"/>
    </row>
    <row r="33" spans="1:13" x14ac:dyDescent="0.2">
      <c r="A33" s="35"/>
      <c r="B33" s="44" t="s">
        <v>30</v>
      </c>
      <c r="C33" s="1" t="str">
        <f t="shared" si="0"/>
        <v>AM</v>
      </c>
      <c r="D33" s="1" t="str">
        <f t="shared" si="1"/>
        <v>6L</v>
      </c>
      <c r="E33" s="1" t="str">
        <f t="shared" si="2"/>
        <v>1w</v>
      </c>
      <c r="F33" s="1">
        <f t="shared" si="3"/>
        <v>0</v>
      </c>
      <c r="G33" s="1">
        <f t="shared" si="4"/>
        <v>0</v>
      </c>
      <c r="H33" s="55">
        <f t="shared" si="5"/>
        <v>0</v>
      </c>
      <c r="I33" s="23" t="str">
        <f t="shared" si="6"/>
        <v>UsdLiborSwapForBasisCalc35Y</v>
      </c>
      <c r="J33" s="19" t="str">
        <f t="shared" si="7"/>
        <v>USDAM6L35Y_Fwd1w_Quote</v>
      </c>
      <c r="K33" s="19"/>
      <c r="L33" s="30" t="str">
        <f>_xll.ohRangeRetrieveError(K33)</f>
        <v/>
      </c>
      <c r="M33" s="36"/>
    </row>
    <row r="34" spans="1:13" x14ac:dyDescent="0.2">
      <c r="A34" s="35"/>
      <c r="B34" s="44" t="s">
        <v>31</v>
      </c>
      <c r="C34" s="1" t="str">
        <f t="shared" si="0"/>
        <v>AM</v>
      </c>
      <c r="D34" s="1" t="str">
        <f t="shared" si="1"/>
        <v>6L</v>
      </c>
      <c r="E34" s="1" t="str">
        <f t="shared" si="2"/>
        <v>1w</v>
      </c>
      <c r="F34" s="1">
        <f t="shared" si="3"/>
        <v>0</v>
      </c>
      <c r="G34" s="1">
        <f t="shared" si="4"/>
        <v>0</v>
      </c>
      <c r="H34" s="55">
        <f t="shared" si="5"/>
        <v>0</v>
      </c>
      <c r="I34" s="23" t="str">
        <f t="shared" si="6"/>
        <v>UsdLiborSwapForBasisCalc40Y</v>
      </c>
      <c r="J34" s="19" t="str">
        <f t="shared" si="7"/>
        <v>USDAM6L40Y_Fwd1w_Quote</v>
      </c>
      <c r="K34" s="19"/>
      <c r="L34" s="30" t="str">
        <f>_xll.ohRangeRetrieveError(K34)</f>
        <v/>
      </c>
      <c r="M34" s="36"/>
    </row>
    <row r="35" spans="1:13" x14ac:dyDescent="0.2">
      <c r="A35" s="35"/>
      <c r="B35" s="44" t="s">
        <v>32</v>
      </c>
      <c r="C35" s="1" t="str">
        <f t="shared" si="0"/>
        <v>AM</v>
      </c>
      <c r="D35" s="1" t="str">
        <f t="shared" si="1"/>
        <v>6L</v>
      </c>
      <c r="E35" s="1" t="str">
        <f t="shared" si="2"/>
        <v>1w</v>
      </c>
      <c r="F35" s="1">
        <f t="shared" si="3"/>
        <v>0</v>
      </c>
      <c r="G35" s="1">
        <f t="shared" si="4"/>
        <v>0</v>
      </c>
      <c r="H35" s="55">
        <f t="shared" si="5"/>
        <v>0</v>
      </c>
      <c r="I35" s="23" t="str">
        <f t="shared" si="6"/>
        <v>UsdLiborSwapForBasisCalc50Y</v>
      </c>
      <c r="J35" s="19" t="str">
        <f t="shared" si="7"/>
        <v>USDAM6L50Y_Fwd1w_Quote</v>
      </c>
      <c r="K35" s="19"/>
      <c r="L35" s="30" t="str">
        <f>_xll.ohRangeRetrieveError(K35)</f>
        <v/>
      </c>
      <c r="M35" s="36"/>
    </row>
    <row r="36" spans="1:13" x14ac:dyDescent="0.2">
      <c r="A36" s="35"/>
      <c r="B36" s="44" t="s">
        <v>33</v>
      </c>
      <c r="C36" s="1" t="str">
        <f t="shared" si="0"/>
        <v>AM</v>
      </c>
      <c r="D36" s="1" t="str">
        <f t="shared" si="1"/>
        <v>6L</v>
      </c>
      <c r="E36" s="1" t="str">
        <f t="shared" si="2"/>
        <v>1w</v>
      </c>
      <c r="F36" s="1">
        <f t="shared" si="3"/>
        <v>0</v>
      </c>
      <c r="G36" s="1">
        <f t="shared" si="4"/>
        <v>0</v>
      </c>
      <c r="H36" s="55">
        <f t="shared" si="5"/>
        <v>0</v>
      </c>
      <c r="I36" s="23" t="str">
        <f t="shared" si="6"/>
        <v>UsdLiborSwapForBasisCalc60Y</v>
      </c>
      <c r="J36" s="19" t="str">
        <f t="shared" si="7"/>
        <v>USDAM6L60Y_Fwd1w_Quote</v>
      </c>
      <c r="K36" s="19"/>
      <c r="L36" s="30" t="str">
        <f>_xll.ohRangeRetrieveError(K36)</f>
        <v/>
      </c>
      <c r="M36" s="36"/>
    </row>
    <row r="37" spans="1:13" ht="12" thickBot="1" x14ac:dyDescent="0.25">
      <c r="A37" s="37"/>
      <c r="B37" s="38"/>
      <c r="C37" s="38"/>
      <c r="D37" s="38"/>
      <c r="E37" s="38"/>
      <c r="F37" s="38"/>
      <c r="G37" s="38"/>
      <c r="H37" s="38"/>
      <c r="I37" s="38"/>
      <c r="J37" s="38"/>
      <c r="K37" s="39"/>
      <c r="L37" s="39"/>
      <c r="M37" s="40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37"/>
  <sheetViews>
    <sheetView workbookViewId="0">
      <selection activeCell="K2" sqref="K2"/>
    </sheetView>
  </sheetViews>
  <sheetFormatPr defaultRowHeight="11.25" x14ac:dyDescent="0.2"/>
  <cols>
    <col min="1" max="1" width="2.85546875" style="20" customWidth="1"/>
    <col min="2" max="2" width="3.85546875" style="20" bestFit="1" customWidth="1"/>
    <col min="3" max="3" width="3.28515625" style="20" bestFit="1" customWidth="1"/>
    <col min="4" max="4" width="2.7109375" style="20" bestFit="1" customWidth="1"/>
    <col min="5" max="5" width="4.7109375" style="20" bestFit="1" customWidth="1"/>
    <col min="6" max="6" width="3.5703125" style="20" customWidth="1"/>
    <col min="7" max="7" width="2.7109375" style="20" bestFit="1" customWidth="1"/>
    <col min="8" max="8" width="16.42578125" style="20" customWidth="1"/>
    <col min="9" max="9" width="21.7109375" style="20" bestFit="1" customWidth="1"/>
    <col min="10" max="10" width="25.85546875" style="20" customWidth="1"/>
    <col min="11" max="11" width="26.85546875" style="20" customWidth="1"/>
    <col min="12" max="12" width="30.5703125" style="20" customWidth="1"/>
    <col min="13" max="14" width="3.7109375" style="20" customWidth="1"/>
    <col min="15" max="15" width="4" style="20" bestFit="1" customWidth="1"/>
    <col min="16" max="16" width="3.140625" style="20" bestFit="1" customWidth="1"/>
    <col min="17" max="17" width="2.7109375" style="20" bestFit="1" customWidth="1"/>
    <col min="18" max="18" width="3.28515625" style="20" bestFit="1" customWidth="1"/>
    <col min="19" max="20" width="2.7109375" style="20" bestFit="1" customWidth="1"/>
    <col min="21" max="16384" width="9.140625" style="20"/>
  </cols>
  <sheetData>
    <row r="1" spans="1:20" ht="12" thickBot="1" x14ac:dyDescent="0.25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3"/>
      <c r="M1" s="34"/>
    </row>
    <row r="2" spans="1:20" ht="22.5" x14ac:dyDescent="0.2">
      <c r="A2" s="35"/>
      <c r="B2" s="41"/>
      <c r="C2" s="41"/>
      <c r="D2" s="41"/>
      <c r="E2" s="41" t="s">
        <v>37</v>
      </c>
      <c r="F2" s="41"/>
      <c r="G2" s="41"/>
      <c r="H2" s="41" t="s">
        <v>36</v>
      </c>
      <c r="I2" s="41" t="s">
        <v>38</v>
      </c>
      <c r="J2" s="26" t="str">
        <f>Currency&amp;"_020_Sw"&amp;$C$3&amp;$D$3&amp;IF(H3=0,,"_Spr"&amp;$F3&amp;$G3)&amp;".xml"</f>
        <v>USD_020_SwAM3L_Spr6L3L.xml</v>
      </c>
      <c r="K2" s="42" t="e">
        <f ca="1">IF(Serialize,_xll.ohObjectSave(K3:K36,SerializationPath&amp;J2,FileOverwrite,Serialize),"---")</f>
        <v>#NAME?</v>
      </c>
      <c r="L2" s="43" t="e">
        <f ca="1">_xll.ohRangeRetrieveError(K2)</f>
        <v>#NAME?</v>
      </c>
      <c r="M2" s="36"/>
      <c r="O2" s="46"/>
      <c r="P2" s="47"/>
      <c r="Q2" s="47"/>
      <c r="R2" s="47"/>
      <c r="S2" s="47"/>
      <c r="T2" s="48"/>
    </row>
    <row r="3" spans="1:20" x14ac:dyDescent="0.2">
      <c r="A3" s="35"/>
      <c r="B3" s="44" t="s">
        <v>14</v>
      </c>
      <c r="C3" s="1" t="str">
        <f t="shared" ref="C3:C36" si="0">VLOOKUP(Currency,$O$3:$T$7,2)</f>
        <v>AM</v>
      </c>
      <c r="D3" s="1" t="str">
        <f t="shared" ref="D3:D36" si="1">VLOOKUP(Currency,$O$3:$T$7,3)</f>
        <v>3L</v>
      </c>
      <c r="E3" s="58" t="s">
        <v>68</v>
      </c>
      <c r="F3" s="1" t="str">
        <f t="shared" ref="F3:F36" si="2">VLOOKUP(Currency,$O$3:$T$7,5)</f>
        <v>6L</v>
      </c>
      <c r="G3" s="1" t="str">
        <f t="shared" ref="G3:G36" si="3">VLOOKUP(Currency,$O$3:$T$7,6)</f>
        <v>3L</v>
      </c>
      <c r="H3" s="55" t="str">
        <f t="shared" ref="H3:H36" si="4">IF(F3=0,0,Currency&amp;$F3&amp;$G3&amp;$B3&amp;QuoteSuffix)</f>
        <v>USD6L3L1Y_Quote</v>
      </c>
      <c r="I3" s="45" t="str">
        <f t="shared" ref="I3:I36" si="5">PROPER(Currency)&amp;FamilyName&amp;"Swap"&amp;FixingType&amp;$B3</f>
        <v>UsdLiborSwapForBasisCalc1Y</v>
      </c>
      <c r="J3" s="19" t="str">
        <f t="shared" ref="J3:J36" si="6">Currency&amp;$C3&amp;$D3&amp;$B3&amp;IF(H3=0,,"_S"&amp;$F3&amp;$G3)&amp;QuoteSuffix</f>
        <v>USDAM3L1Y_S6L3L_Quote</v>
      </c>
      <c r="K3" s="19" t="str">
        <f>_xll.qlForwardSwapQuote(J3,I3,H3,E3,Permanent,Trigger,ObjectOverwrite)</f>
        <v>USDAM3L1Y_S6L3L_Quote#0001</v>
      </c>
      <c r="L3" s="30" t="str">
        <f>_xll.ohRangeRetrieveError(K3)</f>
        <v/>
      </c>
      <c r="M3" s="36"/>
      <c r="O3" s="49" t="s">
        <v>56</v>
      </c>
      <c r="P3" s="50" t="s">
        <v>2</v>
      </c>
      <c r="Q3" s="50" t="s">
        <v>61</v>
      </c>
      <c r="R3" s="50" t="s">
        <v>63</v>
      </c>
      <c r="S3" s="50"/>
      <c r="T3" s="51"/>
    </row>
    <row r="4" spans="1:20" x14ac:dyDescent="0.2">
      <c r="A4" s="35"/>
      <c r="B4" s="44" t="s">
        <v>15</v>
      </c>
      <c r="C4" s="1" t="str">
        <f t="shared" si="0"/>
        <v>AM</v>
      </c>
      <c r="D4" s="1" t="str">
        <f t="shared" si="1"/>
        <v>3L</v>
      </c>
      <c r="E4" s="1" t="str">
        <f>E3</f>
        <v>0D</v>
      </c>
      <c r="F4" s="1" t="str">
        <f t="shared" si="2"/>
        <v>6L</v>
      </c>
      <c r="G4" s="1" t="str">
        <f t="shared" si="3"/>
        <v>3L</v>
      </c>
      <c r="H4" s="55" t="str">
        <f t="shared" si="4"/>
        <v>USD6L3L2Y_Quote</v>
      </c>
      <c r="I4" s="23" t="str">
        <f t="shared" si="5"/>
        <v>UsdLiborSwapForBasisCalc2Y</v>
      </c>
      <c r="J4" s="19" t="str">
        <f t="shared" si="6"/>
        <v>USDAM3L2Y_S6L3L_Quote</v>
      </c>
      <c r="K4" s="19" t="str">
        <f>_xll.qlForwardSwapQuote(J4,I4,H4,E4,Permanent,Trigger,ObjectOverwrite)</f>
        <v>USDAM3L2Y_S6L3L_Quote#0001</v>
      </c>
      <c r="L4" s="30" t="str">
        <f>_xll.ohRangeRetrieveError(K4)</f>
        <v/>
      </c>
      <c r="M4" s="36"/>
      <c r="O4" s="49" t="s">
        <v>1</v>
      </c>
      <c r="P4" s="50" t="s">
        <v>2</v>
      </c>
      <c r="Q4" s="56" t="s">
        <v>66</v>
      </c>
      <c r="R4" s="50" t="s">
        <v>63</v>
      </c>
      <c r="S4" s="50" t="s">
        <v>66</v>
      </c>
      <c r="T4" s="51" t="s">
        <v>3</v>
      </c>
    </row>
    <row r="5" spans="1:20" x14ac:dyDescent="0.2">
      <c r="A5" s="35"/>
      <c r="B5" s="44" t="s">
        <v>16</v>
      </c>
      <c r="C5" s="1" t="str">
        <f t="shared" si="0"/>
        <v>AM</v>
      </c>
      <c r="D5" s="1" t="str">
        <f t="shared" si="1"/>
        <v>3L</v>
      </c>
      <c r="E5" s="1" t="str">
        <f t="shared" ref="E5:E36" si="7">E4</f>
        <v>0D</v>
      </c>
      <c r="F5" s="1" t="str">
        <f t="shared" si="2"/>
        <v>6L</v>
      </c>
      <c r="G5" s="1" t="str">
        <f t="shared" si="3"/>
        <v>3L</v>
      </c>
      <c r="H5" s="55" t="str">
        <f t="shared" si="4"/>
        <v>USD6L3L3Y_Quote</v>
      </c>
      <c r="I5" s="23" t="str">
        <f t="shared" si="5"/>
        <v>UsdLiborSwapForBasisCalc3Y</v>
      </c>
      <c r="J5" s="19" t="str">
        <f t="shared" si="6"/>
        <v>USDAM3L3Y_S6L3L_Quote</v>
      </c>
      <c r="K5" s="19" t="str">
        <f>_xll.qlForwardSwapQuote(J5,I5,H5,E5,Permanent,Trigger,ObjectOverwrite)</f>
        <v>USDAM3L3Y_S6L3L_Quote#0001</v>
      </c>
      <c r="L5" s="30" t="str">
        <f>_xll.ohRangeRetrieveError(K5)</f>
        <v/>
      </c>
      <c r="M5" s="36"/>
      <c r="O5" s="49" t="s">
        <v>58</v>
      </c>
      <c r="P5" s="50" t="s">
        <v>64</v>
      </c>
      <c r="Q5" s="50" t="s">
        <v>61</v>
      </c>
      <c r="R5" s="50" t="s">
        <v>63</v>
      </c>
      <c r="S5" s="50"/>
      <c r="T5" s="51"/>
    </row>
    <row r="6" spans="1:20" x14ac:dyDescent="0.2">
      <c r="A6" s="35"/>
      <c r="B6" s="44" t="s">
        <v>17</v>
      </c>
      <c r="C6" s="1" t="str">
        <f t="shared" si="0"/>
        <v>AM</v>
      </c>
      <c r="D6" s="1" t="str">
        <f t="shared" si="1"/>
        <v>3L</v>
      </c>
      <c r="E6" s="1" t="str">
        <f t="shared" si="7"/>
        <v>0D</v>
      </c>
      <c r="F6" s="1" t="str">
        <f t="shared" si="2"/>
        <v>6L</v>
      </c>
      <c r="G6" s="1" t="str">
        <f t="shared" si="3"/>
        <v>3L</v>
      </c>
      <c r="H6" s="55" t="str">
        <f t="shared" si="4"/>
        <v>USD6L3L4Y_Quote</v>
      </c>
      <c r="I6" s="23" t="str">
        <f t="shared" si="5"/>
        <v>UsdLiborSwapForBasisCalc4Y</v>
      </c>
      <c r="J6" s="19" t="str">
        <f t="shared" si="6"/>
        <v>USDAM3L4Y_S6L3L_Quote</v>
      </c>
      <c r="K6" s="19" t="str">
        <f>_xll.qlForwardSwapQuote(J6,I6,H6,E6,Permanent,Trigger,ObjectOverwrite)</f>
        <v>USDAM3L4Y_S6L3L_Quote#0001</v>
      </c>
      <c r="L6" s="30" t="str">
        <f>_xll.ohRangeRetrieveError(K6)</f>
        <v/>
      </c>
      <c r="M6" s="36"/>
      <c r="O6" s="49" t="s">
        <v>59</v>
      </c>
      <c r="P6" s="50" t="s">
        <v>64</v>
      </c>
      <c r="Q6" s="50" t="s">
        <v>61</v>
      </c>
      <c r="R6" s="50" t="s">
        <v>63</v>
      </c>
      <c r="S6" s="50"/>
      <c r="T6" s="51"/>
    </row>
    <row r="7" spans="1:20" ht="12" thickBot="1" x14ac:dyDescent="0.25">
      <c r="A7" s="35"/>
      <c r="B7" s="44" t="s">
        <v>18</v>
      </c>
      <c r="C7" s="1" t="str">
        <f t="shared" si="0"/>
        <v>AM</v>
      </c>
      <c r="D7" s="1" t="str">
        <f t="shared" si="1"/>
        <v>3L</v>
      </c>
      <c r="E7" s="1" t="str">
        <f t="shared" si="7"/>
        <v>0D</v>
      </c>
      <c r="F7" s="1" t="str">
        <f t="shared" si="2"/>
        <v>6L</v>
      </c>
      <c r="G7" s="1" t="str">
        <f t="shared" si="3"/>
        <v>3L</v>
      </c>
      <c r="H7" s="55" t="str">
        <f t="shared" si="4"/>
        <v>USD6L3L5Y_Quote</v>
      </c>
      <c r="I7" s="23" t="str">
        <f t="shared" si="5"/>
        <v>UsdLiborSwapForBasisCalc5Y</v>
      </c>
      <c r="J7" s="19" t="str">
        <f t="shared" si="6"/>
        <v>USDAM3L5Y_S6L3L_Quote</v>
      </c>
      <c r="K7" s="19" t="str">
        <f>_xll.qlForwardSwapQuote(J7,I7,H7,E7,Permanent,Trigger,ObjectOverwrite)</f>
        <v>USDAM3L5Y_S6L3L_Quote#0001</v>
      </c>
      <c r="L7" s="30" t="str">
        <f>_xll.ohRangeRetrieveError(K7)</f>
        <v/>
      </c>
      <c r="M7" s="36"/>
      <c r="O7" s="52" t="s">
        <v>60</v>
      </c>
      <c r="P7" s="53" t="s">
        <v>65</v>
      </c>
      <c r="Q7" s="53" t="s">
        <v>61</v>
      </c>
      <c r="R7" s="53" t="s">
        <v>63</v>
      </c>
      <c r="S7" s="53" t="s">
        <v>57</v>
      </c>
      <c r="T7" s="54" t="s">
        <v>61</v>
      </c>
    </row>
    <row r="8" spans="1:20" x14ac:dyDescent="0.2">
      <c r="A8" s="35"/>
      <c r="B8" s="44" t="s">
        <v>19</v>
      </c>
      <c r="C8" s="1" t="str">
        <f t="shared" si="0"/>
        <v>AM</v>
      </c>
      <c r="D8" s="1" t="str">
        <f t="shared" si="1"/>
        <v>3L</v>
      </c>
      <c r="E8" s="1" t="str">
        <f t="shared" si="7"/>
        <v>0D</v>
      </c>
      <c r="F8" s="1" t="str">
        <f t="shared" si="2"/>
        <v>6L</v>
      </c>
      <c r="G8" s="1" t="str">
        <f t="shared" si="3"/>
        <v>3L</v>
      </c>
      <c r="H8" s="55" t="str">
        <f t="shared" si="4"/>
        <v>USD6L3L6Y_Quote</v>
      </c>
      <c r="I8" s="23" t="str">
        <f t="shared" si="5"/>
        <v>UsdLiborSwapForBasisCalc6Y</v>
      </c>
      <c r="J8" s="19" t="str">
        <f t="shared" si="6"/>
        <v>USDAM3L6Y_S6L3L_Quote</v>
      </c>
      <c r="K8" s="19" t="str">
        <f>_xll.qlForwardSwapQuote(J8,I8,H8,E8,Permanent,Trigger,ObjectOverwrite)</f>
        <v>USDAM3L6Y_S6L3L_Quote#0001</v>
      </c>
      <c r="L8" s="30" t="str">
        <f>_xll.ohRangeRetrieveError(K8)</f>
        <v/>
      </c>
      <c r="M8" s="36"/>
    </row>
    <row r="9" spans="1:20" x14ac:dyDescent="0.2">
      <c r="A9" s="35"/>
      <c r="B9" s="44" t="s">
        <v>20</v>
      </c>
      <c r="C9" s="1" t="str">
        <f t="shared" si="0"/>
        <v>AM</v>
      </c>
      <c r="D9" s="1" t="str">
        <f t="shared" si="1"/>
        <v>3L</v>
      </c>
      <c r="E9" s="1" t="str">
        <f t="shared" si="7"/>
        <v>0D</v>
      </c>
      <c r="F9" s="1" t="str">
        <f t="shared" si="2"/>
        <v>6L</v>
      </c>
      <c r="G9" s="1" t="str">
        <f t="shared" si="3"/>
        <v>3L</v>
      </c>
      <c r="H9" s="55" t="str">
        <f t="shared" si="4"/>
        <v>USD6L3L7Y_Quote</v>
      </c>
      <c r="I9" s="23" t="str">
        <f t="shared" si="5"/>
        <v>UsdLiborSwapForBasisCalc7Y</v>
      </c>
      <c r="J9" s="19" t="str">
        <f t="shared" si="6"/>
        <v>USDAM3L7Y_S6L3L_Quote</v>
      </c>
      <c r="K9" s="19" t="str">
        <f>_xll.qlForwardSwapQuote(J9,I9,H9,E9,Permanent,Trigger,ObjectOverwrite)</f>
        <v>USDAM3L7Y_S6L3L_Quote#0001</v>
      </c>
      <c r="L9" s="30" t="str">
        <f>_xll.ohRangeRetrieveError(K9)</f>
        <v/>
      </c>
      <c r="M9" s="36"/>
    </row>
    <row r="10" spans="1:20" x14ac:dyDescent="0.2">
      <c r="A10" s="35"/>
      <c r="B10" s="44" t="s">
        <v>21</v>
      </c>
      <c r="C10" s="1" t="str">
        <f t="shared" si="0"/>
        <v>AM</v>
      </c>
      <c r="D10" s="1" t="str">
        <f t="shared" si="1"/>
        <v>3L</v>
      </c>
      <c r="E10" s="1" t="str">
        <f t="shared" si="7"/>
        <v>0D</v>
      </c>
      <c r="F10" s="1" t="str">
        <f t="shared" si="2"/>
        <v>6L</v>
      </c>
      <c r="G10" s="1" t="str">
        <f t="shared" si="3"/>
        <v>3L</v>
      </c>
      <c r="H10" s="55" t="str">
        <f t="shared" si="4"/>
        <v>USD6L3L8Y_Quote</v>
      </c>
      <c r="I10" s="23" t="str">
        <f t="shared" si="5"/>
        <v>UsdLiborSwapForBasisCalc8Y</v>
      </c>
      <c r="J10" s="19" t="str">
        <f t="shared" si="6"/>
        <v>USDAM3L8Y_S6L3L_Quote</v>
      </c>
      <c r="K10" s="19" t="str">
        <f>_xll.qlForwardSwapQuote(J10,I10,H10,E10,Permanent,Trigger,ObjectOverwrite)</f>
        <v>USDAM3L8Y_S6L3L_Quote#0001</v>
      </c>
      <c r="L10" s="30" t="str">
        <f>_xll.ohRangeRetrieveError(K10)</f>
        <v/>
      </c>
      <c r="M10" s="36"/>
    </row>
    <row r="11" spans="1:20" x14ac:dyDescent="0.2">
      <c r="A11" s="35"/>
      <c r="B11" s="44" t="s">
        <v>22</v>
      </c>
      <c r="C11" s="1" t="str">
        <f t="shared" si="0"/>
        <v>AM</v>
      </c>
      <c r="D11" s="1" t="str">
        <f t="shared" si="1"/>
        <v>3L</v>
      </c>
      <c r="E11" s="1" t="str">
        <f t="shared" si="7"/>
        <v>0D</v>
      </c>
      <c r="F11" s="1" t="str">
        <f t="shared" si="2"/>
        <v>6L</v>
      </c>
      <c r="G11" s="1" t="str">
        <f t="shared" si="3"/>
        <v>3L</v>
      </c>
      <c r="H11" s="55" t="str">
        <f t="shared" si="4"/>
        <v>USD6L3L9Y_Quote</v>
      </c>
      <c r="I11" s="23" t="str">
        <f t="shared" si="5"/>
        <v>UsdLiborSwapForBasisCalc9Y</v>
      </c>
      <c r="J11" s="19" t="str">
        <f t="shared" si="6"/>
        <v>USDAM3L9Y_S6L3L_Quote</v>
      </c>
      <c r="K11" s="19" t="str">
        <f>_xll.qlForwardSwapQuote(J11,I11,H11,E11,Permanent,Trigger,ObjectOverwrite)</f>
        <v>USDAM3L9Y_S6L3L_Quote#0001</v>
      </c>
      <c r="L11" s="30" t="str">
        <f>_xll.ohRangeRetrieveError(K11)</f>
        <v/>
      </c>
      <c r="M11" s="36"/>
    </row>
    <row r="12" spans="1:20" x14ac:dyDescent="0.2">
      <c r="A12" s="35"/>
      <c r="B12" s="44" t="s">
        <v>23</v>
      </c>
      <c r="C12" s="1" t="str">
        <f t="shared" si="0"/>
        <v>AM</v>
      </c>
      <c r="D12" s="1" t="str">
        <f t="shared" si="1"/>
        <v>3L</v>
      </c>
      <c r="E12" s="1" t="str">
        <f t="shared" si="7"/>
        <v>0D</v>
      </c>
      <c r="F12" s="1" t="str">
        <f t="shared" si="2"/>
        <v>6L</v>
      </c>
      <c r="G12" s="1" t="str">
        <f t="shared" si="3"/>
        <v>3L</v>
      </c>
      <c r="H12" s="55" t="str">
        <f t="shared" si="4"/>
        <v>USD6L3L10Y_Quote</v>
      </c>
      <c r="I12" s="23" t="str">
        <f t="shared" si="5"/>
        <v>UsdLiborSwapForBasisCalc10Y</v>
      </c>
      <c r="J12" s="19" t="str">
        <f t="shared" si="6"/>
        <v>USDAM3L10Y_S6L3L_Quote</v>
      </c>
      <c r="K12" s="19" t="str">
        <f>_xll.qlForwardSwapQuote(J12,I12,H12,E12,Permanent,Trigger,ObjectOverwrite)</f>
        <v>USDAM3L10Y_S6L3L_Quote#0001</v>
      </c>
      <c r="L12" s="30" t="str">
        <f>_xll.ohRangeRetrieveError(K12)</f>
        <v/>
      </c>
      <c r="M12" s="36"/>
    </row>
    <row r="13" spans="1:20" x14ac:dyDescent="0.2">
      <c r="A13" s="35"/>
      <c r="B13" s="44" t="s">
        <v>24</v>
      </c>
      <c r="C13" s="1" t="str">
        <f t="shared" si="0"/>
        <v>AM</v>
      </c>
      <c r="D13" s="1" t="str">
        <f t="shared" si="1"/>
        <v>3L</v>
      </c>
      <c r="E13" s="1" t="str">
        <f t="shared" si="7"/>
        <v>0D</v>
      </c>
      <c r="F13" s="1" t="str">
        <f t="shared" si="2"/>
        <v>6L</v>
      </c>
      <c r="G13" s="1" t="str">
        <f t="shared" si="3"/>
        <v>3L</v>
      </c>
      <c r="H13" s="55" t="str">
        <f t="shared" si="4"/>
        <v>USD6L3L11Y_Quote</v>
      </c>
      <c r="I13" s="23" t="str">
        <f t="shared" si="5"/>
        <v>UsdLiborSwapForBasisCalc11Y</v>
      </c>
      <c r="J13" s="19" t="str">
        <f t="shared" si="6"/>
        <v>USDAM3L11Y_S6L3L_Quote</v>
      </c>
      <c r="K13" s="19" t="str">
        <f>_xll.qlForwardSwapQuote(J13,I13,H13,E13,Permanent,Trigger,ObjectOverwrite)</f>
        <v>USDAM3L11Y_S6L3L_Quote#0001</v>
      </c>
      <c r="L13" s="30" t="str">
        <f>_xll.ohRangeRetrieveError(K13)</f>
        <v/>
      </c>
      <c r="M13" s="36"/>
    </row>
    <row r="14" spans="1:20" x14ac:dyDescent="0.2">
      <c r="A14" s="35"/>
      <c r="B14" s="44" t="s">
        <v>25</v>
      </c>
      <c r="C14" s="1" t="str">
        <f t="shared" si="0"/>
        <v>AM</v>
      </c>
      <c r="D14" s="1" t="str">
        <f t="shared" si="1"/>
        <v>3L</v>
      </c>
      <c r="E14" s="1" t="str">
        <f t="shared" si="7"/>
        <v>0D</v>
      </c>
      <c r="F14" s="1" t="str">
        <f t="shared" si="2"/>
        <v>6L</v>
      </c>
      <c r="G14" s="1" t="str">
        <f t="shared" si="3"/>
        <v>3L</v>
      </c>
      <c r="H14" s="55" t="str">
        <f t="shared" si="4"/>
        <v>USD6L3L12Y_Quote</v>
      </c>
      <c r="I14" s="23" t="str">
        <f t="shared" si="5"/>
        <v>UsdLiborSwapForBasisCalc12Y</v>
      </c>
      <c r="J14" s="19" t="str">
        <f t="shared" si="6"/>
        <v>USDAM3L12Y_S6L3L_Quote</v>
      </c>
      <c r="K14" s="19" t="str">
        <f>_xll.qlForwardSwapQuote(J14,I14,H14,E14,Permanent,Trigger,ObjectOverwrite)</f>
        <v>USDAM3L12Y_S6L3L_Quote#0001</v>
      </c>
      <c r="L14" s="30" t="str">
        <f>_xll.ohRangeRetrieveError(K14)</f>
        <v/>
      </c>
      <c r="M14" s="36"/>
    </row>
    <row r="15" spans="1:20" x14ac:dyDescent="0.2">
      <c r="A15" s="35"/>
      <c r="B15" s="44" t="s">
        <v>39</v>
      </c>
      <c r="C15" s="1" t="str">
        <f t="shared" si="0"/>
        <v>AM</v>
      </c>
      <c r="D15" s="1" t="str">
        <f t="shared" si="1"/>
        <v>3L</v>
      </c>
      <c r="E15" s="1" t="str">
        <f t="shared" si="7"/>
        <v>0D</v>
      </c>
      <c r="F15" s="1" t="str">
        <f t="shared" si="2"/>
        <v>6L</v>
      </c>
      <c r="G15" s="1" t="str">
        <f t="shared" si="3"/>
        <v>3L</v>
      </c>
      <c r="H15" s="55" t="str">
        <f t="shared" si="4"/>
        <v>USD6L3L13Y_Quote</v>
      </c>
      <c r="I15" s="23" t="str">
        <f t="shared" si="5"/>
        <v>UsdLiborSwapForBasisCalc13Y</v>
      </c>
      <c r="J15" s="19" t="str">
        <f t="shared" si="6"/>
        <v>USDAM3L13Y_S6L3L_Quote</v>
      </c>
      <c r="K15" s="19" t="str">
        <f>_xll.qlForwardSwapQuote(J15,I15,H15,E15,Permanent,Trigger,ObjectOverwrite)</f>
        <v>USDAM3L13Y_S6L3L_Quote#0001</v>
      </c>
      <c r="L15" s="30" t="str">
        <f>_xll.ohRangeRetrieveError(K15)</f>
        <v/>
      </c>
      <c r="M15" s="36"/>
    </row>
    <row r="16" spans="1:20" x14ac:dyDescent="0.2">
      <c r="A16" s="35"/>
      <c r="B16" s="44" t="s">
        <v>40</v>
      </c>
      <c r="C16" s="1" t="str">
        <f t="shared" si="0"/>
        <v>AM</v>
      </c>
      <c r="D16" s="1" t="str">
        <f t="shared" si="1"/>
        <v>3L</v>
      </c>
      <c r="E16" s="1" t="str">
        <f t="shared" si="7"/>
        <v>0D</v>
      </c>
      <c r="F16" s="1" t="str">
        <f t="shared" si="2"/>
        <v>6L</v>
      </c>
      <c r="G16" s="1" t="str">
        <f t="shared" si="3"/>
        <v>3L</v>
      </c>
      <c r="H16" s="55" t="str">
        <f t="shared" si="4"/>
        <v>USD6L3L14Y_Quote</v>
      </c>
      <c r="I16" s="23" t="str">
        <f t="shared" si="5"/>
        <v>UsdLiborSwapForBasisCalc14Y</v>
      </c>
      <c r="J16" s="19" t="str">
        <f t="shared" si="6"/>
        <v>USDAM3L14Y_S6L3L_Quote</v>
      </c>
      <c r="K16" s="19" t="str">
        <f>_xll.qlForwardSwapQuote(J16,I16,H16,E16,Permanent,Trigger,ObjectOverwrite)</f>
        <v>USDAM3L14Y_S6L3L_Quote#0001</v>
      </c>
      <c r="L16" s="30" t="str">
        <f>_xll.ohRangeRetrieveError(K16)</f>
        <v/>
      </c>
      <c r="M16" s="36"/>
    </row>
    <row r="17" spans="1:13" x14ac:dyDescent="0.2">
      <c r="A17" s="35"/>
      <c r="B17" s="44" t="s">
        <v>26</v>
      </c>
      <c r="C17" s="1" t="str">
        <f t="shared" si="0"/>
        <v>AM</v>
      </c>
      <c r="D17" s="1" t="str">
        <f t="shared" si="1"/>
        <v>3L</v>
      </c>
      <c r="E17" s="1" t="str">
        <f t="shared" si="7"/>
        <v>0D</v>
      </c>
      <c r="F17" s="1" t="str">
        <f t="shared" si="2"/>
        <v>6L</v>
      </c>
      <c r="G17" s="1" t="str">
        <f t="shared" si="3"/>
        <v>3L</v>
      </c>
      <c r="H17" s="55" t="str">
        <f t="shared" si="4"/>
        <v>USD6L3L15Y_Quote</v>
      </c>
      <c r="I17" s="23" t="str">
        <f t="shared" si="5"/>
        <v>UsdLiborSwapForBasisCalc15Y</v>
      </c>
      <c r="J17" s="19" t="str">
        <f t="shared" si="6"/>
        <v>USDAM3L15Y_S6L3L_Quote</v>
      </c>
      <c r="K17" s="19" t="str">
        <f>_xll.qlForwardSwapQuote(J17,I17,H17,E17,Permanent,Trigger,ObjectOverwrite)</f>
        <v>USDAM3L15Y_S6L3L_Quote#0001</v>
      </c>
      <c r="L17" s="30" t="str">
        <f>_xll.ohRangeRetrieveError(K17)</f>
        <v/>
      </c>
      <c r="M17" s="36"/>
    </row>
    <row r="18" spans="1:13" x14ac:dyDescent="0.2">
      <c r="A18" s="35"/>
      <c r="B18" s="44" t="s">
        <v>41</v>
      </c>
      <c r="C18" s="1" t="str">
        <f t="shared" si="0"/>
        <v>AM</v>
      </c>
      <c r="D18" s="1" t="str">
        <f t="shared" si="1"/>
        <v>3L</v>
      </c>
      <c r="E18" s="1" t="str">
        <f t="shared" si="7"/>
        <v>0D</v>
      </c>
      <c r="F18" s="1" t="str">
        <f t="shared" si="2"/>
        <v>6L</v>
      </c>
      <c r="G18" s="1" t="str">
        <f t="shared" si="3"/>
        <v>3L</v>
      </c>
      <c r="H18" s="55" t="str">
        <f t="shared" si="4"/>
        <v>USD6L3L16Y_Quote</v>
      </c>
      <c r="I18" s="23" t="str">
        <f t="shared" si="5"/>
        <v>UsdLiborSwapForBasisCalc16Y</v>
      </c>
      <c r="J18" s="19" t="str">
        <f t="shared" si="6"/>
        <v>USDAM3L16Y_S6L3L_Quote</v>
      </c>
      <c r="K18" s="19" t="str">
        <f>_xll.qlForwardSwapQuote(J18,I18,H18,E18,Permanent,Trigger,ObjectOverwrite)</f>
        <v>USDAM3L16Y_S6L3L_Quote#0001</v>
      </c>
      <c r="L18" s="30" t="str">
        <f>_xll.ohRangeRetrieveError(K18)</f>
        <v/>
      </c>
      <c r="M18" s="36"/>
    </row>
    <row r="19" spans="1:13" x14ac:dyDescent="0.2">
      <c r="A19" s="35"/>
      <c r="B19" s="44" t="s">
        <v>42</v>
      </c>
      <c r="C19" s="1" t="str">
        <f t="shared" si="0"/>
        <v>AM</v>
      </c>
      <c r="D19" s="1" t="str">
        <f t="shared" si="1"/>
        <v>3L</v>
      </c>
      <c r="E19" s="1" t="str">
        <f t="shared" si="7"/>
        <v>0D</v>
      </c>
      <c r="F19" s="1" t="str">
        <f t="shared" si="2"/>
        <v>6L</v>
      </c>
      <c r="G19" s="1" t="str">
        <f t="shared" si="3"/>
        <v>3L</v>
      </c>
      <c r="H19" s="55" t="str">
        <f t="shared" si="4"/>
        <v>USD6L3L17Y_Quote</v>
      </c>
      <c r="I19" s="23" t="str">
        <f t="shared" si="5"/>
        <v>UsdLiborSwapForBasisCalc17Y</v>
      </c>
      <c r="J19" s="19" t="str">
        <f t="shared" si="6"/>
        <v>USDAM3L17Y_S6L3L_Quote</v>
      </c>
      <c r="K19" s="19" t="str">
        <f>_xll.qlForwardSwapQuote(J19,I19,H19,E19,Permanent,Trigger,ObjectOverwrite)</f>
        <v>USDAM3L17Y_S6L3L_Quote#0001</v>
      </c>
      <c r="L19" s="30" t="str">
        <f>_xll.ohRangeRetrieveError(K19)</f>
        <v/>
      </c>
      <c r="M19" s="36"/>
    </row>
    <row r="20" spans="1:13" x14ac:dyDescent="0.2">
      <c r="A20" s="35"/>
      <c r="B20" s="44" t="s">
        <v>43</v>
      </c>
      <c r="C20" s="1" t="str">
        <f t="shared" si="0"/>
        <v>AM</v>
      </c>
      <c r="D20" s="1" t="str">
        <f t="shared" si="1"/>
        <v>3L</v>
      </c>
      <c r="E20" s="1" t="str">
        <f t="shared" si="7"/>
        <v>0D</v>
      </c>
      <c r="F20" s="1" t="str">
        <f t="shared" si="2"/>
        <v>6L</v>
      </c>
      <c r="G20" s="1" t="str">
        <f t="shared" si="3"/>
        <v>3L</v>
      </c>
      <c r="H20" s="55" t="str">
        <f t="shared" si="4"/>
        <v>USD6L3L18Y_Quote</v>
      </c>
      <c r="I20" s="23" t="str">
        <f t="shared" si="5"/>
        <v>UsdLiborSwapForBasisCalc18Y</v>
      </c>
      <c r="J20" s="19" t="str">
        <f t="shared" si="6"/>
        <v>USDAM3L18Y_S6L3L_Quote</v>
      </c>
      <c r="K20" s="19" t="str">
        <f>_xll.qlForwardSwapQuote(J20,I20,H20,E20,Permanent,Trigger,ObjectOverwrite)</f>
        <v>USDAM3L18Y_S6L3L_Quote#0001</v>
      </c>
      <c r="L20" s="30" t="str">
        <f>_xll.ohRangeRetrieveError(K20)</f>
        <v/>
      </c>
      <c r="M20" s="36"/>
    </row>
    <row r="21" spans="1:13" x14ac:dyDescent="0.2">
      <c r="A21" s="35"/>
      <c r="B21" s="44" t="s">
        <v>44</v>
      </c>
      <c r="C21" s="1" t="str">
        <f t="shared" si="0"/>
        <v>AM</v>
      </c>
      <c r="D21" s="1" t="str">
        <f t="shared" si="1"/>
        <v>3L</v>
      </c>
      <c r="E21" s="1" t="str">
        <f t="shared" si="7"/>
        <v>0D</v>
      </c>
      <c r="F21" s="1" t="str">
        <f t="shared" si="2"/>
        <v>6L</v>
      </c>
      <c r="G21" s="1" t="str">
        <f t="shared" si="3"/>
        <v>3L</v>
      </c>
      <c r="H21" s="55" t="str">
        <f t="shared" si="4"/>
        <v>USD6L3L19Y_Quote</v>
      </c>
      <c r="I21" s="23" t="str">
        <f t="shared" si="5"/>
        <v>UsdLiborSwapForBasisCalc19Y</v>
      </c>
      <c r="J21" s="19" t="str">
        <f t="shared" si="6"/>
        <v>USDAM3L19Y_S6L3L_Quote</v>
      </c>
      <c r="K21" s="19" t="str">
        <f>_xll.qlForwardSwapQuote(J21,I21,H21,E21,Permanent,Trigger,ObjectOverwrite)</f>
        <v>USDAM3L19Y_S6L3L_Quote#0001</v>
      </c>
      <c r="L21" s="30" t="str">
        <f>_xll.ohRangeRetrieveError(K21)</f>
        <v/>
      </c>
      <c r="M21" s="36"/>
    </row>
    <row r="22" spans="1:13" x14ac:dyDescent="0.2">
      <c r="A22" s="35"/>
      <c r="B22" s="44" t="s">
        <v>27</v>
      </c>
      <c r="C22" s="1" t="str">
        <f t="shared" si="0"/>
        <v>AM</v>
      </c>
      <c r="D22" s="1" t="str">
        <f t="shared" si="1"/>
        <v>3L</v>
      </c>
      <c r="E22" s="1" t="str">
        <f t="shared" si="7"/>
        <v>0D</v>
      </c>
      <c r="F22" s="1" t="str">
        <f t="shared" si="2"/>
        <v>6L</v>
      </c>
      <c r="G22" s="1" t="str">
        <f t="shared" si="3"/>
        <v>3L</v>
      </c>
      <c r="H22" s="55" t="str">
        <f t="shared" si="4"/>
        <v>USD6L3L20Y_Quote</v>
      </c>
      <c r="I22" s="23" t="str">
        <f t="shared" si="5"/>
        <v>UsdLiborSwapForBasisCalc20Y</v>
      </c>
      <c r="J22" s="19" t="str">
        <f t="shared" si="6"/>
        <v>USDAM3L20Y_S6L3L_Quote</v>
      </c>
      <c r="K22" s="19" t="str">
        <f>_xll.qlForwardSwapQuote(J22,I22,H22,E22,Permanent,Trigger,ObjectOverwrite)</f>
        <v>USDAM3L20Y_S6L3L_Quote#0001</v>
      </c>
      <c r="L22" s="30" t="str">
        <f>_xll.ohRangeRetrieveError(K22)</f>
        <v/>
      </c>
      <c r="M22" s="36"/>
    </row>
    <row r="23" spans="1:13" x14ac:dyDescent="0.2">
      <c r="A23" s="35"/>
      <c r="B23" s="44" t="s">
        <v>45</v>
      </c>
      <c r="C23" s="1" t="str">
        <f t="shared" si="0"/>
        <v>AM</v>
      </c>
      <c r="D23" s="1" t="str">
        <f t="shared" si="1"/>
        <v>3L</v>
      </c>
      <c r="E23" s="1" t="str">
        <f t="shared" si="7"/>
        <v>0D</v>
      </c>
      <c r="F23" s="1" t="str">
        <f t="shared" si="2"/>
        <v>6L</v>
      </c>
      <c r="G23" s="1" t="str">
        <f t="shared" si="3"/>
        <v>3L</v>
      </c>
      <c r="H23" s="55" t="str">
        <f t="shared" si="4"/>
        <v>USD6L3L21Y_Quote</v>
      </c>
      <c r="I23" s="23" t="str">
        <f t="shared" si="5"/>
        <v>UsdLiborSwapForBasisCalc21Y</v>
      </c>
      <c r="J23" s="19" t="str">
        <f t="shared" si="6"/>
        <v>USDAM3L21Y_S6L3L_Quote</v>
      </c>
      <c r="K23" s="19" t="str">
        <f>_xll.qlForwardSwapQuote(J23,I23,H23,E23,Permanent,Trigger,ObjectOverwrite)</f>
        <v>USDAM3L21Y_S6L3L_Quote#0001</v>
      </c>
      <c r="L23" s="30" t="str">
        <f>_xll.ohRangeRetrieveError(K23)</f>
        <v/>
      </c>
      <c r="M23" s="36"/>
    </row>
    <row r="24" spans="1:13" x14ac:dyDescent="0.2">
      <c r="A24" s="35"/>
      <c r="B24" s="44" t="s">
        <v>46</v>
      </c>
      <c r="C24" s="1" t="str">
        <f t="shared" si="0"/>
        <v>AM</v>
      </c>
      <c r="D24" s="1" t="str">
        <f t="shared" si="1"/>
        <v>3L</v>
      </c>
      <c r="E24" s="1" t="str">
        <f t="shared" si="7"/>
        <v>0D</v>
      </c>
      <c r="F24" s="1" t="str">
        <f t="shared" si="2"/>
        <v>6L</v>
      </c>
      <c r="G24" s="1" t="str">
        <f t="shared" si="3"/>
        <v>3L</v>
      </c>
      <c r="H24" s="55" t="str">
        <f t="shared" si="4"/>
        <v>USD6L3L22Y_Quote</v>
      </c>
      <c r="I24" s="23" t="str">
        <f t="shared" si="5"/>
        <v>UsdLiborSwapForBasisCalc22Y</v>
      </c>
      <c r="J24" s="19" t="str">
        <f t="shared" si="6"/>
        <v>USDAM3L22Y_S6L3L_Quote</v>
      </c>
      <c r="K24" s="19" t="str">
        <f>_xll.qlForwardSwapQuote(J24,I24,H24,E24,Permanent,Trigger,ObjectOverwrite)</f>
        <v>USDAM3L22Y_S6L3L_Quote#0001</v>
      </c>
      <c r="L24" s="30" t="str">
        <f>_xll.ohRangeRetrieveError(K24)</f>
        <v/>
      </c>
      <c r="M24" s="36"/>
    </row>
    <row r="25" spans="1:13" x14ac:dyDescent="0.2">
      <c r="A25" s="35"/>
      <c r="B25" s="44" t="s">
        <v>47</v>
      </c>
      <c r="C25" s="1" t="str">
        <f t="shared" si="0"/>
        <v>AM</v>
      </c>
      <c r="D25" s="1" t="str">
        <f t="shared" si="1"/>
        <v>3L</v>
      </c>
      <c r="E25" s="1" t="str">
        <f t="shared" si="7"/>
        <v>0D</v>
      </c>
      <c r="F25" s="1" t="str">
        <f t="shared" si="2"/>
        <v>6L</v>
      </c>
      <c r="G25" s="1" t="str">
        <f t="shared" si="3"/>
        <v>3L</v>
      </c>
      <c r="H25" s="55" t="str">
        <f t="shared" si="4"/>
        <v>USD6L3L23Y_Quote</v>
      </c>
      <c r="I25" s="23" t="str">
        <f t="shared" si="5"/>
        <v>UsdLiborSwapForBasisCalc23Y</v>
      </c>
      <c r="J25" s="19" t="str">
        <f t="shared" si="6"/>
        <v>USDAM3L23Y_S6L3L_Quote</v>
      </c>
      <c r="K25" s="19" t="str">
        <f>_xll.qlForwardSwapQuote(J25,I25,H25,E25,Permanent,Trigger,ObjectOverwrite)</f>
        <v>USDAM3L23Y_S6L3L_Quote#0001</v>
      </c>
      <c r="L25" s="30" t="str">
        <f>_xll.ohRangeRetrieveError(K25)</f>
        <v/>
      </c>
      <c r="M25" s="36"/>
    </row>
    <row r="26" spans="1:13" x14ac:dyDescent="0.2">
      <c r="A26" s="35"/>
      <c r="B26" s="44" t="s">
        <v>48</v>
      </c>
      <c r="C26" s="1" t="str">
        <f t="shared" si="0"/>
        <v>AM</v>
      </c>
      <c r="D26" s="1" t="str">
        <f t="shared" si="1"/>
        <v>3L</v>
      </c>
      <c r="E26" s="1" t="str">
        <f t="shared" si="7"/>
        <v>0D</v>
      </c>
      <c r="F26" s="1" t="str">
        <f t="shared" si="2"/>
        <v>6L</v>
      </c>
      <c r="G26" s="1" t="str">
        <f t="shared" si="3"/>
        <v>3L</v>
      </c>
      <c r="H26" s="55" t="str">
        <f t="shared" si="4"/>
        <v>USD6L3L24Y_Quote</v>
      </c>
      <c r="I26" s="23" t="str">
        <f t="shared" si="5"/>
        <v>UsdLiborSwapForBasisCalc24Y</v>
      </c>
      <c r="J26" s="19" t="str">
        <f t="shared" si="6"/>
        <v>USDAM3L24Y_S6L3L_Quote</v>
      </c>
      <c r="K26" s="19" t="str">
        <f>_xll.qlForwardSwapQuote(J26,I26,H26,E26,Permanent,Trigger,ObjectOverwrite)</f>
        <v>USDAM3L24Y_S6L3L_Quote#0001</v>
      </c>
      <c r="L26" s="30" t="str">
        <f>_xll.ohRangeRetrieveError(K26)</f>
        <v/>
      </c>
      <c r="M26" s="36"/>
    </row>
    <row r="27" spans="1:13" x14ac:dyDescent="0.2">
      <c r="A27" s="35"/>
      <c r="B27" s="44" t="s">
        <v>28</v>
      </c>
      <c r="C27" s="1" t="str">
        <f t="shared" si="0"/>
        <v>AM</v>
      </c>
      <c r="D27" s="1" t="str">
        <f t="shared" si="1"/>
        <v>3L</v>
      </c>
      <c r="E27" s="1" t="str">
        <f t="shared" si="7"/>
        <v>0D</v>
      </c>
      <c r="F27" s="1" t="str">
        <f t="shared" si="2"/>
        <v>6L</v>
      </c>
      <c r="G27" s="1" t="str">
        <f t="shared" si="3"/>
        <v>3L</v>
      </c>
      <c r="H27" s="55" t="str">
        <f t="shared" si="4"/>
        <v>USD6L3L25Y_Quote</v>
      </c>
      <c r="I27" s="23" t="str">
        <f t="shared" si="5"/>
        <v>UsdLiborSwapForBasisCalc25Y</v>
      </c>
      <c r="J27" s="19" t="str">
        <f t="shared" si="6"/>
        <v>USDAM3L25Y_S6L3L_Quote</v>
      </c>
      <c r="K27" s="19" t="str">
        <f>_xll.qlForwardSwapQuote(J27,I27,H27,E27,Permanent,Trigger,ObjectOverwrite)</f>
        <v>USDAM3L25Y_S6L3L_Quote#0001</v>
      </c>
      <c r="L27" s="30" t="str">
        <f>_xll.ohRangeRetrieveError(K27)</f>
        <v/>
      </c>
      <c r="M27" s="36"/>
    </row>
    <row r="28" spans="1:13" x14ac:dyDescent="0.2">
      <c r="A28" s="35"/>
      <c r="B28" s="44" t="s">
        <v>49</v>
      </c>
      <c r="C28" s="1" t="str">
        <f t="shared" si="0"/>
        <v>AM</v>
      </c>
      <c r="D28" s="1" t="str">
        <f t="shared" si="1"/>
        <v>3L</v>
      </c>
      <c r="E28" s="1" t="str">
        <f t="shared" si="7"/>
        <v>0D</v>
      </c>
      <c r="F28" s="1" t="str">
        <f t="shared" si="2"/>
        <v>6L</v>
      </c>
      <c r="G28" s="1" t="str">
        <f t="shared" si="3"/>
        <v>3L</v>
      </c>
      <c r="H28" s="55" t="str">
        <f t="shared" si="4"/>
        <v>USD6L3L26Y_Quote</v>
      </c>
      <c r="I28" s="23" t="str">
        <f t="shared" si="5"/>
        <v>UsdLiborSwapForBasisCalc26Y</v>
      </c>
      <c r="J28" s="19" t="str">
        <f t="shared" si="6"/>
        <v>USDAM3L26Y_S6L3L_Quote</v>
      </c>
      <c r="K28" s="19" t="str">
        <f>_xll.qlForwardSwapQuote(J28,I28,H28,E28,Permanent,Trigger,ObjectOverwrite)</f>
        <v>USDAM3L26Y_S6L3L_Quote#0001</v>
      </c>
      <c r="L28" s="30" t="str">
        <f>_xll.ohRangeRetrieveError(K28)</f>
        <v/>
      </c>
      <c r="M28" s="36"/>
    </row>
    <row r="29" spans="1:13" x14ac:dyDescent="0.2">
      <c r="A29" s="35"/>
      <c r="B29" s="44" t="s">
        <v>50</v>
      </c>
      <c r="C29" s="1" t="str">
        <f t="shared" si="0"/>
        <v>AM</v>
      </c>
      <c r="D29" s="1" t="str">
        <f t="shared" si="1"/>
        <v>3L</v>
      </c>
      <c r="E29" s="1" t="str">
        <f t="shared" si="7"/>
        <v>0D</v>
      </c>
      <c r="F29" s="1" t="str">
        <f t="shared" si="2"/>
        <v>6L</v>
      </c>
      <c r="G29" s="1" t="str">
        <f t="shared" si="3"/>
        <v>3L</v>
      </c>
      <c r="H29" s="55" t="str">
        <f t="shared" si="4"/>
        <v>USD6L3L27Y_Quote</v>
      </c>
      <c r="I29" s="23" t="str">
        <f t="shared" si="5"/>
        <v>UsdLiborSwapForBasisCalc27Y</v>
      </c>
      <c r="J29" s="19" t="str">
        <f t="shared" si="6"/>
        <v>USDAM3L27Y_S6L3L_Quote</v>
      </c>
      <c r="K29" s="19" t="str">
        <f>_xll.qlForwardSwapQuote(J29,I29,H29,E29,Permanent,Trigger,ObjectOverwrite)</f>
        <v>USDAM3L27Y_S6L3L_Quote#0001</v>
      </c>
      <c r="L29" s="30" t="str">
        <f>_xll.ohRangeRetrieveError(K29)</f>
        <v/>
      </c>
      <c r="M29" s="36"/>
    </row>
    <row r="30" spans="1:13" x14ac:dyDescent="0.2">
      <c r="A30" s="35"/>
      <c r="B30" s="44" t="s">
        <v>51</v>
      </c>
      <c r="C30" s="1" t="str">
        <f t="shared" si="0"/>
        <v>AM</v>
      </c>
      <c r="D30" s="1" t="str">
        <f t="shared" si="1"/>
        <v>3L</v>
      </c>
      <c r="E30" s="1" t="str">
        <f t="shared" si="7"/>
        <v>0D</v>
      </c>
      <c r="F30" s="1" t="str">
        <f t="shared" si="2"/>
        <v>6L</v>
      </c>
      <c r="G30" s="1" t="str">
        <f t="shared" si="3"/>
        <v>3L</v>
      </c>
      <c r="H30" s="55" t="str">
        <f t="shared" si="4"/>
        <v>USD6L3L28Y_Quote</v>
      </c>
      <c r="I30" s="23" t="str">
        <f t="shared" si="5"/>
        <v>UsdLiborSwapForBasisCalc28Y</v>
      </c>
      <c r="J30" s="19" t="str">
        <f t="shared" si="6"/>
        <v>USDAM3L28Y_S6L3L_Quote</v>
      </c>
      <c r="K30" s="19" t="str">
        <f>_xll.qlForwardSwapQuote(J30,I30,H30,E30,Permanent,Trigger,ObjectOverwrite)</f>
        <v>USDAM3L28Y_S6L3L_Quote#0001</v>
      </c>
      <c r="L30" s="30" t="str">
        <f>_xll.ohRangeRetrieveError(K30)</f>
        <v/>
      </c>
      <c r="M30" s="36"/>
    </row>
    <row r="31" spans="1:13" x14ac:dyDescent="0.2">
      <c r="A31" s="35"/>
      <c r="B31" s="44" t="s">
        <v>52</v>
      </c>
      <c r="C31" s="1" t="str">
        <f t="shared" si="0"/>
        <v>AM</v>
      </c>
      <c r="D31" s="1" t="str">
        <f t="shared" si="1"/>
        <v>3L</v>
      </c>
      <c r="E31" s="1" t="str">
        <f t="shared" si="7"/>
        <v>0D</v>
      </c>
      <c r="F31" s="1" t="str">
        <f t="shared" si="2"/>
        <v>6L</v>
      </c>
      <c r="G31" s="1" t="str">
        <f t="shared" si="3"/>
        <v>3L</v>
      </c>
      <c r="H31" s="55" t="str">
        <f t="shared" si="4"/>
        <v>USD6L3L29Y_Quote</v>
      </c>
      <c r="I31" s="23" t="str">
        <f t="shared" si="5"/>
        <v>UsdLiborSwapForBasisCalc29Y</v>
      </c>
      <c r="J31" s="19" t="str">
        <f t="shared" si="6"/>
        <v>USDAM3L29Y_S6L3L_Quote</v>
      </c>
      <c r="K31" s="19" t="str">
        <f>_xll.qlForwardSwapQuote(J31,I31,H31,E31,Permanent,Trigger,ObjectOverwrite)</f>
        <v>USDAM3L29Y_S6L3L_Quote#0001</v>
      </c>
      <c r="L31" s="30" t="str">
        <f>_xll.ohRangeRetrieveError(K31)</f>
        <v/>
      </c>
      <c r="M31" s="36"/>
    </row>
    <row r="32" spans="1:13" x14ac:dyDescent="0.2">
      <c r="A32" s="35"/>
      <c r="B32" s="44" t="s">
        <v>29</v>
      </c>
      <c r="C32" s="1" t="str">
        <f t="shared" si="0"/>
        <v>AM</v>
      </c>
      <c r="D32" s="1" t="str">
        <f t="shared" si="1"/>
        <v>3L</v>
      </c>
      <c r="E32" s="1" t="str">
        <f t="shared" si="7"/>
        <v>0D</v>
      </c>
      <c r="F32" s="1" t="str">
        <f t="shared" si="2"/>
        <v>6L</v>
      </c>
      <c r="G32" s="1" t="str">
        <f t="shared" si="3"/>
        <v>3L</v>
      </c>
      <c r="H32" s="55" t="str">
        <f t="shared" si="4"/>
        <v>USD6L3L30Y_Quote</v>
      </c>
      <c r="I32" s="23" t="str">
        <f t="shared" si="5"/>
        <v>UsdLiborSwapForBasisCalc30Y</v>
      </c>
      <c r="J32" s="19" t="str">
        <f t="shared" si="6"/>
        <v>USDAM3L30Y_S6L3L_Quote</v>
      </c>
      <c r="K32" s="19" t="str">
        <f>_xll.qlForwardSwapQuote(J32,I32,H32,E32,Permanent,Trigger,ObjectOverwrite)</f>
        <v>USDAM3L30Y_S6L3L_Quote#0001</v>
      </c>
      <c r="L32" s="30" t="str">
        <f>_xll.ohRangeRetrieveError(K32)</f>
        <v/>
      </c>
      <c r="M32" s="36"/>
    </row>
    <row r="33" spans="1:13" x14ac:dyDescent="0.2">
      <c r="A33" s="35"/>
      <c r="B33" s="44" t="s">
        <v>30</v>
      </c>
      <c r="C33" s="1" t="str">
        <f t="shared" si="0"/>
        <v>AM</v>
      </c>
      <c r="D33" s="1" t="str">
        <f t="shared" si="1"/>
        <v>3L</v>
      </c>
      <c r="E33" s="1" t="str">
        <f t="shared" si="7"/>
        <v>0D</v>
      </c>
      <c r="F33" s="1" t="str">
        <f t="shared" si="2"/>
        <v>6L</v>
      </c>
      <c r="G33" s="1" t="str">
        <f t="shared" si="3"/>
        <v>3L</v>
      </c>
      <c r="H33" s="55" t="str">
        <f t="shared" si="4"/>
        <v>USD6L3L35Y_Quote</v>
      </c>
      <c r="I33" s="23" t="str">
        <f t="shared" si="5"/>
        <v>UsdLiborSwapForBasisCalc35Y</v>
      </c>
      <c r="J33" s="19" t="str">
        <f t="shared" si="6"/>
        <v>USDAM3L35Y_S6L3L_Quote</v>
      </c>
      <c r="K33" s="19" t="str">
        <f>_xll.qlForwardSwapQuote(J33,I33,H33,E33,Permanent,Trigger,ObjectOverwrite)</f>
        <v>USDAM3L35Y_S6L3L_Quote#0001</v>
      </c>
      <c r="L33" s="30" t="str">
        <f>_xll.ohRangeRetrieveError(K33)</f>
        <v/>
      </c>
      <c r="M33" s="36"/>
    </row>
    <row r="34" spans="1:13" x14ac:dyDescent="0.2">
      <c r="A34" s="35"/>
      <c r="B34" s="44" t="s">
        <v>31</v>
      </c>
      <c r="C34" s="1" t="str">
        <f t="shared" si="0"/>
        <v>AM</v>
      </c>
      <c r="D34" s="1" t="str">
        <f t="shared" si="1"/>
        <v>3L</v>
      </c>
      <c r="E34" s="1" t="str">
        <f t="shared" si="7"/>
        <v>0D</v>
      </c>
      <c r="F34" s="1" t="str">
        <f t="shared" si="2"/>
        <v>6L</v>
      </c>
      <c r="G34" s="1" t="str">
        <f t="shared" si="3"/>
        <v>3L</v>
      </c>
      <c r="H34" s="55" t="str">
        <f t="shared" si="4"/>
        <v>USD6L3L40Y_Quote</v>
      </c>
      <c r="I34" s="23" t="str">
        <f t="shared" si="5"/>
        <v>UsdLiborSwapForBasisCalc40Y</v>
      </c>
      <c r="J34" s="19" t="str">
        <f t="shared" si="6"/>
        <v>USDAM3L40Y_S6L3L_Quote</v>
      </c>
      <c r="K34" s="19" t="str">
        <f>_xll.qlForwardSwapQuote(J34,I34,H34,E34,Permanent,Trigger,ObjectOverwrite)</f>
        <v>USDAM3L40Y_S6L3L_Quote#0001</v>
      </c>
      <c r="L34" s="30" t="str">
        <f>_xll.ohRangeRetrieveError(K34)</f>
        <v/>
      </c>
      <c r="M34" s="36"/>
    </row>
    <row r="35" spans="1:13" x14ac:dyDescent="0.2">
      <c r="A35" s="35"/>
      <c r="B35" s="44" t="s">
        <v>32</v>
      </c>
      <c r="C35" s="1" t="str">
        <f t="shared" si="0"/>
        <v>AM</v>
      </c>
      <c r="D35" s="1" t="str">
        <f t="shared" si="1"/>
        <v>3L</v>
      </c>
      <c r="E35" s="1" t="str">
        <f t="shared" si="7"/>
        <v>0D</v>
      </c>
      <c r="F35" s="1" t="str">
        <f t="shared" si="2"/>
        <v>6L</v>
      </c>
      <c r="G35" s="1" t="str">
        <f t="shared" si="3"/>
        <v>3L</v>
      </c>
      <c r="H35" s="55" t="str">
        <f t="shared" si="4"/>
        <v>USD6L3L50Y_Quote</v>
      </c>
      <c r="I35" s="23" t="str">
        <f t="shared" si="5"/>
        <v>UsdLiborSwapForBasisCalc50Y</v>
      </c>
      <c r="J35" s="19" t="str">
        <f t="shared" si="6"/>
        <v>USDAM3L50Y_S6L3L_Quote</v>
      </c>
      <c r="K35" s="19" t="str">
        <f>_xll.qlForwardSwapQuote(J35,I35,H35,E35,Permanent,Trigger,ObjectOverwrite)</f>
        <v>USDAM3L50Y_S6L3L_Quote#0001</v>
      </c>
      <c r="L35" s="30" t="str">
        <f>_xll.ohRangeRetrieveError(K35)</f>
        <v/>
      </c>
      <c r="M35" s="36"/>
    </row>
    <row r="36" spans="1:13" x14ac:dyDescent="0.2">
      <c r="A36" s="35"/>
      <c r="B36" s="44" t="s">
        <v>33</v>
      </c>
      <c r="C36" s="1" t="str">
        <f t="shared" si="0"/>
        <v>AM</v>
      </c>
      <c r="D36" s="1" t="str">
        <f t="shared" si="1"/>
        <v>3L</v>
      </c>
      <c r="E36" s="1" t="str">
        <f t="shared" si="7"/>
        <v>0D</v>
      </c>
      <c r="F36" s="1" t="str">
        <f t="shared" si="2"/>
        <v>6L</v>
      </c>
      <c r="G36" s="1" t="str">
        <f t="shared" si="3"/>
        <v>3L</v>
      </c>
      <c r="H36" s="55" t="str">
        <f t="shared" si="4"/>
        <v>USD6L3L60Y_Quote</v>
      </c>
      <c r="I36" s="23" t="str">
        <f t="shared" si="5"/>
        <v>UsdLiborSwapForBasisCalc60Y</v>
      </c>
      <c r="J36" s="19" t="str">
        <f t="shared" si="6"/>
        <v>USDAM3L60Y_S6L3L_Quote</v>
      </c>
      <c r="K36" s="19" t="str">
        <f>_xll.qlForwardSwapQuote(J36,I36,H36,E36,Permanent,Trigger,ObjectOverwrite)</f>
        <v>USDAM3L60Y_S6L3L_Quote#0001</v>
      </c>
      <c r="L36" s="30" t="str">
        <f>_xll.ohRangeRetrieveError(K36)</f>
        <v/>
      </c>
      <c r="M36" s="36"/>
    </row>
    <row r="37" spans="1:13" ht="12" thickBot="1" x14ac:dyDescent="0.25">
      <c r="A37" s="37"/>
      <c r="B37" s="38"/>
      <c r="C37" s="38"/>
      <c r="D37" s="38"/>
      <c r="E37" s="38"/>
      <c r="F37" s="38"/>
      <c r="G37" s="38"/>
      <c r="H37" s="38"/>
      <c r="I37" s="38"/>
      <c r="J37" s="38"/>
      <c r="K37" s="39"/>
      <c r="L37" s="39"/>
      <c r="M37" s="40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37"/>
  <sheetViews>
    <sheetView workbookViewId="0">
      <selection activeCell="K2" sqref="K2"/>
    </sheetView>
  </sheetViews>
  <sheetFormatPr defaultRowHeight="11.25" x14ac:dyDescent="0.2"/>
  <cols>
    <col min="1" max="1" width="2.85546875" style="20" customWidth="1"/>
    <col min="2" max="2" width="3.85546875" style="20" bestFit="1" customWidth="1"/>
    <col min="3" max="3" width="3.28515625" style="20" bestFit="1" customWidth="1"/>
    <col min="4" max="4" width="2.7109375" style="20" bestFit="1" customWidth="1"/>
    <col min="5" max="5" width="4.7109375" style="20" bestFit="1" customWidth="1"/>
    <col min="6" max="6" width="3.5703125" style="20" bestFit="1" customWidth="1"/>
    <col min="7" max="7" width="2.7109375" style="20" bestFit="1" customWidth="1"/>
    <col min="8" max="8" width="16.42578125" style="20" customWidth="1"/>
    <col min="9" max="9" width="21.7109375" style="20" bestFit="1" customWidth="1"/>
    <col min="10" max="10" width="25.85546875" style="20" bestFit="1" customWidth="1"/>
    <col min="11" max="11" width="26.85546875" style="20" bestFit="1" customWidth="1"/>
    <col min="12" max="12" width="21.140625" style="20" customWidth="1"/>
    <col min="13" max="14" width="2.85546875" style="20" customWidth="1"/>
    <col min="15" max="15" width="4" style="20" bestFit="1" customWidth="1"/>
    <col min="16" max="16" width="3.140625" style="20" bestFit="1" customWidth="1"/>
    <col min="17" max="17" width="2.7109375" style="20" bestFit="1" customWidth="1"/>
    <col min="18" max="18" width="3.28515625" style="20" bestFit="1" customWidth="1"/>
    <col min="19" max="20" width="3.5703125" style="20" bestFit="1" customWidth="1"/>
    <col min="21" max="16384" width="9.140625" style="20"/>
  </cols>
  <sheetData>
    <row r="1" spans="1:20" ht="12" thickBot="1" x14ac:dyDescent="0.25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3"/>
      <c r="M1" s="34"/>
    </row>
    <row r="2" spans="1:20" ht="22.5" x14ac:dyDescent="0.2">
      <c r="A2" s="35"/>
      <c r="B2" s="41"/>
      <c r="C2" s="41"/>
      <c r="D2" s="41"/>
      <c r="E2" s="41" t="s">
        <v>37</v>
      </c>
      <c r="F2" s="41"/>
      <c r="G2" s="41"/>
      <c r="H2" s="41" t="s">
        <v>36</v>
      </c>
      <c r="I2" s="41" t="s">
        <v>38</v>
      </c>
      <c r="J2" s="26" t="str">
        <f>Currency&amp;"_020_Sw"&amp;$C$3&amp;$D$3&amp;IF(H3=0,,"_Spr"&amp;$F3&amp;$G3)&amp;".xml"</f>
        <v>USD_020_SwAM3L_Spr12L3L.xml</v>
      </c>
      <c r="K2" s="42" t="e">
        <f ca="1">IF(Serialize,_xll.ohObjectSave(K3:K36,SerializationPath&amp;J2,FileOverwrite,Serialize),"---")</f>
        <v>#NAME?</v>
      </c>
      <c r="L2" s="43" t="e">
        <f ca="1">_xll.ohRangeRetrieveError(K2)</f>
        <v>#NAME?</v>
      </c>
      <c r="M2" s="36"/>
      <c r="O2" s="46"/>
      <c r="P2" s="47"/>
      <c r="Q2" s="47"/>
      <c r="R2" s="47"/>
      <c r="S2" s="47"/>
      <c r="T2" s="48"/>
    </row>
    <row r="3" spans="1:20" x14ac:dyDescent="0.2">
      <c r="A3" s="35"/>
      <c r="B3" s="44" t="s">
        <v>14</v>
      </c>
      <c r="C3" s="1" t="str">
        <f t="shared" ref="C3:C36" si="0">VLOOKUP(Currency,$O$3:$T$7,2)</f>
        <v>AM</v>
      </c>
      <c r="D3" s="1" t="str">
        <f t="shared" ref="D3:D36" si="1">VLOOKUP(Currency,$O$3:$T$7,3)</f>
        <v>3L</v>
      </c>
      <c r="E3" s="58" t="s">
        <v>68</v>
      </c>
      <c r="F3" s="1" t="str">
        <f t="shared" ref="F3:F36" si="2">VLOOKUP(Currency,$O$3:$T$7,5)</f>
        <v>12L</v>
      </c>
      <c r="G3" s="1" t="str">
        <f t="shared" ref="G3:G36" si="3">VLOOKUP(Currency,$O$3:$T$7,6)</f>
        <v>3L</v>
      </c>
      <c r="H3" s="55" t="str">
        <f t="shared" ref="H3:H36" si="4">IF(F3=0,0,Currency&amp;$F3&amp;$G3&amp;$B3&amp;QuoteSuffix)</f>
        <v>USD12L3L1Y_Quote</v>
      </c>
      <c r="I3" s="45" t="str">
        <f t="shared" ref="I3:I36" si="5">PROPER(Currency)&amp;FamilyName&amp;"Swap"&amp;FixingType&amp;$B3</f>
        <v>UsdLiborSwapForBasisCalc1Y</v>
      </c>
      <c r="J3" s="19" t="str">
        <f t="shared" ref="J3:J36" si="6">Currency&amp;$C3&amp;$D3&amp;$B3&amp;IF(H3=0,,"_S"&amp;$F3&amp;$G3)&amp;QuoteSuffix</f>
        <v>USDAM3L1Y_S12L3L_Quote</v>
      </c>
      <c r="K3" s="19" t="str">
        <f>_xll.qlForwardSwapQuote(J3,I3,H3,E3,Permanent,Trigger,ObjectOverwrite)</f>
        <v>USDAM3L1Y_S12L3L_Quote#0001</v>
      </c>
      <c r="L3" s="30" t="str">
        <f>_xll.ohRangeRetrieveError(K3)</f>
        <v/>
      </c>
      <c r="M3" s="36"/>
      <c r="O3" s="49" t="s">
        <v>56</v>
      </c>
      <c r="P3" s="50" t="s">
        <v>2</v>
      </c>
      <c r="Q3" s="50" t="s">
        <v>57</v>
      </c>
      <c r="R3" s="50" t="s">
        <v>63</v>
      </c>
      <c r="S3" s="50" t="s">
        <v>57</v>
      </c>
      <c r="T3" s="51" t="s">
        <v>62</v>
      </c>
    </row>
    <row r="4" spans="1:20" x14ac:dyDescent="0.2">
      <c r="A4" s="35"/>
      <c r="B4" s="44" t="s">
        <v>15</v>
      </c>
      <c r="C4" s="1" t="str">
        <f t="shared" si="0"/>
        <v>AM</v>
      </c>
      <c r="D4" s="1" t="str">
        <f t="shared" si="1"/>
        <v>3L</v>
      </c>
      <c r="E4" s="1" t="str">
        <f>E3</f>
        <v>0D</v>
      </c>
      <c r="F4" s="1" t="str">
        <f t="shared" si="2"/>
        <v>12L</v>
      </c>
      <c r="G4" s="1" t="str">
        <f t="shared" si="3"/>
        <v>3L</v>
      </c>
      <c r="H4" s="55" t="str">
        <f t="shared" si="4"/>
        <v>USD12L3L2Y_Quote</v>
      </c>
      <c r="I4" s="23" t="str">
        <f t="shared" si="5"/>
        <v>UsdLiborSwapForBasisCalc2Y</v>
      </c>
      <c r="J4" s="19" t="str">
        <f t="shared" si="6"/>
        <v>USDAM3L2Y_S12L3L_Quote</v>
      </c>
      <c r="K4" s="19" t="str">
        <f>_xll.qlForwardSwapQuote(J4,I4,H4,E4,Permanent,Trigger,ObjectOverwrite)</f>
        <v>USDAM3L2Y_S12L3L_Quote#0001</v>
      </c>
      <c r="L4" s="30" t="str">
        <f>_xll.ohRangeRetrieveError(K4)</f>
        <v/>
      </c>
      <c r="M4" s="36"/>
      <c r="O4" s="49" t="s">
        <v>1</v>
      </c>
      <c r="P4" s="50" t="s">
        <v>2</v>
      </c>
      <c r="Q4" s="50" t="s">
        <v>3</v>
      </c>
      <c r="R4" s="50" t="s">
        <v>63</v>
      </c>
      <c r="S4" s="50" t="s">
        <v>3</v>
      </c>
      <c r="T4" s="51" t="s">
        <v>53</v>
      </c>
    </row>
    <row r="5" spans="1:20" x14ac:dyDescent="0.2">
      <c r="A5" s="35"/>
      <c r="B5" s="44" t="s">
        <v>16</v>
      </c>
      <c r="C5" s="1" t="str">
        <f t="shared" si="0"/>
        <v>AM</v>
      </c>
      <c r="D5" s="1" t="str">
        <f t="shared" si="1"/>
        <v>3L</v>
      </c>
      <c r="E5" s="1" t="str">
        <f t="shared" ref="E5:E36" si="7">E4</f>
        <v>0D</v>
      </c>
      <c r="F5" s="1" t="str">
        <f t="shared" si="2"/>
        <v>12L</v>
      </c>
      <c r="G5" s="1" t="str">
        <f t="shared" si="3"/>
        <v>3L</v>
      </c>
      <c r="H5" s="55" t="str">
        <f t="shared" si="4"/>
        <v>USD12L3L3Y_Quote</v>
      </c>
      <c r="I5" s="23" t="str">
        <f t="shared" si="5"/>
        <v>UsdLiborSwapForBasisCalc3Y</v>
      </c>
      <c r="J5" s="19" t="str">
        <f t="shared" si="6"/>
        <v>USDAM3L3Y_S12L3L_Quote</v>
      </c>
      <c r="K5" s="19" t="str">
        <f>_xll.qlForwardSwapQuote(J5,I5,H5,E5,Permanent,Trigger,ObjectOverwrite)</f>
        <v>USDAM3L3Y_S12L3L_Quote#0001</v>
      </c>
      <c r="L5" s="30" t="str">
        <f>_xll.ohRangeRetrieveError(K5)</f>
        <v/>
      </c>
      <c r="M5" s="36"/>
      <c r="O5" s="49" t="s">
        <v>58</v>
      </c>
      <c r="P5" s="50" t="s">
        <v>64</v>
      </c>
      <c r="Q5" s="50" t="s">
        <v>57</v>
      </c>
      <c r="R5" s="50" t="s">
        <v>63</v>
      </c>
      <c r="S5" s="50" t="s">
        <v>57</v>
      </c>
      <c r="T5" s="51" t="s">
        <v>62</v>
      </c>
    </row>
    <row r="6" spans="1:20" x14ac:dyDescent="0.2">
      <c r="A6" s="35"/>
      <c r="B6" s="44" t="s">
        <v>17</v>
      </c>
      <c r="C6" s="1" t="str">
        <f t="shared" si="0"/>
        <v>AM</v>
      </c>
      <c r="D6" s="1" t="str">
        <f t="shared" si="1"/>
        <v>3L</v>
      </c>
      <c r="E6" s="1" t="str">
        <f t="shared" si="7"/>
        <v>0D</v>
      </c>
      <c r="F6" s="1" t="str">
        <f t="shared" si="2"/>
        <v>12L</v>
      </c>
      <c r="G6" s="1" t="str">
        <f t="shared" si="3"/>
        <v>3L</v>
      </c>
      <c r="H6" s="55" t="str">
        <f t="shared" si="4"/>
        <v>USD12L3L4Y_Quote</v>
      </c>
      <c r="I6" s="23" t="str">
        <f t="shared" si="5"/>
        <v>UsdLiborSwapForBasisCalc4Y</v>
      </c>
      <c r="J6" s="19" t="str">
        <f t="shared" si="6"/>
        <v>USDAM3L4Y_S12L3L_Quote</v>
      </c>
      <c r="K6" s="19" t="str">
        <f>_xll.qlForwardSwapQuote(J6,I6,H6,E6,Permanent,Trigger,ObjectOverwrite)</f>
        <v>USDAM3L4Y_S12L3L_Quote#0001</v>
      </c>
      <c r="L6" s="30" t="str">
        <f>_xll.ohRangeRetrieveError(K6)</f>
        <v/>
      </c>
      <c r="M6" s="36"/>
      <c r="O6" s="49" t="s">
        <v>59</v>
      </c>
      <c r="P6" s="50" t="s">
        <v>64</v>
      </c>
      <c r="Q6" s="50" t="s">
        <v>57</v>
      </c>
      <c r="R6" s="50" t="s">
        <v>63</v>
      </c>
      <c r="S6" s="50" t="s">
        <v>57</v>
      </c>
      <c r="T6" s="51" t="s">
        <v>62</v>
      </c>
    </row>
    <row r="7" spans="1:20" ht="12" thickBot="1" x14ac:dyDescent="0.25">
      <c r="A7" s="35"/>
      <c r="B7" s="44" t="s">
        <v>18</v>
      </c>
      <c r="C7" s="1" t="str">
        <f t="shared" si="0"/>
        <v>AM</v>
      </c>
      <c r="D7" s="1" t="str">
        <f t="shared" si="1"/>
        <v>3L</v>
      </c>
      <c r="E7" s="1" t="str">
        <f t="shared" si="7"/>
        <v>0D</v>
      </c>
      <c r="F7" s="1" t="str">
        <f t="shared" si="2"/>
        <v>12L</v>
      </c>
      <c r="G7" s="1" t="str">
        <f t="shared" si="3"/>
        <v>3L</v>
      </c>
      <c r="H7" s="55" t="str">
        <f t="shared" si="4"/>
        <v>USD12L3L5Y_Quote</v>
      </c>
      <c r="I7" s="23" t="str">
        <f t="shared" si="5"/>
        <v>UsdLiborSwapForBasisCalc5Y</v>
      </c>
      <c r="J7" s="19" t="str">
        <f t="shared" si="6"/>
        <v>USDAM3L5Y_S12L3L_Quote</v>
      </c>
      <c r="K7" s="19" t="str">
        <f>_xll.qlForwardSwapQuote(J7,I7,H7,E7,Permanent,Trigger,ObjectOverwrite)</f>
        <v>USDAM3L5Y_S12L3L_Quote#0001</v>
      </c>
      <c r="L7" s="30" t="str">
        <f>_xll.ohRangeRetrieveError(K7)</f>
        <v/>
      </c>
      <c r="M7" s="36"/>
      <c r="O7" s="52" t="s">
        <v>60</v>
      </c>
      <c r="P7" s="53" t="s">
        <v>65</v>
      </c>
      <c r="Q7" s="53" t="s">
        <v>61</v>
      </c>
      <c r="R7" s="53" t="s">
        <v>63</v>
      </c>
      <c r="S7" s="53" t="s">
        <v>62</v>
      </c>
      <c r="T7" s="54" t="s">
        <v>61</v>
      </c>
    </row>
    <row r="8" spans="1:20" x14ac:dyDescent="0.2">
      <c r="A8" s="35"/>
      <c r="B8" s="44" t="s">
        <v>19</v>
      </c>
      <c r="C8" s="1" t="str">
        <f t="shared" si="0"/>
        <v>AM</v>
      </c>
      <c r="D8" s="1" t="str">
        <f t="shared" si="1"/>
        <v>3L</v>
      </c>
      <c r="E8" s="1" t="str">
        <f t="shared" si="7"/>
        <v>0D</v>
      </c>
      <c r="F8" s="1" t="str">
        <f t="shared" si="2"/>
        <v>12L</v>
      </c>
      <c r="G8" s="1" t="str">
        <f t="shared" si="3"/>
        <v>3L</v>
      </c>
      <c r="H8" s="55" t="str">
        <f t="shared" si="4"/>
        <v>USD12L3L6Y_Quote</v>
      </c>
      <c r="I8" s="23" t="str">
        <f t="shared" si="5"/>
        <v>UsdLiborSwapForBasisCalc6Y</v>
      </c>
      <c r="J8" s="19" t="str">
        <f t="shared" si="6"/>
        <v>USDAM3L6Y_S12L3L_Quote</v>
      </c>
      <c r="K8" s="19" t="str">
        <f>_xll.qlForwardSwapQuote(J8,I8,H8,E8,Permanent,Trigger,ObjectOverwrite)</f>
        <v>USDAM3L6Y_S12L3L_Quote#0001</v>
      </c>
      <c r="L8" s="30" t="str">
        <f>_xll.ohRangeRetrieveError(K8)</f>
        <v/>
      </c>
      <c r="M8" s="36"/>
    </row>
    <row r="9" spans="1:20" x14ac:dyDescent="0.2">
      <c r="A9" s="35"/>
      <c r="B9" s="44" t="s">
        <v>20</v>
      </c>
      <c r="C9" s="1" t="str">
        <f t="shared" si="0"/>
        <v>AM</v>
      </c>
      <c r="D9" s="1" t="str">
        <f t="shared" si="1"/>
        <v>3L</v>
      </c>
      <c r="E9" s="1" t="str">
        <f t="shared" si="7"/>
        <v>0D</v>
      </c>
      <c r="F9" s="1" t="str">
        <f t="shared" si="2"/>
        <v>12L</v>
      </c>
      <c r="G9" s="1" t="str">
        <f t="shared" si="3"/>
        <v>3L</v>
      </c>
      <c r="H9" s="55" t="str">
        <f t="shared" si="4"/>
        <v>USD12L3L7Y_Quote</v>
      </c>
      <c r="I9" s="23" t="str">
        <f t="shared" si="5"/>
        <v>UsdLiborSwapForBasisCalc7Y</v>
      </c>
      <c r="J9" s="19" t="str">
        <f t="shared" si="6"/>
        <v>USDAM3L7Y_S12L3L_Quote</v>
      </c>
      <c r="K9" s="19" t="str">
        <f>_xll.qlForwardSwapQuote(J9,I9,H9,E9,Permanent,Trigger,ObjectOverwrite)</f>
        <v>USDAM3L7Y_S12L3L_Quote#0001</v>
      </c>
      <c r="L9" s="30" t="str">
        <f>_xll.ohRangeRetrieveError(K9)</f>
        <v/>
      </c>
      <c r="M9" s="36"/>
    </row>
    <row r="10" spans="1:20" x14ac:dyDescent="0.2">
      <c r="A10" s="35"/>
      <c r="B10" s="44" t="s">
        <v>21</v>
      </c>
      <c r="C10" s="1" t="str">
        <f t="shared" si="0"/>
        <v>AM</v>
      </c>
      <c r="D10" s="1" t="str">
        <f t="shared" si="1"/>
        <v>3L</v>
      </c>
      <c r="E10" s="1" t="str">
        <f t="shared" si="7"/>
        <v>0D</v>
      </c>
      <c r="F10" s="1" t="str">
        <f t="shared" si="2"/>
        <v>12L</v>
      </c>
      <c r="G10" s="1" t="str">
        <f t="shared" si="3"/>
        <v>3L</v>
      </c>
      <c r="H10" s="55" t="str">
        <f t="shared" si="4"/>
        <v>USD12L3L8Y_Quote</v>
      </c>
      <c r="I10" s="23" t="str">
        <f t="shared" si="5"/>
        <v>UsdLiborSwapForBasisCalc8Y</v>
      </c>
      <c r="J10" s="19" t="str">
        <f t="shared" si="6"/>
        <v>USDAM3L8Y_S12L3L_Quote</v>
      </c>
      <c r="K10" s="19" t="str">
        <f>_xll.qlForwardSwapQuote(J10,I10,H10,E10,Permanent,Trigger,ObjectOverwrite)</f>
        <v>USDAM3L8Y_S12L3L_Quote#0001</v>
      </c>
      <c r="L10" s="30" t="str">
        <f>_xll.ohRangeRetrieveError(K10)</f>
        <v/>
      </c>
      <c r="M10" s="36"/>
    </row>
    <row r="11" spans="1:20" x14ac:dyDescent="0.2">
      <c r="A11" s="35"/>
      <c r="B11" s="44" t="s">
        <v>22</v>
      </c>
      <c r="C11" s="1" t="str">
        <f t="shared" si="0"/>
        <v>AM</v>
      </c>
      <c r="D11" s="1" t="str">
        <f t="shared" si="1"/>
        <v>3L</v>
      </c>
      <c r="E11" s="1" t="str">
        <f t="shared" si="7"/>
        <v>0D</v>
      </c>
      <c r="F11" s="1" t="str">
        <f t="shared" si="2"/>
        <v>12L</v>
      </c>
      <c r="G11" s="1" t="str">
        <f t="shared" si="3"/>
        <v>3L</v>
      </c>
      <c r="H11" s="55" t="str">
        <f t="shared" si="4"/>
        <v>USD12L3L9Y_Quote</v>
      </c>
      <c r="I11" s="23" t="str">
        <f t="shared" si="5"/>
        <v>UsdLiborSwapForBasisCalc9Y</v>
      </c>
      <c r="J11" s="19" t="str">
        <f t="shared" si="6"/>
        <v>USDAM3L9Y_S12L3L_Quote</v>
      </c>
      <c r="K11" s="19" t="str">
        <f>_xll.qlForwardSwapQuote(J11,I11,H11,E11,Permanent,Trigger,ObjectOverwrite)</f>
        <v>USDAM3L9Y_S12L3L_Quote#0001</v>
      </c>
      <c r="L11" s="30" t="str">
        <f>_xll.ohRangeRetrieveError(K11)</f>
        <v/>
      </c>
      <c r="M11" s="36"/>
    </row>
    <row r="12" spans="1:20" x14ac:dyDescent="0.2">
      <c r="A12" s="35"/>
      <c r="B12" s="44" t="s">
        <v>23</v>
      </c>
      <c r="C12" s="1" t="str">
        <f t="shared" si="0"/>
        <v>AM</v>
      </c>
      <c r="D12" s="1" t="str">
        <f t="shared" si="1"/>
        <v>3L</v>
      </c>
      <c r="E12" s="1" t="str">
        <f t="shared" si="7"/>
        <v>0D</v>
      </c>
      <c r="F12" s="1" t="str">
        <f t="shared" si="2"/>
        <v>12L</v>
      </c>
      <c r="G12" s="1" t="str">
        <f t="shared" si="3"/>
        <v>3L</v>
      </c>
      <c r="H12" s="55" t="str">
        <f t="shared" si="4"/>
        <v>USD12L3L10Y_Quote</v>
      </c>
      <c r="I12" s="23" t="str">
        <f t="shared" si="5"/>
        <v>UsdLiborSwapForBasisCalc10Y</v>
      </c>
      <c r="J12" s="19" t="str">
        <f t="shared" si="6"/>
        <v>USDAM3L10Y_S12L3L_Quote</v>
      </c>
      <c r="K12" s="19" t="str">
        <f>_xll.qlForwardSwapQuote(J12,I12,H12,E12,Permanent,Trigger,ObjectOverwrite)</f>
        <v>USDAM3L10Y_S12L3L_Quote#0001</v>
      </c>
      <c r="L12" s="30" t="str">
        <f>_xll.ohRangeRetrieveError(K12)</f>
        <v/>
      </c>
      <c r="M12" s="36"/>
    </row>
    <row r="13" spans="1:20" x14ac:dyDescent="0.2">
      <c r="A13" s="35"/>
      <c r="B13" s="44" t="s">
        <v>24</v>
      </c>
      <c r="C13" s="1" t="str">
        <f t="shared" si="0"/>
        <v>AM</v>
      </c>
      <c r="D13" s="1" t="str">
        <f t="shared" si="1"/>
        <v>3L</v>
      </c>
      <c r="E13" s="1" t="str">
        <f t="shared" si="7"/>
        <v>0D</v>
      </c>
      <c r="F13" s="1" t="str">
        <f t="shared" si="2"/>
        <v>12L</v>
      </c>
      <c r="G13" s="1" t="str">
        <f t="shared" si="3"/>
        <v>3L</v>
      </c>
      <c r="H13" s="55" t="str">
        <f t="shared" si="4"/>
        <v>USD12L3L11Y_Quote</v>
      </c>
      <c r="I13" s="23" t="str">
        <f t="shared" si="5"/>
        <v>UsdLiborSwapForBasisCalc11Y</v>
      </c>
      <c r="J13" s="19" t="str">
        <f t="shared" si="6"/>
        <v>USDAM3L11Y_S12L3L_Quote</v>
      </c>
      <c r="K13" s="19" t="str">
        <f>_xll.qlForwardSwapQuote(J13,I13,H13,E13,Permanent,Trigger,ObjectOverwrite)</f>
        <v>USDAM3L11Y_S12L3L_Quote#0001</v>
      </c>
      <c r="L13" s="30" t="str">
        <f>_xll.ohRangeRetrieveError(K13)</f>
        <v/>
      </c>
      <c r="M13" s="36"/>
    </row>
    <row r="14" spans="1:20" x14ac:dyDescent="0.2">
      <c r="A14" s="35"/>
      <c r="B14" s="44" t="s">
        <v>25</v>
      </c>
      <c r="C14" s="1" t="str">
        <f t="shared" si="0"/>
        <v>AM</v>
      </c>
      <c r="D14" s="1" t="str">
        <f t="shared" si="1"/>
        <v>3L</v>
      </c>
      <c r="E14" s="1" t="str">
        <f t="shared" si="7"/>
        <v>0D</v>
      </c>
      <c r="F14" s="1" t="str">
        <f t="shared" si="2"/>
        <v>12L</v>
      </c>
      <c r="G14" s="1" t="str">
        <f t="shared" si="3"/>
        <v>3L</v>
      </c>
      <c r="H14" s="55" t="str">
        <f t="shared" si="4"/>
        <v>USD12L3L12Y_Quote</v>
      </c>
      <c r="I14" s="23" t="str">
        <f t="shared" si="5"/>
        <v>UsdLiborSwapForBasisCalc12Y</v>
      </c>
      <c r="J14" s="19" t="str">
        <f t="shared" si="6"/>
        <v>USDAM3L12Y_S12L3L_Quote</v>
      </c>
      <c r="K14" s="19" t="str">
        <f>_xll.qlForwardSwapQuote(J14,I14,H14,E14,Permanent,Trigger,ObjectOverwrite)</f>
        <v>USDAM3L12Y_S12L3L_Quote#0001</v>
      </c>
      <c r="L14" s="30" t="str">
        <f>_xll.ohRangeRetrieveError(K14)</f>
        <v/>
      </c>
      <c r="M14" s="36"/>
    </row>
    <row r="15" spans="1:20" x14ac:dyDescent="0.2">
      <c r="A15" s="35"/>
      <c r="B15" s="44" t="s">
        <v>39</v>
      </c>
      <c r="C15" s="1" t="str">
        <f t="shared" si="0"/>
        <v>AM</v>
      </c>
      <c r="D15" s="1" t="str">
        <f t="shared" si="1"/>
        <v>3L</v>
      </c>
      <c r="E15" s="1" t="str">
        <f t="shared" si="7"/>
        <v>0D</v>
      </c>
      <c r="F15" s="1" t="str">
        <f t="shared" si="2"/>
        <v>12L</v>
      </c>
      <c r="G15" s="1" t="str">
        <f t="shared" si="3"/>
        <v>3L</v>
      </c>
      <c r="H15" s="55" t="str">
        <f t="shared" si="4"/>
        <v>USD12L3L13Y_Quote</v>
      </c>
      <c r="I15" s="23" t="str">
        <f t="shared" si="5"/>
        <v>UsdLiborSwapForBasisCalc13Y</v>
      </c>
      <c r="J15" s="19" t="str">
        <f t="shared" si="6"/>
        <v>USDAM3L13Y_S12L3L_Quote</v>
      </c>
      <c r="K15" s="19" t="str">
        <f>_xll.qlForwardSwapQuote(J15,I15,H15,E15,Permanent,Trigger,ObjectOverwrite)</f>
        <v>USDAM3L13Y_S12L3L_Quote#0001</v>
      </c>
      <c r="L15" s="30" t="str">
        <f>_xll.ohRangeRetrieveError(K15)</f>
        <v/>
      </c>
      <c r="M15" s="36"/>
    </row>
    <row r="16" spans="1:20" x14ac:dyDescent="0.2">
      <c r="A16" s="35"/>
      <c r="B16" s="44" t="s">
        <v>40</v>
      </c>
      <c r="C16" s="1" t="str">
        <f t="shared" si="0"/>
        <v>AM</v>
      </c>
      <c r="D16" s="1" t="str">
        <f t="shared" si="1"/>
        <v>3L</v>
      </c>
      <c r="E16" s="1" t="str">
        <f t="shared" si="7"/>
        <v>0D</v>
      </c>
      <c r="F16" s="1" t="str">
        <f t="shared" si="2"/>
        <v>12L</v>
      </c>
      <c r="G16" s="1" t="str">
        <f t="shared" si="3"/>
        <v>3L</v>
      </c>
      <c r="H16" s="55" t="str">
        <f t="shared" si="4"/>
        <v>USD12L3L14Y_Quote</v>
      </c>
      <c r="I16" s="23" t="str">
        <f t="shared" si="5"/>
        <v>UsdLiborSwapForBasisCalc14Y</v>
      </c>
      <c r="J16" s="19" t="str">
        <f t="shared" si="6"/>
        <v>USDAM3L14Y_S12L3L_Quote</v>
      </c>
      <c r="K16" s="19" t="str">
        <f>_xll.qlForwardSwapQuote(J16,I16,H16,E16,Permanent,Trigger,ObjectOverwrite)</f>
        <v>USDAM3L14Y_S12L3L_Quote#0001</v>
      </c>
      <c r="L16" s="30" t="str">
        <f>_xll.ohRangeRetrieveError(K16)</f>
        <v/>
      </c>
      <c r="M16" s="36"/>
    </row>
    <row r="17" spans="1:13" x14ac:dyDescent="0.2">
      <c r="A17" s="35"/>
      <c r="B17" s="44" t="s">
        <v>26</v>
      </c>
      <c r="C17" s="1" t="str">
        <f t="shared" si="0"/>
        <v>AM</v>
      </c>
      <c r="D17" s="1" t="str">
        <f t="shared" si="1"/>
        <v>3L</v>
      </c>
      <c r="E17" s="1" t="str">
        <f t="shared" si="7"/>
        <v>0D</v>
      </c>
      <c r="F17" s="1" t="str">
        <f t="shared" si="2"/>
        <v>12L</v>
      </c>
      <c r="G17" s="1" t="str">
        <f t="shared" si="3"/>
        <v>3L</v>
      </c>
      <c r="H17" s="55" t="str">
        <f t="shared" si="4"/>
        <v>USD12L3L15Y_Quote</v>
      </c>
      <c r="I17" s="23" t="str">
        <f t="shared" si="5"/>
        <v>UsdLiborSwapForBasisCalc15Y</v>
      </c>
      <c r="J17" s="19" t="str">
        <f t="shared" si="6"/>
        <v>USDAM3L15Y_S12L3L_Quote</v>
      </c>
      <c r="K17" s="19" t="str">
        <f>_xll.qlForwardSwapQuote(J17,I17,H17,E17,Permanent,Trigger,ObjectOverwrite)</f>
        <v>USDAM3L15Y_S12L3L_Quote#0001</v>
      </c>
      <c r="L17" s="30" t="str">
        <f>_xll.ohRangeRetrieveError(K17)</f>
        <v/>
      </c>
      <c r="M17" s="36"/>
    </row>
    <row r="18" spans="1:13" x14ac:dyDescent="0.2">
      <c r="A18" s="35"/>
      <c r="B18" s="44" t="s">
        <v>41</v>
      </c>
      <c r="C18" s="1" t="str">
        <f t="shared" si="0"/>
        <v>AM</v>
      </c>
      <c r="D18" s="1" t="str">
        <f t="shared" si="1"/>
        <v>3L</v>
      </c>
      <c r="E18" s="1" t="str">
        <f t="shared" si="7"/>
        <v>0D</v>
      </c>
      <c r="F18" s="1" t="str">
        <f t="shared" si="2"/>
        <v>12L</v>
      </c>
      <c r="G18" s="1" t="str">
        <f t="shared" si="3"/>
        <v>3L</v>
      </c>
      <c r="H18" s="55" t="str">
        <f t="shared" si="4"/>
        <v>USD12L3L16Y_Quote</v>
      </c>
      <c r="I18" s="23" t="str">
        <f t="shared" si="5"/>
        <v>UsdLiborSwapForBasisCalc16Y</v>
      </c>
      <c r="J18" s="19" t="str">
        <f t="shared" si="6"/>
        <v>USDAM3L16Y_S12L3L_Quote</v>
      </c>
      <c r="K18" s="19" t="str">
        <f>_xll.qlForwardSwapQuote(J18,I18,H18,E18,Permanent,Trigger,ObjectOverwrite)</f>
        <v>USDAM3L16Y_S12L3L_Quote#0001</v>
      </c>
      <c r="L18" s="30" t="str">
        <f>_xll.ohRangeRetrieveError(K18)</f>
        <v/>
      </c>
      <c r="M18" s="36"/>
    </row>
    <row r="19" spans="1:13" x14ac:dyDescent="0.2">
      <c r="A19" s="35"/>
      <c r="B19" s="44" t="s">
        <v>42</v>
      </c>
      <c r="C19" s="1" t="str">
        <f t="shared" si="0"/>
        <v>AM</v>
      </c>
      <c r="D19" s="1" t="str">
        <f t="shared" si="1"/>
        <v>3L</v>
      </c>
      <c r="E19" s="1" t="str">
        <f t="shared" si="7"/>
        <v>0D</v>
      </c>
      <c r="F19" s="1" t="str">
        <f t="shared" si="2"/>
        <v>12L</v>
      </c>
      <c r="G19" s="1" t="str">
        <f t="shared" si="3"/>
        <v>3L</v>
      </c>
      <c r="H19" s="55" t="str">
        <f t="shared" si="4"/>
        <v>USD12L3L17Y_Quote</v>
      </c>
      <c r="I19" s="23" t="str">
        <f t="shared" si="5"/>
        <v>UsdLiborSwapForBasisCalc17Y</v>
      </c>
      <c r="J19" s="19" t="str">
        <f t="shared" si="6"/>
        <v>USDAM3L17Y_S12L3L_Quote</v>
      </c>
      <c r="K19" s="19" t="str">
        <f>_xll.qlForwardSwapQuote(J19,I19,H19,E19,Permanent,Trigger,ObjectOverwrite)</f>
        <v>USDAM3L17Y_S12L3L_Quote#0001</v>
      </c>
      <c r="L19" s="30" t="str">
        <f>_xll.ohRangeRetrieveError(K19)</f>
        <v/>
      </c>
      <c r="M19" s="36"/>
    </row>
    <row r="20" spans="1:13" x14ac:dyDescent="0.2">
      <c r="A20" s="35"/>
      <c r="B20" s="44" t="s">
        <v>43</v>
      </c>
      <c r="C20" s="1" t="str">
        <f t="shared" si="0"/>
        <v>AM</v>
      </c>
      <c r="D20" s="1" t="str">
        <f t="shared" si="1"/>
        <v>3L</v>
      </c>
      <c r="E20" s="1" t="str">
        <f t="shared" si="7"/>
        <v>0D</v>
      </c>
      <c r="F20" s="1" t="str">
        <f t="shared" si="2"/>
        <v>12L</v>
      </c>
      <c r="G20" s="1" t="str">
        <f t="shared" si="3"/>
        <v>3L</v>
      </c>
      <c r="H20" s="55" t="str">
        <f t="shared" si="4"/>
        <v>USD12L3L18Y_Quote</v>
      </c>
      <c r="I20" s="23" t="str">
        <f t="shared" si="5"/>
        <v>UsdLiborSwapForBasisCalc18Y</v>
      </c>
      <c r="J20" s="19" t="str">
        <f t="shared" si="6"/>
        <v>USDAM3L18Y_S12L3L_Quote</v>
      </c>
      <c r="K20" s="19" t="str">
        <f>_xll.qlForwardSwapQuote(J20,I20,H20,E20,Permanent,Trigger,ObjectOverwrite)</f>
        <v>USDAM3L18Y_S12L3L_Quote#0001</v>
      </c>
      <c r="L20" s="30" t="str">
        <f>_xll.ohRangeRetrieveError(K20)</f>
        <v/>
      </c>
      <c r="M20" s="36"/>
    </row>
    <row r="21" spans="1:13" x14ac:dyDescent="0.2">
      <c r="A21" s="35"/>
      <c r="B21" s="44" t="s">
        <v>44</v>
      </c>
      <c r="C21" s="1" t="str">
        <f t="shared" si="0"/>
        <v>AM</v>
      </c>
      <c r="D21" s="1" t="str">
        <f t="shared" si="1"/>
        <v>3L</v>
      </c>
      <c r="E21" s="1" t="str">
        <f t="shared" si="7"/>
        <v>0D</v>
      </c>
      <c r="F21" s="1" t="str">
        <f t="shared" si="2"/>
        <v>12L</v>
      </c>
      <c r="G21" s="1" t="str">
        <f t="shared" si="3"/>
        <v>3L</v>
      </c>
      <c r="H21" s="55" t="str">
        <f t="shared" si="4"/>
        <v>USD12L3L19Y_Quote</v>
      </c>
      <c r="I21" s="23" t="str">
        <f t="shared" si="5"/>
        <v>UsdLiborSwapForBasisCalc19Y</v>
      </c>
      <c r="J21" s="19" t="str">
        <f t="shared" si="6"/>
        <v>USDAM3L19Y_S12L3L_Quote</v>
      </c>
      <c r="K21" s="19" t="str">
        <f>_xll.qlForwardSwapQuote(J21,I21,H21,E21,Permanent,Trigger,ObjectOverwrite)</f>
        <v>USDAM3L19Y_S12L3L_Quote#0001</v>
      </c>
      <c r="L21" s="30" t="str">
        <f>_xll.ohRangeRetrieveError(K21)</f>
        <v/>
      </c>
      <c r="M21" s="36"/>
    </row>
    <row r="22" spans="1:13" x14ac:dyDescent="0.2">
      <c r="A22" s="35"/>
      <c r="B22" s="44" t="s">
        <v>27</v>
      </c>
      <c r="C22" s="1" t="str">
        <f t="shared" si="0"/>
        <v>AM</v>
      </c>
      <c r="D22" s="1" t="str">
        <f t="shared" si="1"/>
        <v>3L</v>
      </c>
      <c r="E22" s="1" t="str">
        <f t="shared" si="7"/>
        <v>0D</v>
      </c>
      <c r="F22" s="1" t="str">
        <f t="shared" si="2"/>
        <v>12L</v>
      </c>
      <c r="G22" s="1" t="str">
        <f t="shared" si="3"/>
        <v>3L</v>
      </c>
      <c r="H22" s="55" t="str">
        <f t="shared" si="4"/>
        <v>USD12L3L20Y_Quote</v>
      </c>
      <c r="I22" s="23" t="str">
        <f t="shared" si="5"/>
        <v>UsdLiborSwapForBasisCalc20Y</v>
      </c>
      <c r="J22" s="19" t="str">
        <f t="shared" si="6"/>
        <v>USDAM3L20Y_S12L3L_Quote</v>
      </c>
      <c r="K22" s="19" t="str">
        <f>_xll.qlForwardSwapQuote(J22,I22,H22,E22,Permanent,Trigger,ObjectOverwrite)</f>
        <v>USDAM3L20Y_S12L3L_Quote#0001</v>
      </c>
      <c r="L22" s="30" t="str">
        <f>_xll.ohRangeRetrieveError(K22)</f>
        <v/>
      </c>
      <c r="M22" s="36"/>
    </row>
    <row r="23" spans="1:13" x14ac:dyDescent="0.2">
      <c r="A23" s="35"/>
      <c r="B23" s="44" t="s">
        <v>45</v>
      </c>
      <c r="C23" s="1" t="str">
        <f t="shared" si="0"/>
        <v>AM</v>
      </c>
      <c r="D23" s="1" t="str">
        <f t="shared" si="1"/>
        <v>3L</v>
      </c>
      <c r="E23" s="1" t="str">
        <f t="shared" si="7"/>
        <v>0D</v>
      </c>
      <c r="F23" s="1" t="str">
        <f t="shared" si="2"/>
        <v>12L</v>
      </c>
      <c r="G23" s="1" t="str">
        <f t="shared" si="3"/>
        <v>3L</v>
      </c>
      <c r="H23" s="55" t="str">
        <f t="shared" si="4"/>
        <v>USD12L3L21Y_Quote</v>
      </c>
      <c r="I23" s="23" t="str">
        <f t="shared" si="5"/>
        <v>UsdLiborSwapForBasisCalc21Y</v>
      </c>
      <c r="J23" s="19" t="str">
        <f t="shared" si="6"/>
        <v>USDAM3L21Y_S12L3L_Quote</v>
      </c>
      <c r="K23" s="19" t="str">
        <f>_xll.qlForwardSwapQuote(J23,I23,H23,E23,Permanent,Trigger,ObjectOverwrite)</f>
        <v>USDAM3L21Y_S12L3L_Quote#0001</v>
      </c>
      <c r="L23" s="30" t="str">
        <f>_xll.ohRangeRetrieveError(K23)</f>
        <v/>
      </c>
      <c r="M23" s="36"/>
    </row>
    <row r="24" spans="1:13" x14ac:dyDescent="0.2">
      <c r="A24" s="35"/>
      <c r="B24" s="44" t="s">
        <v>46</v>
      </c>
      <c r="C24" s="1" t="str">
        <f t="shared" si="0"/>
        <v>AM</v>
      </c>
      <c r="D24" s="1" t="str">
        <f t="shared" si="1"/>
        <v>3L</v>
      </c>
      <c r="E24" s="1" t="str">
        <f t="shared" si="7"/>
        <v>0D</v>
      </c>
      <c r="F24" s="1" t="str">
        <f t="shared" si="2"/>
        <v>12L</v>
      </c>
      <c r="G24" s="1" t="str">
        <f t="shared" si="3"/>
        <v>3L</v>
      </c>
      <c r="H24" s="55" t="str">
        <f t="shared" si="4"/>
        <v>USD12L3L22Y_Quote</v>
      </c>
      <c r="I24" s="23" t="str">
        <f t="shared" si="5"/>
        <v>UsdLiborSwapForBasisCalc22Y</v>
      </c>
      <c r="J24" s="19" t="str">
        <f t="shared" si="6"/>
        <v>USDAM3L22Y_S12L3L_Quote</v>
      </c>
      <c r="K24" s="19" t="str">
        <f>_xll.qlForwardSwapQuote(J24,I24,H24,E24,Permanent,Trigger,ObjectOverwrite)</f>
        <v>USDAM3L22Y_S12L3L_Quote#0001</v>
      </c>
      <c r="L24" s="30" t="str">
        <f>_xll.ohRangeRetrieveError(K24)</f>
        <v/>
      </c>
      <c r="M24" s="36"/>
    </row>
    <row r="25" spans="1:13" x14ac:dyDescent="0.2">
      <c r="A25" s="35"/>
      <c r="B25" s="44" t="s">
        <v>47</v>
      </c>
      <c r="C25" s="1" t="str">
        <f t="shared" si="0"/>
        <v>AM</v>
      </c>
      <c r="D25" s="1" t="str">
        <f t="shared" si="1"/>
        <v>3L</v>
      </c>
      <c r="E25" s="1" t="str">
        <f t="shared" si="7"/>
        <v>0D</v>
      </c>
      <c r="F25" s="1" t="str">
        <f t="shared" si="2"/>
        <v>12L</v>
      </c>
      <c r="G25" s="1" t="str">
        <f t="shared" si="3"/>
        <v>3L</v>
      </c>
      <c r="H25" s="55" t="str">
        <f t="shared" si="4"/>
        <v>USD12L3L23Y_Quote</v>
      </c>
      <c r="I25" s="23" t="str">
        <f t="shared" si="5"/>
        <v>UsdLiborSwapForBasisCalc23Y</v>
      </c>
      <c r="J25" s="19" t="str">
        <f t="shared" si="6"/>
        <v>USDAM3L23Y_S12L3L_Quote</v>
      </c>
      <c r="K25" s="19" t="str">
        <f>_xll.qlForwardSwapQuote(J25,I25,H25,E25,Permanent,Trigger,ObjectOverwrite)</f>
        <v>USDAM3L23Y_S12L3L_Quote#0001</v>
      </c>
      <c r="L25" s="30" t="str">
        <f>_xll.ohRangeRetrieveError(K25)</f>
        <v/>
      </c>
      <c r="M25" s="36"/>
    </row>
    <row r="26" spans="1:13" x14ac:dyDescent="0.2">
      <c r="A26" s="35"/>
      <c r="B26" s="44" t="s">
        <v>48</v>
      </c>
      <c r="C26" s="1" t="str">
        <f t="shared" si="0"/>
        <v>AM</v>
      </c>
      <c r="D26" s="1" t="str">
        <f t="shared" si="1"/>
        <v>3L</v>
      </c>
      <c r="E26" s="1" t="str">
        <f t="shared" si="7"/>
        <v>0D</v>
      </c>
      <c r="F26" s="1" t="str">
        <f t="shared" si="2"/>
        <v>12L</v>
      </c>
      <c r="G26" s="1" t="str">
        <f t="shared" si="3"/>
        <v>3L</v>
      </c>
      <c r="H26" s="55" t="str">
        <f t="shared" si="4"/>
        <v>USD12L3L24Y_Quote</v>
      </c>
      <c r="I26" s="23" t="str">
        <f t="shared" si="5"/>
        <v>UsdLiborSwapForBasisCalc24Y</v>
      </c>
      <c r="J26" s="19" t="str">
        <f t="shared" si="6"/>
        <v>USDAM3L24Y_S12L3L_Quote</v>
      </c>
      <c r="K26" s="19" t="str">
        <f>_xll.qlForwardSwapQuote(J26,I26,H26,E26,Permanent,Trigger,ObjectOverwrite)</f>
        <v>USDAM3L24Y_S12L3L_Quote#0001</v>
      </c>
      <c r="L26" s="30" t="str">
        <f>_xll.ohRangeRetrieveError(K26)</f>
        <v/>
      </c>
      <c r="M26" s="36"/>
    </row>
    <row r="27" spans="1:13" x14ac:dyDescent="0.2">
      <c r="A27" s="35"/>
      <c r="B27" s="44" t="s">
        <v>28</v>
      </c>
      <c r="C27" s="1" t="str">
        <f t="shared" si="0"/>
        <v>AM</v>
      </c>
      <c r="D27" s="1" t="str">
        <f t="shared" si="1"/>
        <v>3L</v>
      </c>
      <c r="E27" s="1" t="str">
        <f t="shared" si="7"/>
        <v>0D</v>
      </c>
      <c r="F27" s="1" t="str">
        <f t="shared" si="2"/>
        <v>12L</v>
      </c>
      <c r="G27" s="1" t="str">
        <f t="shared" si="3"/>
        <v>3L</v>
      </c>
      <c r="H27" s="55" t="str">
        <f t="shared" si="4"/>
        <v>USD12L3L25Y_Quote</v>
      </c>
      <c r="I27" s="23" t="str">
        <f t="shared" si="5"/>
        <v>UsdLiborSwapForBasisCalc25Y</v>
      </c>
      <c r="J27" s="19" t="str">
        <f t="shared" si="6"/>
        <v>USDAM3L25Y_S12L3L_Quote</v>
      </c>
      <c r="K27" s="19" t="str">
        <f>_xll.qlForwardSwapQuote(J27,I27,H27,E27,Permanent,Trigger,ObjectOverwrite)</f>
        <v>USDAM3L25Y_S12L3L_Quote#0001</v>
      </c>
      <c r="L27" s="30" t="str">
        <f>_xll.ohRangeRetrieveError(K27)</f>
        <v/>
      </c>
      <c r="M27" s="36"/>
    </row>
    <row r="28" spans="1:13" x14ac:dyDescent="0.2">
      <c r="A28" s="35"/>
      <c r="B28" s="44" t="s">
        <v>49</v>
      </c>
      <c r="C28" s="1" t="str">
        <f t="shared" si="0"/>
        <v>AM</v>
      </c>
      <c r="D28" s="1" t="str">
        <f t="shared" si="1"/>
        <v>3L</v>
      </c>
      <c r="E28" s="1" t="str">
        <f t="shared" si="7"/>
        <v>0D</v>
      </c>
      <c r="F28" s="1" t="str">
        <f t="shared" si="2"/>
        <v>12L</v>
      </c>
      <c r="G28" s="1" t="str">
        <f t="shared" si="3"/>
        <v>3L</v>
      </c>
      <c r="H28" s="55" t="str">
        <f t="shared" si="4"/>
        <v>USD12L3L26Y_Quote</v>
      </c>
      <c r="I28" s="23" t="str">
        <f t="shared" si="5"/>
        <v>UsdLiborSwapForBasisCalc26Y</v>
      </c>
      <c r="J28" s="19" t="str">
        <f t="shared" si="6"/>
        <v>USDAM3L26Y_S12L3L_Quote</v>
      </c>
      <c r="K28" s="19" t="str">
        <f>_xll.qlForwardSwapQuote(J28,I28,H28,E28,Permanent,Trigger,ObjectOverwrite)</f>
        <v>USDAM3L26Y_S12L3L_Quote#0001</v>
      </c>
      <c r="L28" s="30" t="str">
        <f>_xll.ohRangeRetrieveError(K28)</f>
        <v/>
      </c>
      <c r="M28" s="36"/>
    </row>
    <row r="29" spans="1:13" x14ac:dyDescent="0.2">
      <c r="A29" s="35"/>
      <c r="B29" s="44" t="s">
        <v>50</v>
      </c>
      <c r="C29" s="1" t="str">
        <f t="shared" si="0"/>
        <v>AM</v>
      </c>
      <c r="D29" s="1" t="str">
        <f t="shared" si="1"/>
        <v>3L</v>
      </c>
      <c r="E29" s="1" t="str">
        <f t="shared" si="7"/>
        <v>0D</v>
      </c>
      <c r="F29" s="1" t="str">
        <f t="shared" si="2"/>
        <v>12L</v>
      </c>
      <c r="G29" s="1" t="str">
        <f t="shared" si="3"/>
        <v>3L</v>
      </c>
      <c r="H29" s="55" t="str">
        <f t="shared" si="4"/>
        <v>USD12L3L27Y_Quote</v>
      </c>
      <c r="I29" s="23" t="str">
        <f t="shared" si="5"/>
        <v>UsdLiborSwapForBasisCalc27Y</v>
      </c>
      <c r="J29" s="19" t="str">
        <f t="shared" si="6"/>
        <v>USDAM3L27Y_S12L3L_Quote</v>
      </c>
      <c r="K29" s="19" t="str">
        <f>_xll.qlForwardSwapQuote(J29,I29,H29,E29,Permanent,Trigger,ObjectOverwrite)</f>
        <v>USDAM3L27Y_S12L3L_Quote#0001</v>
      </c>
      <c r="L29" s="30" t="str">
        <f>_xll.ohRangeRetrieveError(K29)</f>
        <v/>
      </c>
      <c r="M29" s="36"/>
    </row>
    <row r="30" spans="1:13" x14ac:dyDescent="0.2">
      <c r="A30" s="35"/>
      <c r="B30" s="44" t="s">
        <v>51</v>
      </c>
      <c r="C30" s="1" t="str">
        <f t="shared" si="0"/>
        <v>AM</v>
      </c>
      <c r="D30" s="1" t="str">
        <f t="shared" si="1"/>
        <v>3L</v>
      </c>
      <c r="E30" s="1" t="str">
        <f t="shared" si="7"/>
        <v>0D</v>
      </c>
      <c r="F30" s="1" t="str">
        <f t="shared" si="2"/>
        <v>12L</v>
      </c>
      <c r="G30" s="1" t="str">
        <f t="shared" si="3"/>
        <v>3L</v>
      </c>
      <c r="H30" s="55" t="str">
        <f t="shared" si="4"/>
        <v>USD12L3L28Y_Quote</v>
      </c>
      <c r="I30" s="23" t="str">
        <f t="shared" si="5"/>
        <v>UsdLiborSwapForBasisCalc28Y</v>
      </c>
      <c r="J30" s="19" t="str">
        <f t="shared" si="6"/>
        <v>USDAM3L28Y_S12L3L_Quote</v>
      </c>
      <c r="K30" s="19" t="str">
        <f>_xll.qlForwardSwapQuote(J30,I30,H30,E30,Permanent,Trigger,ObjectOverwrite)</f>
        <v>USDAM3L28Y_S12L3L_Quote#0001</v>
      </c>
      <c r="L30" s="30" t="str">
        <f>_xll.ohRangeRetrieveError(K30)</f>
        <v/>
      </c>
      <c r="M30" s="36"/>
    </row>
    <row r="31" spans="1:13" x14ac:dyDescent="0.2">
      <c r="A31" s="35"/>
      <c r="B31" s="44" t="s">
        <v>52</v>
      </c>
      <c r="C31" s="1" t="str">
        <f t="shared" si="0"/>
        <v>AM</v>
      </c>
      <c r="D31" s="1" t="str">
        <f t="shared" si="1"/>
        <v>3L</v>
      </c>
      <c r="E31" s="1" t="str">
        <f t="shared" si="7"/>
        <v>0D</v>
      </c>
      <c r="F31" s="1" t="str">
        <f t="shared" si="2"/>
        <v>12L</v>
      </c>
      <c r="G31" s="1" t="str">
        <f t="shared" si="3"/>
        <v>3L</v>
      </c>
      <c r="H31" s="55" t="str">
        <f t="shared" si="4"/>
        <v>USD12L3L29Y_Quote</v>
      </c>
      <c r="I31" s="23" t="str">
        <f t="shared" si="5"/>
        <v>UsdLiborSwapForBasisCalc29Y</v>
      </c>
      <c r="J31" s="19" t="str">
        <f t="shared" si="6"/>
        <v>USDAM3L29Y_S12L3L_Quote</v>
      </c>
      <c r="K31" s="19" t="str">
        <f>_xll.qlForwardSwapQuote(J31,I31,H31,E31,Permanent,Trigger,ObjectOverwrite)</f>
        <v>USDAM3L29Y_S12L3L_Quote#0001</v>
      </c>
      <c r="L31" s="30" t="str">
        <f>_xll.ohRangeRetrieveError(K31)</f>
        <v/>
      </c>
      <c r="M31" s="36"/>
    </row>
    <row r="32" spans="1:13" x14ac:dyDescent="0.2">
      <c r="A32" s="35"/>
      <c r="B32" s="44" t="s">
        <v>29</v>
      </c>
      <c r="C32" s="1" t="str">
        <f t="shared" si="0"/>
        <v>AM</v>
      </c>
      <c r="D32" s="1" t="str">
        <f t="shared" si="1"/>
        <v>3L</v>
      </c>
      <c r="E32" s="1" t="str">
        <f t="shared" si="7"/>
        <v>0D</v>
      </c>
      <c r="F32" s="1" t="str">
        <f t="shared" si="2"/>
        <v>12L</v>
      </c>
      <c r="G32" s="1" t="str">
        <f t="shared" si="3"/>
        <v>3L</v>
      </c>
      <c r="H32" s="55" t="str">
        <f t="shared" si="4"/>
        <v>USD12L3L30Y_Quote</v>
      </c>
      <c r="I32" s="23" t="str">
        <f t="shared" si="5"/>
        <v>UsdLiborSwapForBasisCalc30Y</v>
      </c>
      <c r="J32" s="19" t="str">
        <f t="shared" si="6"/>
        <v>USDAM3L30Y_S12L3L_Quote</v>
      </c>
      <c r="K32" s="19" t="str">
        <f>_xll.qlForwardSwapQuote(J32,I32,H32,E32,Permanent,Trigger,ObjectOverwrite)</f>
        <v>USDAM3L30Y_S12L3L_Quote#0001</v>
      </c>
      <c r="L32" s="30" t="str">
        <f>_xll.ohRangeRetrieveError(K32)</f>
        <v/>
      </c>
      <c r="M32" s="36"/>
    </row>
    <row r="33" spans="1:13" x14ac:dyDescent="0.2">
      <c r="A33" s="35"/>
      <c r="B33" s="44" t="s">
        <v>30</v>
      </c>
      <c r="C33" s="1" t="str">
        <f t="shared" si="0"/>
        <v>AM</v>
      </c>
      <c r="D33" s="1" t="str">
        <f t="shared" si="1"/>
        <v>3L</v>
      </c>
      <c r="E33" s="1" t="str">
        <f t="shared" si="7"/>
        <v>0D</v>
      </c>
      <c r="F33" s="1" t="str">
        <f t="shared" si="2"/>
        <v>12L</v>
      </c>
      <c r="G33" s="1" t="str">
        <f t="shared" si="3"/>
        <v>3L</v>
      </c>
      <c r="H33" s="55" t="str">
        <f t="shared" si="4"/>
        <v>USD12L3L35Y_Quote</v>
      </c>
      <c r="I33" s="23" t="str">
        <f t="shared" si="5"/>
        <v>UsdLiborSwapForBasisCalc35Y</v>
      </c>
      <c r="J33" s="19" t="str">
        <f t="shared" si="6"/>
        <v>USDAM3L35Y_S12L3L_Quote</v>
      </c>
      <c r="K33" s="19" t="str">
        <f>_xll.qlForwardSwapQuote(J33,I33,H33,E33,Permanent,Trigger,ObjectOverwrite)</f>
        <v>USDAM3L35Y_S12L3L_Quote#0001</v>
      </c>
      <c r="L33" s="30" t="str">
        <f>_xll.ohRangeRetrieveError(K33)</f>
        <v/>
      </c>
      <c r="M33" s="36"/>
    </row>
    <row r="34" spans="1:13" x14ac:dyDescent="0.2">
      <c r="A34" s="35"/>
      <c r="B34" s="44" t="s">
        <v>31</v>
      </c>
      <c r="C34" s="1" t="str">
        <f t="shared" si="0"/>
        <v>AM</v>
      </c>
      <c r="D34" s="1" t="str">
        <f t="shared" si="1"/>
        <v>3L</v>
      </c>
      <c r="E34" s="1" t="str">
        <f t="shared" si="7"/>
        <v>0D</v>
      </c>
      <c r="F34" s="1" t="str">
        <f t="shared" si="2"/>
        <v>12L</v>
      </c>
      <c r="G34" s="1" t="str">
        <f t="shared" si="3"/>
        <v>3L</v>
      </c>
      <c r="H34" s="55" t="str">
        <f t="shared" si="4"/>
        <v>USD12L3L40Y_Quote</v>
      </c>
      <c r="I34" s="23" t="str">
        <f t="shared" si="5"/>
        <v>UsdLiborSwapForBasisCalc40Y</v>
      </c>
      <c r="J34" s="19" t="str">
        <f t="shared" si="6"/>
        <v>USDAM3L40Y_S12L3L_Quote</v>
      </c>
      <c r="K34" s="19" t="str">
        <f>_xll.qlForwardSwapQuote(J34,I34,H34,E34,Permanent,Trigger,ObjectOverwrite)</f>
        <v>USDAM3L40Y_S12L3L_Quote#0001</v>
      </c>
      <c r="L34" s="30" t="str">
        <f>_xll.ohRangeRetrieveError(K34)</f>
        <v/>
      </c>
      <c r="M34" s="36"/>
    </row>
    <row r="35" spans="1:13" x14ac:dyDescent="0.2">
      <c r="A35" s="35"/>
      <c r="B35" s="44" t="s">
        <v>32</v>
      </c>
      <c r="C35" s="1" t="str">
        <f t="shared" si="0"/>
        <v>AM</v>
      </c>
      <c r="D35" s="1" t="str">
        <f t="shared" si="1"/>
        <v>3L</v>
      </c>
      <c r="E35" s="1" t="str">
        <f t="shared" si="7"/>
        <v>0D</v>
      </c>
      <c r="F35" s="1" t="str">
        <f t="shared" si="2"/>
        <v>12L</v>
      </c>
      <c r="G35" s="1" t="str">
        <f t="shared" si="3"/>
        <v>3L</v>
      </c>
      <c r="H35" s="55" t="str">
        <f t="shared" si="4"/>
        <v>USD12L3L50Y_Quote</v>
      </c>
      <c r="I35" s="23" t="str">
        <f t="shared" si="5"/>
        <v>UsdLiborSwapForBasisCalc50Y</v>
      </c>
      <c r="J35" s="19" t="str">
        <f t="shared" si="6"/>
        <v>USDAM3L50Y_S12L3L_Quote</v>
      </c>
      <c r="K35" s="19" t="str">
        <f>_xll.qlForwardSwapQuote(J35,I35,H35,E35,Permanent,Trigger,ObjectOverwrite)</f>
        <v>USDAM3L50Y_S12L3L_Quote#0001</v>
      </c>
      <c r="L35" s="30" t="str">
        <f>_xll.ohRangeRetrieveError(K35)</f>
        <v/>
      </c>
      <c r="M35" s="36"/>
    </row>
    <row r="36" spans="1:13" x14ac:dyDescent="0.2">
      <c r="A36" s="35"/>
      <c r="B36" s="44" t="s">
        <v>33</v>
      </c>
      <c r="C36" s="1" t="str">
        <f t="shared" si="0"/>
        <v>AM</v>
      </c>
      <c r="D36" s="1" t="str">
        <f t="shared" si="1"/>
        <v>3L</v>
      </c>
      <c r="E36" s="1" t="str">
        <f t="shared" si="7"/>
        <v>0D</v>
      </c>
      <c r="F36" s="1" t="str">
        <f t="shared" si="2"/>
        <v>12L</v>
      </c>
      <c r="G36" s="1" t="str">
        <f t="shared" si="3"/>
        <v>3L</v>
      </c>
      <c r="H36" s="55" t="str">
        <f t="shared" si="4"/>
        <v>USD12L3L60Y_Quote</v>
      </c>
      <c r="I36" s="23" t="str">
        <f t="shared" si="5"/>
        <v>UsdLiborSwapForBasisCalc60Y</v>
      </c>
      <c r="J36" s="19" t="str">
        <f t="shared" si="6"/>
        <v>USDAM3L60Y_S12L3L_Quote</v>
      </c>
      <c r="K36" s="19" t="str">
        <f>_xll.qlForwardSwapQuote(J36,I36,H36,E36,Permanent,Trigger,ObjectOverwrite)</f>
        <v>USDAM3L60Y_S12L3L_Quote#0001</v>
      </c>
      <c r="L36" s="30" t="str">
        <f>_xll.ohRangeRetrieveError(K36)</f>
        <v/>
      </c>
      <c r="M36" s="36"/>
    </row>
    <row r="37" spans="1:13" ht="12" thickBot="1" x14ac:dyDescent="0.25">
      <c r="A37" s="37"/>
      <c r="B37" s="38"/>
      <c r="C37" s="38"/>
      <c r="D37" s="38"/>
      <c r="E37" s="38"/>
      <c r="F37" s="38"/>
      <c r="G37" s="38"/>
      <c r="H37" s="38"/>
      <c r="I37" s="38"/>
      <c r="J37" s="38"/>
      <c r="K37" s="39"/>
      <c r="L37" s="39"/>
      <c r="M37" s="40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12</vt:i4>
      </vt:variant>
    </vt:vector>
  </HeadingPairs>
  <TitlesOfParts>
    <vt:vector size="17" baseType="lpstr">
      <vt:lpstr>General Settings</vt:lpstr>
      <vt:lpstr>1M</vt:lpstr>
      <vt:lpstr>3M</vt:lpstr>
      <vt:lpstr>6M</vt:lpstr>
      <vt:lpstr>1Y</vt:lpstr>
      <vt:lpstr>Currency</vt:lpstr>
      <vt:lpstr>FamilyName</vt:lpstr>
      <vt:lpstr>FileOverwrite</vt:lpstr>
      <vt:lpstr>FixingType</vt:lpstr>
      <vt:lpstr>ObjectOverwrite</vt:lpstr>
      <vt:lpstr>Permanent</vt:lpstr>
      <vt:lpstr>PriceTickValue</vt:lpstr>
      <vt:lpstr>QuoteSuffix</vt:lpstr>
      <vt:lpstr>RateTickValue</vt:lpstr>
      <vt:lpstr>SerializationPath</vt:lpstr>
      <vt:lpstr>Serialize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erik</cp:lastModifiedBy>
  <cp:lastPrinted>2006-05-22T07:17:15Z</cp:lastPrinted>
  <dcterms:created xsi:type="dcterms:W3CDTF">2006-04-19T07:39:08Z</dcterms:created>
  <dcterms:modified xsi:type="dcterms:W3CDTF">2013-11-06T23:46:27Z</dcterms:modified>
</cp:coreProperties>
</file>