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95" yWindow="-15" windowWidth="19140" windowHeight="12405"/>
  </bookViews>
  <sheets>
    <sheet name="General Setttings" sheetId="4" r:id="rId1"/>
    <sheet name="SabrSurfaces" sheetId="3" r:id="rId2"/>
  </sheets>
  <definedNames>
    <definedName name="abcdName">'General Setttings'!$D$17</definedName>
    <definedName name="atmVolSource">'General Setttings'!$D$15</definedName>
    <definedName name="Currency">'General Setttings'!$D$14</definedName>
    <definedName name="FileOverwrite">'General Setttings'!$D$9</definedName>
    <definedName name="HandlePrefix">SabrSurfaces!$F$2</definedName>
    <definedName name="ObjectOverwrite">'General Setttings'!$D$6</definedName>
    <definedName name="Overwrite">'General Setttings'!$D$16</definedName>
    <definedName name="Permanent">'General Setttings'!$D$5</definedName>
    <definedName name="sabrEurSwaptionVolSurface">'General Setttings'!$D$18</definedName>
    <definedName name="SerializationPath">'General Setttings'!$D$8</definedName>
    <definedName name="Serialize">'General Setttings'!$D$7</definedName>
    <definedName name="Trigger">'General Setttings'!$D$4</definedName>
  </definedNames>
  <calcPr calcId="145621"/>
</workbook>
</file>

<file path=xl/calcChain.xml><?xml version="1.0" encoding="utf-8"?>
<calcChain xmlns="http://schemas.openxmlformats.org/spreadsheetml/2006/main">
  <c r="D8" i="4" l="1"/>
  <c r="D17" i="4" l="1"/>
  <c r="C27" i="3"/>
  <c r="D18" i="4"/>
  <c r="C21" i="3"/>
  <c r="C15" i="3"/>
  <c r="C9" i="3"/>
  <c r="C3" i="3"/>
  <c r="C38" i="3"/>
  <c r="M32" i="3"/>
  <c r="L32" i="3"/>
  <c r="K32" i="3"/>
  <c r="J32" i="3"/>
  <c r="I32" i="3"/>
  <c r="H32" i="3"/>
  <c r="G32" i="3"/>
  <c r="F32" i="3"/>
  <c r="E32" i="3"/>
  <c r="M31" i="3"/>
  <c r="L31" i="3"/>
  <c r="K31" i="3"/>
  <c r="J31" i="3"/>
  <c r="I31" i="3"/>
  <c r="H31" i="3"/>
  <c r="G31" i="3"/>
  <c r="F31" i="3"/>
  <c r="E31" i="3"/>
  <c r="M30" i="3"/>
  <c r="L30" i="3"/>
  <c r="K30" i="3"/>
  <c r="J30" i="3"/>
  <c r="I30" i="3"/>
  <c r="H30" i="3"/>
  <c r="G30" i="3"/>
  <c r="F30" i="3"/>
  <c r="E30" i="3"/>
  <c r="M29" i="3"/>
  <c r="L29" i="3"/>
  <c r="K29" i="3"/>
  <c r="J29" i="3"/>
  <c r="I29" i="3"/>
  <c r="H29" i="3"/>
  <c r="G29" i="3"/>
  <c r="F29" i="3"/>
  <c r="E29" i="3"/>
  <c r="M28" i="3"/>
  <c r="L28" i="3"/>
  <c r="K28" i="3"/>
  <c r="J28" i="3"/>
  <c r="I28" i="3"/>
  <c r="H28" i="3"/>
  <c r="G28" i="3"/>
  <c r="F28" i="3"/>
  <c r="E28" i="3"/>
  <c r="M27" i="3"/>
  <c r="L27" i="3"/>
  <c r="K27" i="3"/>
  <c r="J27" i="3"/>
  <c r="I27" i="3"/>
  <c r="H27" i="3"/>
  <c r="G27" i="3"/>
  <c r="F27" i="3"/>
  <c r="M26" i="3"/>
  <c r="L26" i="3"/>
  <c r="K26" i="3"/>
  <c r="J26" i="3"/>
  <c r="I26" i="3"/>
  <c r="H26" i="3"/>
  <c r="G26" i="3"/>
  <c r="F26" i="3"/>
  <c r="E26" i="3"/>
  <c r="M25" i="3"/>
  <c r="L25" i="3"/>
  <c r="K25" i="3"/>
  <c r="J25" i="3"/>
  <c r="I25" i="3"/>
  <c r="H25" i="3"/>
  <c r="G25" i="3"/>
  <c r="F25" i="3"/>
  <c r="E25" i="3"/>
  <c r="M24" i="3"/>
  <c r="L24" i="3"/>
  <c r="K24" i="3"/>
  <c r="J24" i="3"/>
  <c r="I24" i="3"/>
  <c r="H24" i="3"/>
  <c r="G24" i="3"/>
  <c r="F24" i="3"/>
  <c r="E24" i="3"/>
  <c r="M23" i="3"/>
  <c r="L23" i="3"/>
  <c r="K23" i="3"/>
  <c r="J23" i="3"/>
  <c r="I23" i="3"/>
  <c r="H23" i="3"/>
  <c r="G23" i="3"/>
  <c r="F23" i="3"/>
  <c r="E23" i="3"/>
  <c r="M22" i="3"/>
  <c r="L22" i="3"/>
  <c r="K22" i="3"/>
  <c r="J22" i="3"/>
  <c r="I22" i="3"/>
  <c r="H22" i="3"/>
  <c r="G22" i="3"/>
  <c r="F22" i="3"/>
  <c r="E22" i="3"/>
  <c r="M21" i="3"/>
  <c r="L21" i="3"/>
  <c r="K21" i="3"/>
  <c r="J21" i="3"/>
  <c r="I21" i="3"/>
  <c r="H21" i="3"/>
  <c r="G21" i="3"/>
  <c r="F21" i="3"/>
  <c r="M20" i="3"/>
  <c r="L20" i="3"/>
  <c r="K20" i="3"/>
  <c r="J20" i="3"/>
  <c r="I20" i="3"/>
  <c r="H20" i="3"/>
  <c r="G20" i="3"/>
  <c r="F20" i="3"/>
  <c r="E20" i="3"/>
  <c r="M19" i="3"/>
  <c r="L19" i="3"/>
  <c r="K19" i="3"/>
  <c r="J19" i="3"/>
  <c r="I19" i="3"/>
  <c r="H19" i="3"/>
  <c r="G19" i="3"/>
  <c r="F19" i="3"/>
  <c r="E19" i="3"/>
  <c r="M18" i="3"/>
  <c r="L18" i="3"/>
  <c r="K18" i="3"/>
  <c r="J18" i="3"/>
  <c r="I18" i="3"/>
  <c r="H18" i="3"/>
  <c r="G18" i="3"/>
  <c r="F18" i="3"/>
  <c r="E18" i="3"/>
  <c r="M17" i="3"/>
  <c r="L17" i="3"/>
  <c r="K17" i="3"/>
  <c r="J17" i="3"/>
  <c r="I17" i="3"/>
  <c r="H17" i="3"/>
  <c r="G17" i="3"/>
  <c r="F17" i="3"/>
  <c r="E17" i="3"/>
  <c r="M16" i="3"/>
  <c r="L16" i="3"/>
  <c r="K16" i="3"/>
  <c r="J16" i="3"/>
  <c r="I16" i="3"/>
  <c r="H16" i="3"/>
  <c r="G16" i="3"/>
  <c r="F16" i="3"/>
  <c r="E16" i="3"/>
  <c r="M15" i="3"/>
  <c r="L15" i="3"/>
  <c r="K15" i="3"/>
  <c r="J15" i="3"/>
  <c r="I15" i="3"/>
  <c r="H15" i="3"/>
  <c r="G15" i="3"/>
  <c r="F15" i="3"/>
  <c r="E27" i="3"/>
  <c r="E21" i="3"/>
  <c r="E15" i="3"/>
  <c r="M14" i="3"/>
  <c r="L14" i="3"/>
  <c r="K14" i="3"/>
  <c r="J14" i="3"/>
  <c r="I14" i="3"/>
  <c r="H14" i="3"/>
  <c r="G14" i="3"/>
  <c r="F14" i="3"/>
  <c r="E14" i="3"/>
  <c r="M13" i="3"/>
  <c r="L13" i="3"/>
  <c r="K13" i="3"/>
  <c r="J13" i="3"/>
  <c r="I13" i="3"/>
  <c r="H13" i="3"/>
  <c r="G13" i="3"/>
  <c r="F13" i="3"/>
  <c r="E13" i="3"/>
  <c r="M12" i="3"/>
  <c r="L12" i="3"/>
  <c r="K12" i="3"/>
  <c r="J12" i="3"/>
  <c r="I12" i="3"/>
  <c r="H12" i="3"/>
  <c r="G12" i="3"/>
  <c r="F12" i="3"/>
  <c r="E12" i="3"/>
  <c r="M11" i="3"/>
  <c r="L11" i="3"/>
  <c r="K11" i="3"/>
  <c r="J11" i="3"/>
  <c r="I11" i="3"/>
  <c r="H11" i="3"/>
  <c r="G11" i="3"/>
  <c r="F11" i="3"/>
  <c r="E11" i="3"/>
  <c r="M10" i="3"/>
  <c r="L10" i="3"/>
  <c r="K10" i="3"/>
  <c r="J10" i="3"/>
  <c r="I10" i="3"/>
  <c r="H10" i="3"/>
  <c r="G10" i="3"/>
  <c r="F10" i="3"/>
  <c r="E10" i="3"/>
  <c r="M9" i="3"/>
  <c r="L9" i="3"/>
  <c r="K9" i="3"/>
  <c r="J9" i="3"/>
  <c r="I9" i="3"/>
  <c r="H9" i="3"/>
  <c r="G9" i="3"/>
  <c r="F9" i="3"/>
  <c r="E9" i="3"/>
  <c r="M8" i="3"/>
  <c r="L8" i="3"/>
  <c r="K8" i="3"/>
  <c r="J8" i="3"/>
  <c r="I8" i="3"/>
  <c r="H8" i="3"/>
  <c r="G8" i="3"/>
  <c r="F8" i="3"/>
  <c r="E8" i="3"/>
  <c r="M7" i="3"/>
  <c r="L7" i="3"/>
  <c r="K7" i="3"/>
  <c r="J7" i="3"/>
  <c r="I7" i="3"/>
  <c r="H7" i="3"/>
  <c r="G7" i="3"/>
  <c r="F7" i="3"/>
  <c r="E7" i="3"/>
  <c r="M6" i="3"/>
  <c r="L6" i="3"/>
  <c r="K6" i="3"/>
  <c r="J6" i="3"/>
  <c r="I6" i="3"/>
  <c r="H6" i="3"/>
  <c r="G6" i="3"/>
  <c r="F6" i="3"/>
  <c r="E6" i="3"/>
  <c r="M5" i="3"/>
  <c r="L5" i="3"/>
  <c r="K5" i="3"/>
  <c r="J5" i="3"/>
  <c r="I5" i="3"/>
  <c r="H5" i="3"/>
  <c r="G5" i="3"/>
  <c r="F5" i="3"/>
  <c r="E5" i="3"/>
  <c r="M4" i="3"/>
  <c r="L4" i="3"/>
  <c r="K4" i="3"/>
  <c r="J4" i="3"/>
  <c r="I4" i="3"/>
  <c r="H4" i="3"/>
  <c r="G4" i="3"/>
  <c r="F4" i="3"/>
  <c r="E4" i="3"/>
  <c r="M3" i="3"/>
  <c r="L3" i="3"/>
  <c r="K3" i="3"/>
  <c r="J3" i="3"/>
  <c r="I3" i="3"/>
  <c r="H3" i="3"/>
  <c r="G3" i="3"/>
  <c r="F3" i="3"/>
  <c r="E3" i="3"/>
  <c r="B1" i="4"/>
  <c r="C28" i="3"/>
  <c r="C43" i="3"/>
  <c r="C29" i="3"/>
  <c r="C10" i="3"/>
  <c r="C4" i="3"/>
  <c r="C5" i="3" s="1"/>
  <c r="C40" i="3"/>
  <c r="C11" i="3"/>
  <c r="C30" i="3"/>
  <c r="C6" i="3"/>
  <c r="C39" i="3"/>
  <c r="C12" i="3"/>
  <c r="B40" i="3" l="1"/>
  <c r="B39" i="3"/>
  <c r="B43" i="3"/>
  <c r="C16" i="3"/>
  <c r="C22" i="3"/>
  <c r="C41" i="3"/>
  <c r="C17" i="3"/>
  <c r="C23" i="3"/>
  <c r="C42" i="3"/>
  <c r="C24" i="3"/>
  <c r="C18" i="3"/>
  <c r="B42" i="3" l="1"/>
  <c r="B41" i="3"/>
  <c r="D38" i="3"/>
</calcChain>
</file>

<file path=xl/sharedStrings.xml><?xml version="1.0" encoding="utf-8"?>
<sst xmlns="http://schemas.openxmlformats.org/spreadsheetml/2006/main" count="83" uniqueCount="38">
  <si>
    <t>Trigger</t>
  </si>
  <si>
    <t>SabrVolSurface</t>
  </si>
  <si>
    <t>Index</t>
  </si>
  <si>
    <t>3M</t>
  </si>
  <si>
    <t>10Y</t>
  </si>
  <si>
    <t>1Y</t>
  </si>
  <si>
    <t>5Y</t>
  </si>
  <si>
    <t>20Y</t>
  </si>
  <si>
    <t>30Y</t>
  </si>
  <si>
    <t>Permanent</t>
  </si>
  <si>
    <t>AbcdAtmVolCurves Names</t>
  </si>
  <si>
    <t>Abcd Atm Swaption Curve</t>
  </si>
  <si>
    <t>SabrVolSurfaces Names</t>
  </si>
  <si>
    <t>Currency</t>
  </si>
  <si>
    <t>EUR</t>
  </si>
  <si>
    <t>General Settings</t>
  </si>
  <si>
    <t>ObjectOverwrite</t>
  </si>
  <si>
    <t>Serialize</t>
  </si>
  <si>
    <t>SerializationPath</t>
  </si>
  <si>
    <t>FileOverwrite</t>
  </si>
  <si>
    <t>Additional Settings</t>
  </si>
  <si>
    <t>Serialization area</t>
  </si>
  <si>
    <t>File name</t>
  </si>
  <si>
    <t>Objects Ids</t>
  </si>
  <si>
    <t>Overwrite</t>
  </si>
  <si>
    <t>Atm Volatility source</t>
  </si>
  <si>
    <t>Error</t>
  </si>
  <si>
    <t>2Y</t>
  </si>
  <si>
    <t>-200bp</t>
  </si>
  <si>
    <t>-100bp</t>
  </si>
  <si>
    <t>-50bp</t>
  </si>
  <si>
    <t>-25bp</t>
  </si>
  <si>
    <t>ATM</t>
  </si>
  <si>
    <t>25bp</t>
  </si>
  <si>
    <t>50bp</t>
  </si>
  <si>
    <t>100bp</t>
  </si>
  <si>
    <t>200bp</t>
  </si>
  <si>
    <t>ICAP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</si>
</sst>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\-mmm\-yyyy\,\ hh:mm:ss"/>
  </numFmts>
  <fonts count="11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Microsoft Sans Serif"/>
      <family val="2"/>
    </font>
    <font>
      <sz val="8"/>
      <name val="Microsoft Sans Serif"/>
      <family val="2"/>
    </font>
    <font>
      <sz val="8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10"/>
      <name val="Microsoft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9" fontId="3" fillId="2" borderId="1" xfId="0" applyNumberFormat="1" applyFont="1" applyFill="1" applyBorder="1" applyAlignment="1">
      <alignment horizontal="center"/>
    </xf>
    <xf numFmtId="9" fontId="3" fillId="2" borderId="2" xfId="0" applyNumberFormat="1" applyFont="1" applyFill="1" applyBorder="1" applyAlignment="1">
      <alignment horizontal="center"/>
    </xf>
    <xf numFmtId="10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9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0" fontId="4" fillId="2" borderId="6" xfId="1" applyNumberFormat="1" applyFont="1" applyFill="1" applyBorder="1" applyAlignment="1"/>
    <xf numFmtId="10" fontId="4" fillId="2" borderId="0" xfId="1" applyNumberFormat="1" applyFont="1" applyFill="1" applyBorder="1" applyAlignment="1"/>
    <xf numFmtId="10" fontId="4" fillId="2" borderId="7" xfId="1" applyNumberFormat="1" applyFont="1" applyFill="1" applyBorder="1" applyAlignment="1"/>
    <xf numFmtId="0" fontId="3" fillId="2" borderId="8" xfId="0" applyFont="1" applyFill="1" applyBorder="1" applyAlignment="1">
      <alignment horizontal="center"/>
    </xf>
    <xf numFmtId="10" fontId="4" fillId="2" borderId="9" xfId="1" applyNumberFormat="1" applyFont="1" applyFill="1" applyBorder="1" applyAlignment="1"/>
    <xf numFmtId="10" fontId="4" fillId="2" borderId="10" xfId="1" applyNumberFormat="1" applyFont="1" applyFill="1" applyBorder="1" applyAlignment="1"/>
    <xf numFmtId="10" fontId="4" fillId="2" borderId="11" xfId="1" applyNumberFormat="1" applyFont="1" applyFill="1" applyBorder="1" applyAlignment="1"/>
    <xf numFmtId="0" fontId="3" fillId="2" borderId="12" xfId="0" applyFont="1" applyFill="1" applyBorder="1" applyAlignment="1">
      <alignment horizontal="center"/>
    </xf>
    <xf numFmtId="10" fontId="4" fillId="2" borderId="13" xfId="1" applyNumberFormat="1" applyFont="1" applyFill="1" applyBorder="1" applyAlignment="1"/>
    <xf numFmtId="10" fontId="4" fillId="2" borderId="14" xfId="1" applyNumberFormat="1" applyFont="1" applyFill="1" applyBorder="1" applyAlignment="1"/>
    <xf numFmtId="10" fontId="4" fillId="2" borderId="15" xfId="1" applyNumberFormat="1" applyFont="1" applyFill="1" applyBorder="1" applyAlignment="1"/>
    <xf numFmtId="0" fontId="3" fillId="2" borderId="16" xfId="0" applyFont="1" applyFill="1" applyBorder="1" applyAlignment="1">
      <alignment horizontal="center"/>
    </xf>
    <xf numFmtId="10" fontId="4" fillId="2" borderId="17" xfId="1" applyNumberFormat="1" applyFont="1" applyFill="1" applyBorder="1" applyAlignment="1"/>
    <xf numFmtId="10" fontId="4" fillId="2" borderId="18" xfId="1" applyNumberFormat="1" applyFont="1" applyFill="1" applyBorder="1" applyAlignment="1"/>
    <xf numFmtId="10" fontId="4" fillId="2" borderId="19" xfId="1" applyNumberFormat="1" applyFont="1" applyFill="1" applyBorder="1" applyAlignment="1"/>
    <xf numFmtId="0" fontId="4" fillId="3" borderId="20" xfId="0" applyFont="1" applyFill="1" applyBorder="1"/>
    <xf numFmtId="0" fontId="4" fillId="0" borderId="0" xfId="0" applyFont="1"/>
    <xf numFmtId="0" fontId="5" fillId="3" borderId="20" xfId="0" applyFont="1" applyFill="1" applyBorder="1"/>
    <xf numFmtId="0" fontId="3" fillId="0" borderId="1" xfId="0" applyFont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/>
    </xf>
    <xf numFmtId="0" fontId="7" fillId="2" borderId="21" xfId="0" applyFont="1" applyFill="1" applyBorder="1"/>
    <xf numFmtId="0" fontId="7" fillId="2" borderId="0" xfId="0" applyFont="1" applyFill="1" applyBorder="1"/>
    <xf numFmtId="0" fontId="7" fillId="2" borderId="22" xfId="0" applyFont="1" applyFill="1" applyBorder="1"/>
    <xf numFmtId="0" fontId="5" fillId="2" borderId="22" xfId="0" applyFont="1" applyFill="1" applyBorder="1"/>
    <xf numFmtId="0" fontId="0" fillId="2" borderId="23" xfId="0" applyFill="1" applyBorder="1"/>
    <xf numFmtId="0" fontId="2" fillId="2" borderId="18" xfId="0" applyFont="1" applyFill="1" applyBorder="1"/>
    <xf numFmtId="0" fontId="2" fillId="2" borderId="24" xfId="0" applyFont="1" applyFill="1" applyBorder="1"/>
    <xf numFmtId="0" fontId="0" fillId="2" borderId="0" xfId="0" applyFill="1"/>
    <xf numFmtId="0" fontId="4" fillId="0" borderId="25" xfId="0" applyFont="1" applyBorder="1"/>
    <xf numFmtId="0" fontId="4" fillId="5" borderId="25" xfId="0" quotePrefix="1" applyFont="1" applyFill="1" applyBorder="1" applyAlignment="1">
      <alignment horizontal="left"/>
    </xf>
    <xf numFmtId="0" fontId="4" fillId="2" borderId="26" xfId="0" applyFont="1" applyFill="1" applyBorder="1"/>
    <xf numFmtId="0" fontId="4" fillId="2" borderId="6" xfId="0" applyFont="1" applyFill="1" applyBorder="1"/>
    <xf numFmtId="0" fontId="4" fillId="2" borderId="9" xfId="0" applyFont="1" applyFill="1" applyBorder="1"/>
    <xf numFmtId="0" fontId="4" fillId="2" borderId="27" xfId="0" applyFont="1" applyFill="1" applyBorder="1"/>
    <xf numFmtId="0" fontId="4" fillId="2" borderId="28" xfId="0" applyFont="1" applyFill="1" applyBorder="1"/>
    <xf numFmtId="0" fontId="4" fillId="2" borderId="0" xfId="0" applyFont="1" applyFill="1" applyBorder="1"/>
    <xf numFmtId="0" fontId="4" fillId="2" borderId="7" xfId="0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5" fillId="3" borderId="29" xfId="0" applyFont="1" applyFill="1" applyBorder="1"/>
    <xf numFmtId="0" fontId="5" fillId="2" borderId="30" xfId="0" applyFont="1" applyFill="1" applyBorder="1" applyAlignment="1">
      <alignment horizontal="center"/>
    </xf>
    <xf numFmtId="0" fontId="5" fillId="3" borderId="31" xfId="0" applyFont="1" applyFill="1" applyBorder="1"/>
    <xf numFmtId="0" fontId="5" fillId="2" borderId="25" xfId="0" applyFont="1" applyFill="1" applyBorder="1" applyAlignment="1">
      <alignment horizontal="center"/>
    </xf>
    <xf numFmtId="0" fontId="5" fillId="3" borderId="32" xfId="0" applyFont="1" applyFill="1" applyBorder="1"/>
    <xf numFmtId="0" fontId="5" fillId="2" borderId="33" xfId="0" applyFont="1" applyFill="1" applyBorder="1" applyAlignment="1">
      <alignment horizontal="center"/>
    </xf>
    <xf numFmtId="0" fontId="4" fillId="3" borderId="29" xfId="0" applyNumberFormat="1" applyFont="1" applyFill="1" applyBorder="1"/>
    <xf numFmtId="164" fontId="4" fillId="6" borderId="34" xfId="0" quotePrefix="1" applyNumberFormat="1" applyFont="1" applyFill="1" applyBorder="1" applyAlignment="1" applyProtection="1">
      <alignment horizontal="center"/>
    </xf>
    <xf numFmtId="0" fontId="4" fillId="3" borderId="31" xfId="0" applyNumberFormat="1" applyFont="1" applyFill="1" applyBorder="1"/>
    <xf numFmtId="164" fontId="4" fillId="6" borderId="35" xfId="0" quotePrefix="1" applyNumberFormat="1" applyFont="1" applyFill="1" applyBorder="1" applyAlignment="1" applyProtection="1">
      <alignment horizontal="center"/>
    </xf>
    <xf numFmtId="164" fontId="4" fillId="6" borderId="35" xfId="0" applyNumberFormat="1" applyFont="1" applyFill="1" applyBorder="1" applyAlignment="1" applyProtection="1">
      <alignment horizontal="center"/>
    </xf>
    <xf numFmtId="0" fontId="4" fillId="3" borderId="32" xfId="0" applyNumberFormat="1" applyFont="1" applyFill="1" applyBorder="1"/>
    <xf numFmtId="164" fontId="4" fillId="6" borderId="36" xfId="0" quotePrefix="1" applyNumberFormat="1" applyFont="1" applyFill="1" applyBorder="1" applyAlignment="1" applyProtection="1">
      <alignment horizontal="center"/>
    </xf>
    <xf numFmtId="0" fontId="4" fillId="2" borderId="21" xfId="0" applyFont="1" applyFill="1" applyBorder="1"/>
    <xf numFmtId="0" fontId="4" fillId="2" borderId="22" xfId="0" applyFont="1" applyFill="1" applyBorder="1"/>
    <xf numFmtId="15" fontId="4" fillId="2" borderId="22" xfId="0" applyNumberFormat="1" applyFont="1" applyFill="1" applyBorder="1"/>
    <xf numFmtId="0" fontId="4" fillId="2" borderId="23" xfId="0" applyFont="1" applyFill="1" applyBorder="1"/>
    <xf numFmtId="0" fontId="4" fillId="2" borderId="18" xfId="0" applyFont="1" applyFill="1" applyBorder="1"/>
    <xf numFmtId="0" fontId="4" fillId="2" borderId="24" xfId="0" applyFont="1" applyFill="1" applyBorder="1"/>
    <xf numFmtId="0" fontId="2" fillId="0" borderId="0" xfId="0" applyFont="1"/>
    <xf numFmtId="0" fontId="8" fillId="7" borderId="1" xfId="0" applyFont="1" applyFill="1" applyBorder="1" applyAlignment="1">
      <alignment horizontal="left"/>
    </xf>
    <xf numFmtId="0" fontId="2" fillId="7" borderId="2" xfId="0" applyFont="1" applyFill="1" applyBorder="1"/>
    <xf numFmtId="0" fontId="2" fillId="7" borderId="3" xfId="0" applyFont="1" applyFill="1" applyBorder="1"/>
    <xf numFmtId="0" fontId="2" fillId="0" borderId="0" xfId="0" applyFont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30" xfId="0" applyFont="1" applyFill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/>
    <xf numFmtId="0" fontId="5" fillId="3" borderId="39" xfId="0" applyFont="1" applyFill="1" applyBorder="1"/>
    <xf numFmtId="0" fontId="9" fillId="8" borderId="4" xfId="0" applyFont="1" applyFill="1" applyBorder="1" applyAlignment="1">
      <alignment horizontal="center"/>
    </xf>
    <xf numFmtId="0" fontId="4" fillId="0" borderId="12" xfId="0" applyFont="1" applyBorder="1"/>
    <xf numFmtId="0" fontId="4" fillId="0" borderId="5" xfId="0" applyFont="1" applyBorder="1"/>
    <xf numFmtId="0" fontId="4" fillId="0" borderId="8" xfId="0" applyFont="1" applyBorder="1"/>
    <xf numFmtId="0" fontId="4" fillId="6" borderId="40" xfId="0" applyNumberFormat="1" applyFont="1" applyFill="1" applyBorder="1" applyAlignment="1" applyProtection="1"/>
    <xf numFmtId="0" fontId="4" fillId="0" borderId="15" xfId="0" applyFont="1" applyBorder="1"/>
    <xf numFmtId="0" fontId="4" fillId="6" borderId="38" xfId="0" applyNumberFormat="1" applyFont="1" applyFill="1" applyBorder="1" applyAlignment="1" applyProtection="1"/>
    <xf numFmtId="0" fontId="4" fillId="0" borderId="7" xfId="0" applyFont="1" applyBorder="1"/>
    <xf numFmtId="0" fontId="4" fillId="6" borderId="41" xfId="0" applyNumberFormat="1" applyFont="1" applyFill="1" applyBorder="1" applyAlignment="1" applyProtection="1"/>
    <xf numFmtId="0" fontId="4" fillId="0" borderId="11" xfId="0" applyFont="1" applyBorder="1"/>
    <xf numFmtId="0" fontId="10" fillId="0" borderId="25" xfId="0" applyFont="1" applyBorder="1"/>
    <xf numFmtId="164" fontId="4" fillId="6" borderId="42" xfId="0" quotePrefix="1" applyNumberFormat="1" applyFont="1" applyFill="1" applyBorder="1" applyAlignment="1" applyProtection="1">
      <alignment horizontal="center"/>
    </xf>
    <xf numFmtId="0" fontId="5" fillId="2" borderId="20" xfId="0" applyFont="1" applyFill="1" applyBorder="1" applyAlignment="1">
      <alignment horizontal="center"/>
    </xf>
    <xf numFmtId="10" fontId="4" fillId="0" borderId="0" xfId="1" applyNumberFormat="1" applyFont="1"/>
    <xf numFmtId="0" fontId="6" fillId="9" borderId="43" xfId="0" applyFont="1" applyFill="1" applyBorder="1" applyAlignment="1">
      <alignment horizontal="center"/>
    </xf>
    <xf numFmtId="0" fontId="6" fillId="9" borderId="44" xfId="0" applyFont="1" applyFill="1" applyBorder="1" applyAlignment="1">
      <alignment horizontal="center"/>
    </xf>
    <xf numFmtId="0" fontId="6" fillId="9" borderId="4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9"/>
  <sheetViews>
    <sheetView tabSelected="1" workbookViewId="0">
      <selection activeCell="D4" sqref="D4"/>
    </sheetView>
  </sheetViews>
  <sheetFormatPr defaultRowHeight="12.75" x14ac:dyDescent="0.2"/>
  <cols>
    <col min="1" max="1" width="3" style="36" customWidth="1"/>
    <col min="2" max="2" width="5.140625" style="36" customWidth="1"/>
    <col min="3" max="3" width="20.85546875" style="36" bestFit="1" customWidth="1"/>
    <col min="4" max="4" width="91.85546875" style="36" bestFit="1" customWidth="1"/>
    <col min="5" max="5" width="5.42578125" style="36" customWidth="1"/>
    <col min="6" max="16384" width="9.140625" style="36"/>
  </cols>
  <sheetData>
    <row r="1" spans="1:33" s="27" customFormat="1" x14ac:dyDescent="0.2">
      <c r="B1" s="28" t="str">
        <f>_xll.qlxlVersion(TRUE,Trigger)</f>
        <v>QuantLibXL 1.2.0 - MS VC++ 9.0 - Multithreaded Dynamic Runtime library - Release Configuration - Jan 18 2013 12:11:06</v>
      </c>
    </row>
    <row r="2" spans="1:33" s="27" customFormat="1" ht="15.75" x14ac:dyDescent="0.25">
      <c r="B2" s="91" t="s">
        <v>15</v>
      </c>
      <c r="C2" s="92"/>
      <c r="D2" s="92"/>
      <c r="E2" s="93"/>
    </row>
    <row r="3" spans="1:33" s="27" customFormat="1" ht="13.5" thickBot="1" x14ac:dyDescent="0.25">
      <c r="B3" s="61"/>
      <c r="C3" s="44"/>
      <c r="D3" s="44"/>
      <c r="E3" s="62"/>
    </row>
    <row r="4" spans="1:33" s="27" customFormat="1" x14ac:dyDescent="0.2">
      <c r="B4" s="61"/>
      <c r="C4" s="54" t="s">
        <v>0</v>
      </c>
      <c r="D4" s="55"/>
      <c r="E4" s="63"/>
    </row>
    <row r="5" spans="1:33" s="27" customFormat="1" x14ac:dyDescent="0.2">
      <c r="B5" s="61"/>
      <c r="C5" s="56" t="s">
        <v>9</v>
      </c>
      <c r="D5" s="57" t="b">
        <v>1</v>
      </c>
      <c r="E5" s="63"/>
    </row>
    <row r="6" spans="1:33" s="27" customFormat="1" x14ac:dyDescent="0.2">
      <c r="B6" s="61"/>
      <c r="C6" s="56" t="s">
        <v>16</v>
      </c>
      <c r="D6" s="57" t="b">
        <v>0</v>
      </c>
      <c r="E6" s="63"/>
    </row>
    <row r="7" spans="1:33" s="27" customFormat="1" x14ac:dyDescent="0.2">
      <c r="B7" s="61"/>
      <c r="C7" s="56" t="s">
        <v>17</v>
      </c>
      <c r="D7" s="58" t="b">
        <v>1</v>
      </c>
      <c r="E7" s="63"/>
    </row>
    <row r="8" spans="1:33" s="27" customFormat="1" x14ac:dyDescent="0.2">
      <c r="B8" s="61"/>
      <c r="C8" s="56" t="s">
        <v>18</v>
      </c>
      <c r="D8" s="88" t="str">
        <f ca="1">SUBSTITUTE(LEFT(CELL("filename",A1),FIND("[",CELL("filename",A1),1)-1),"\XLS\","\XML\")</f>
        <v>C:\Users\erik\Documents\repos\quantlib_nando\QuantLibXL\Data\XML\040_SwaptionVolBootstrap\040_Experimental\</v>
      </c>
      <c r="E8" s="63"/>
    </row>
    <row r="9" spans="1:33" s="27" customFormat="1" ht="13.5" thickBot="1" x14ac:dyDescent="0.25">
      <c r="B9" s="61"/>
      <c r="C9" s="59" t="s">
        <v>19</v>
      </c>
      <c r="D9" s="60" t="b">
        <v>1</v>
      </c>
      <c r="E9" s="63"/>
    </row>
    <row r="10" spans="1:33" s="27" customFormat="1" x14ac:dyDescent="0.2">
      <c r="B10" s="64"/>
      <c r="C10" s="65"/>
      <c r="D10" s="65"/>
      <c r="E10" s="66"/>
    </row>
    <row r="11" spans="1:33" s="27" customFormat="1" x14ac:dyDescent="0.2"/>
    <row r="12" spans="1:33" s="27" customFormat="1" ht="15.75" x14ac:dyDescent="0.25">
      <c r="B12" s="91" t="s">
        <v>20</v>
      </c>
      <c r="C12" s="92"/>
      <c r="D12" s="92"/>
      <c r="E12" s="93"/>
    </row>
    <row r="13" spans="1:33" customFormat="1" ht="13.5" thickBot="1" x14ac:dyDescent="0.25">
      <c r="A13" s="27"/>
      <c r="B13" s="29"/>
      <c r="C13" s="30"/>
      <c r="D13" s="30"/>
      <c r="E13" s="31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  <row r="14" spans="1:33" customFormat="1" x14ac:dyDescent="0.2">
      <c r="A14" s="27"/>
      <c r="B14" s="29"/>
      <c r="C14" s="48" t="s">
        <v>13</v>
      </c>
      <c r="D14" s="49" t="s">
        <v>14</v>
      </c>
      <c r="E14" s="32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 spans="1:33" customFormat="1" x14ac:dyDescent="0.2">
      <c r="A15" s="27"/>
      <c r="B15" s="29"/>
      <c r="C15" s="76" t="s">
        <v>25</v>
      </c>
      <c r="D15" s="51" t="s">
        <v>37</v>
      </c>
      <c r="E15" s="32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</row>
    <row r="16" spans="1:33" s="27" customFormat="1" x14ac:dyDescent="0.2">
      <c r="B16" s="61"/>
      <c r="C16" s="56" t="s">
        <v>24</v>
      </c>
      <c r="D16" s="51" t="b">
        <v>0</v>
      </c>
      <c r="E16" s="63"/>
    </row>
    <row r="17" spans="1:33" s="27" customFormat="1" x14ac:dyDescent="0.2">
      <c r="B17" s="29"/>
      <c r="C17" s="50" t="s">
        <v>10</v>
      </c>
      <c r="D17" s="89" t="str">
        <f>Currency&amp;"SwaptionAbcdAtmVolCurve"</f>
        <v>EURSwaptionAbcdAtmVolCurve</v>
      </c>
      <c r="E17" s="32"/>
    </row>
    <row r="18" spans="1:33" s="27" customFormat="1" ht="13.5" thickBot="1" x14ac:dyDescent="0.25">
      <c r="B18" s="29"/>
      <c r="C18" s="52" t="s">
        <v>12</v>
      </c>
      <c r="D18" s="53" t="str">
        <f>"SwaptionSabrVolSurface"</f>
        <v>SwaptionSabrVolSurface</v>
      </c>
      <c r="E18" s="32"/>
    </row>
    <row r="19" spans="1:33" customFormat="1" x14ac:dyDescent="0.2">
      <c r="A19" s="27"/>
      <c r="B19" s="33"/>
      <c r="C19" s="34"/>
      <c r="D19" s="34"/>
      <c r="E19" s="35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</row>
    <row r="20" spans="1:33" s="27" customFormat="1" x14ac:dyDescent="0.2"/>
    <row r="21" spans="1:33" s="27" customFormat="1" x14ac:dyDescent="0.2"/>
    <row r="22" spans="1:33" s="27" customFormat="1" x14ac:dyDescent="0.2"/>
    <row r="23" spans="1:33" s="27" customFormat="1" x14ac:dyDescent="0.2"/>
    <row r="24" spans="1:33" s="27" customFormat="1" x14ac:dyDescent="0.2"/>
    <row r="25" spans="1:33" s="27" customFormat="1" x14ac:dyDescent="0.2"/>
    <row r="26" spans="1:33" s="27" customFormat="1" x14ac:dyDescent="0.2"/>
    <row r="27" spans="1:33" s="27" customFormat="1" x14ac:dyDescent="0.2"/>
    <row r="28" spans="1:33" s="27" customFormat="1" x14ac:dyDescent="0.2"/>
    <row r="29" spans="1:33" s="27" customFormat="1" x14ac:dyDescent="0.2"/>
    <row r="30" spans="1:33" s="27" customFormat="1" x14ac:dyDescent="0.2"/>
    <row r="31" spans="1:33" s="27" customFormat="1" x14ac:dyDescent="0.2"/>
    <row r="32" spans="1:33" s="27" customFormat="1" x14ac:dyDescent="0.2"/>
    <row r="33" s="27" customFormat="1" x14ac:dyDescent="0.2"/>
    <row r="34" s="27" customFormat="1" x14ac:dyDescent="0.2"/>
    <row r="35" s="27" customFormat="1" x14ac:dyDescent="0.2"/>
    <row r="36" s="27" customFormat="1" x14ac:dyDescent="0.2"/>
    <row r="37" s="27" customFormat="1" x14ac:dyDescent="0.2"/>
    <row r="38" s="27" customFormat="1" x14ac:dyDescent="0.2"/>
    <row r="39" s="27" customFormat="1" x14ac:dyDescent="0.2"/>
    <row r="40" s="27" customFormat="1" x14ac:dyDescent="0.2"/>
    <row r="41" s="27" customFormat="1" x14ac:dyDescent="0.2"/>
    <row r="42" s="27" customFormat="1" x14ac:dyDescent="0.2"/>
    <row r="43" s="27" customFormat="1" x14ac:dyDescent="0.2"/>
    <row r="44" s="27" customFormat="1" x14ac:dyDescent="0.2"/>
    <row r="45" s="27" customFormat="1" x14ac:dyDescent="0.2"/>
    <row r="46" s="27" customFormat="1" x14ac:dyDescent="0.2"/>
    <row r="47" s="27" customFormat="1" x14ac:dyDescent="0.2"/>
    <row r="48" s="27" customFormat="1" x14ac:dyDescent="0.2"/>
    <row r="49" s="27" customFormat="1" x14ac:dyDescent="0.2"/>
  </sheetData>
  <mergeCells count="2">
    <mergeCell ref="B12:E12"/>
    <mergeCell ref="B2:E2"/>
  </mergeCells>
  <phoneticPr fontId="2" type="noConversion"/>
  <dataValidations count="2">
    <dataValidation type="list" allowBlank="1" showInputMessage="1" showErrorMessage="1" sqref="D14">
      <formula1>"EUR,USD,GBP,JPY,CHF"</formula1>
    </dataValidation>
    <dataValidation type="list" allowBlank="1" showInputMessage="1" showErrorMessage="1" sqref="D15">
      <formula1>"ICAP,BGCP"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3"/>
  <sheetViews>
    <sheetView workbookViewId="0"/>
  </sheetViews>
  <sheetFormatPr defaultRowHeight="10.5" x14ac:dyDescent="0.15"/>
  <cols>
    <col min="1" max="1" width="4.5703125" style="24" customWidth="1"/>
    <col min="2" max="2" width="32.7109375" style="24" bestFit="1" customWidth="1"/>
    <col min="3" max="3" width="31.85546875" style="24" bestFit="1" customWidth="1"/>
    <col min="4" max="4" width="7" style="24" customWidth="1"/>
    <col min="5" max="6" width="22.28515625" style="24" bestFit="1" customWidth="1"/>
    <col min="7" max="8" width="21.42578125" style="24" bestFit="1" customWidth="1"/>
    <col min="9" max="9" width="20.7109375" style="24" bestFit="1" customWidth="1"/>
    <col min="10" max="11" width="20.85546875" style="24" bestFit="1" customWidth="1"/>
    <col min="12" max="13" width="21.85546875" style="24" bestFit="1" customWidth="1"/>
    <col min="14" max="16384" width="9.140625" style="24"/>
  </cols>
  <sheetData>
    <row r="1" spans="1:13" ht="11.25" thickBot="1" x14ac:dyDescent="0.2">
      <c r="E1" s="90">
        <v>-0.02</v>
      </c>
      <c r="F1" s="90">
        <v>-0.01</v>
      </c>
      <c r="G1" s="90">
        <v>-5.0000000000000001E-3</v>
      </c>
      <c r="H1" s="90">
        <v>-2.5000000000000001E-3</v>
      </c>
      <c r="I1" s="90">
        <v>0</v>
      </c>
      <c r="J1" s="90">
        <v>2.5000000000000001E-3</v>
      </c>
      <c r="K1" s="90">
        <v>5.0000000000000001E-3</v>
      </c>
      <c r="L1" s="90">
        <v>0.01</v>
      </c>
      <c r="M1" s="90">
        <v>0.02</v>
      </c>
    </row>
    <row r="2" spans="1:13" ht="11.25" thickBot="1" x14ac:dyDescent="0.2">
      <c r="A2" s="39"/>
      <c r="B2" s="42"/>
      <c r="C2" s="43"/>
      <c r="D2" s="26"/>
      <c r="E2" s="1" t="s">
        <v>28</v>
      </c>
      <c r="F2" s="2" t="s">
        <v>29</v>
      </c>
      <c r="G2" s="3" t="s">
        <v>30</v>
      </c>
      <c r="H2" s="3" t="s">
        <v>31</v>
      </c>
      <c r="I2" s="4" t="s">
        <v>32</v>
      </c>
      <c r="J2" s="3" t="s">
        <v>33</v>
      </c>
      <c r="K2" s="3" t="s">
        <v>34</v>
      </c>
      <c r="L2" s="2" t="s">
        <v>35</v>
      </c>
      <c r="M2" s="5" t="s">
        <v>36</v>
      </c>
    </row>
    <row r="3" spans="1:13" x14ac:dyDescent="0.15">
      <c r="A3" s="40"/>
      <c r="B3" s="23" t="s">
        <v>2</v>
      </c>
      <c r="C3" s="37" t="str">
        <f>"EuriborSwapIsdaFixA"&amp;C7</f>
        <v>EuriborSwapIsdaFixA2Y</v>
      </c>
      <c r="D3" s="6" t="s">
        <v>3</v>
      </c>
      <c r="E3" s="16" t="str">
        <f t="shared" ref="E3:M8" si="0">Currency&amp;"_"&amp;$D3&amp;"x"&amp;$C$7&amp;"_"&amp;E$2&amp;"_Quote"</f>
        <v>EUR_3Mx2Y_-200bp_Quote</v>
      </c>
      <c r="F3" s="17" t="str">
        <f t="shared" si="0"/>
        <v>EUR_3Mx2Y_-100bp_Quote</v>
      </c>
      <c r="G3" s="17" t="str">
        <f t="shared" si="0"/>
        <v>EUR_3Mx2Y_-50bp_Quote</v>
      </c>
      <c r="H3" s="17" t="str">
        <f t="shared" si="0"/>
        <v>EUR_3Mx2Y_-25bp_Quote</v>
      </c>
      <c r="I3" s="17" t="str">
        <f t="shared" si="0"/>
        <v>EUR_3Mx2Y_ATM_Quote</v>
      </c>
      <c r="J3" s="17" t="str">
        <f t="shared" si="0"/>
        <v>EUR_3Mx2Y_25bp_Quote</v>
      </c>
      <c r="K3" s="17" t="str">
        <f t="shared" si="0"/>
        <v>EUR_3Mx2Y_50bp_Quote</v>
      </c>
      <c r="L3" s="17" t="str">
        <f t="shared" si="0"/>
        <v>EUR_3Mx2Y_100bp_Quote</v>
      </c>
      <c r="M3" s="18" t="str">
        <f t="shared" si="0"/>
        <v>EUR_3Mx2Y_200bp_Quote</v>
      </c>
    </row>
    <row r="4" spans="1:13" x14ac:dyDescent="0.15">
      <c r="A4" s="40"/>
      <c r="B4" s="25" t="s">
        <v>11</v>
      </c>
      <c r="C4" s="37" t="str">
        <f>abcdName&amp;_xll.qlInterestRateIndexTenor(C3,Trigger)&amp;"_"&amp;atmVolSource</f>
        <v>EURSwaptionAbcdAtmVolCurve2Y_ICAP</v>
      </c>
      <c r="D4" s="7" t="s">
        <v>5</v>
      </c>
      <c r="E4" s="8" t="str">
        <f t="shared" si="0"/>
        <v>EUR_1Yx2Y_-200bp_Quote</v>
      </c>
      <c r="F4" s="9" t="str">
        <f t="shared" si="0"/>
        <v>EUR_1Yx2Y_-100bp_Quote</v>
      </c>
      <c r="G4" s="9" t="str">
        <f t="shared" si="0"/>
        <v>EUR_1Yx2Y_-50bp_Quote</v>
      </c>
      <c r="H4" s="9" t="str">
        <f t="shared" si="0"/>
        <v>EUR_1Yx2Y_-25bp_Quote</v>
      </c>
      <c r="I4" s="9" t="str">
        <f t="shared" si="0"/>
        <v>EUR_1Yx2Y_ATM_Quote</v>
      </c>
      <c r="J4" s="9" t="str">
        <f t="shared" si="0"/>
        <v>EUR_1Yx2Y_25bp_Quote</v>
      </c>
      <c r="K4" s="9" t="str">
        <f t="shared" si="0"/>
        <v>EUR_1Yx2Y_50bp_Quote</v>
      </c>
      <c r="L4" s="9" t="str">
        <f t="shared" si="0"/>
        <v>EUR_1Yx2Y_100bp_Quote</v>
      </c>
      <c r="M4" s="10" t="str">
        <f t="shared" si="0"/>
        <v>EUR_1Yx2Y_200bp_Quote</v>
      </c>
    </row>
    <row r="5" spans="1:13" x14ac:dyDescent="0.15">
      <c r="A5" s="40"/>
      <c r="B5" s="23" t="s">
        <v>1</v>
      </c>
      <c r="C5" s="38" t="e">
        <f>_xll.qlSabrVolSurface(Currency&amp;sabrEurSwaptionVolSurface&amp;_xll.qlInterestRateIndexTenor(C3),C3,C4,D3:D8,$E$1:$M$1,E3:M8,Permanent,Trigger,ObjectOverwrite)</f>
        <v>#NUM!</v>
      </c>
      <c r="D5" s="7" t="s">
        <v>6</v>
      </c>
      <c r="E5" s="8" t="str">
        <f t="shared" si="0"/>
        <v>EUR_5Yx2Y_-200bp_Quote</v>
      </c>
      <c r="F5" s="9" t="str">
        <f t="shared" si="0"/>
        <v>EUR_5Yx2Y_-100bp_Quote</v>
      </c>
      <c r="G5" s="9" t="str">
        <f t="shared" si="0"/>
        <v>EUR_5Yx2Y_-50bp_Quote</v>
      </c>
      <c r="H5" s="9" t="str">
        <f t="shared" si="0"/>
        <v>EUR_5Yx2Y_-25bp_Quote</v>
      </c>
      <c r="I5" s="9" t="str">
        <f t="shared" si="0"/>
        <v>EUR_5Yx2Y_ATM_Quote</v>
      </c>
      <c r="J5" s="9" t="str">
        <f t="shared" si="0"/>
        <v>EUR_5Yx2Y_25bp_Quote</v>
      </c>
      <c r="K5" s="9" t="str">
        <f t="shared" si="0"/>
        <v>EUR_5Yx2Y_50bp_Quote</v>
      </c>
      <c r="L5" s="9" t="str">
        <f t="shared" si="0"/>
        <v>EUR_5Yx2Y_100bp_Quote</v>
      </c>
      <c r="M5" s="10" t="str">
        <f t="shared" si="0"/>
        <v>EUR_5Yx2Y_200bp_Quote</v>
      </c>
    </row>
    <row r="6" spans="1:13" x14ac:dyDescent="0.15">
      <c r="A6" s="40"/>
      <c r="B6" s="25" t="s">
        <v>26</v>
      </c>
      <c r="C6" s="87" t="e">
        <f ca="1">_xll.ohRangeRetrieveError(C5)</f>
        <v>#NAME?</v>
      </c>
      <c r="D6" s="7" t="s">
        <v>4</v>
      </c>
      <c r="E6" s="8" t="str">
        <f t="shared" si="0"/>
        <v>EUR_10Yx2Y_-200bp_Quote</v>
      </c>
      <c r="F6" s="9" t="str">
        <f t="shared" si="0"/>
        <v>EUR_10Yx2Y_-100bp_Quote</v>
      </c>
      <c r="G6" s="9" t="str">
        <f t="shared" si="0"/>
        <v>EUR_10Yx2Y_-50bp_Quote</v>
      </c>
      <c r="H6" s="9" t="str">
        <f t="shared" si="0"/>
        <v>EUR_10Yx2Y_-25bp_Quote</v>
      </c>
      <c r="I6" s="9" t="str">
        <f t="shared" si="0"/>
        <v>EUR_10Yx2Y_ATM_Quote</v>
      </c>
      <c r="J6" s="9" t="str">
        <f t="shared" si="0"/>
        <v>EUR_10Yx2Y_25bp_Quote</v>
      </c>
      <c r="K6" s="9" t="str">
        <f t="shared" si="0"/>
        <v>EUR_10Yx2Y_50bp_Quote</v>
      </c>
      <c r="L6" s="9" t="str">
        <f t="shared" si="0"/>
        <v>EUR_10Yx2Y_100bp_Quote</v>
      </c>
      <c r="M6" s="10" t="str">
        <f t="shared" si="0"/>
        <v>EUR_10Yx2Y_200bp_Quote</v>
      </c>
    </row>
    <row r="7" spans="1:13" x14ac:dyDescent="0.15">
      <c r="A7" s="40"/>
      <c r="B7" s="44"/>
      <c r="C7" s="45" t="s">
        <v>27</v>
      </c>
      <c r="D7" s="7" t="s">
        <v>7</v>
      </c>
      <c r="E7" s="8" t="str">
        <f t="shared" si="0"/>
        <v>EUR_20Yx2Y_-200bp_Quote</v>
      </c>
      <c r="F7" s="9" t="str">
        <f t="shared" si="0"/>
        <v>EUR_20Yx2Y_-100bp_Quote</v>
      </c>
      <c r="G7" s="9" t="str">
        <f t="shared" si="0"/>
        <v>EUR_20Yx2Y_-50bp_Quote</v>
      </c>
      <c r="H7" s="9" t="str">
        <f t="shared" si="0"/>
        <v>EUR_20Yx2Y_-25bp_Quote</v>
      </c>
      <c r="I7" s="9" t="str">
        <f t="shared" si="0"/>
        <v>EUR_20Yx2Y_ATM_Quote</v>
      </c>
      <c r="J7" s="9" t="str">
        <f t="shared" si="0"/>
        <v>EUR_20Yx2Y_25bp_Quote</v>
      </c>
      <c r="K7" s="9" t="str">
        <f t="shared" si="0"/>
        <v>EUR_20Yx2Y_50bp_Quote</v>
      </c>
      <c r="L7" s="9" t="str">
        <f t="shared" si="0"/>
        <v>EUR_20Yx2Y_100bp_Quote</v>
      </c>
      <c r="M7" s="10" t="str">
        <f t="shared" si="0"/>
        <v>EUR_20Yx2Y_200bp_Quote</v>
      </c>
    </row>
    <row r="8" spans="1:13" x14ac:dyDescent="0.15">
      <c r="A8" s="40"/>
      <c r="B8" s="44"/>
      <c r="C8" s="45"/>
      <c r="D8" s="19" t="s">
        <v>8</v>
      </c>
      <c r="E8" s="20" t="str">
        <f t="shared" si="0"/>
        <v>EUR_30Yx2Y_-200bp_Quote</v>
      </c>
      <c r="F8" s="21" t="str">
        <f t="shared" si="0"/>
        <v>EUR_30Yx2Y_-100bp_Quote</v>
      </c>
      <c r="G8" s="21" t="str">
        <f t="shared" si="0"/>
        <v>EUR_30Yx2Y_-50bp_Quote</v>
      </c>
      <c r="H8" s="21" t="str">
        <f t="shared" si="0"/>
        <v>EUR_30Yx2Y_-25bp_Quote</v>
      </c>
      <c r="I8" s="21" t="str">
        <f t="shared" si="0"/>
        <v>EUR_30Yx2Y_ATM_Quote</v>
      </c>
      <c r="J8" s="21" t="str">
        <f t="shared" si="0"/>
        <v>EUR_30Yx2Y_25bp_Quote</v>
      </c>
      <c r="K8" s="21" t="str">
        <f t="shared" si="0"/>
        <v>EUR_30Yx2Y_50bp_Quote</v>
      </c>
      <c r="L8" s="21" t="str">
        <f t="shared" si="0"/>
        <v>EUR_30Yx2Y_100bp_Quote</v>
      </c>
      <c r="M8" s="22" t="str">
        <f t="shared" si="0"/>
        <v>EUR_30Yx2Y_200bp_Quote</v>
      </c>
    </row>
    <row r="9" spans="1:13" x14ac:dyDescent="0.15">
      <c r="A9" s="40"/>
      <c r="B9" s="23" t="s">
        <v>2</v>
      </c>
      <c r="C9" s="37" t="str">
        <f>"EuriborSwapIsdaFixA"&amp;C13</f>
        <v>EuriborSwapIsdaFixA5Y</v>
      </c>
      <c r="D9" s="15" t="s">
        <v>3</v>
      </c>
      <c r="E9" s="16" t="str">
        <f t="shared" ref="E9:M14" si="1">Currency&amp;"_"&amp;$D9&amp;"x"&amp;$C$13&amp;"_"&amp;E$2&amp;"_Quote"</f>
        <v>EUR_3Mx5Y_-200bp_Quote</v>
      </c>
      <c r="F9" s="17" t="str">
        <f t="shared" si="1"/>
        <v>EUR_3Mx5Y_-100bp_Quote</v>
      </c>
      <c r="G9" s="17" t="str">
        <f t="shared" si="1"/>
        <v>EUR_3Mx5Y_-50bp_Quote</v>
      </c>
      <c r="H9" s="17" t="str">
        <f t="shared" si="1"/>
        <v>EUR_3Mx5Y_-25bp_Quote</v>
      </c>
      <c r="I9" s="17" t="str">
        <f t="shared" si="1"/>
        <v>EUR_3Mx5Y_ATM_Quote</v>
      </c>
      <c r="J9" s="17" t="str">
        <f t="shared" si="1"/>
        <v>EUR_3Mx5Y_25bp_Quote</v>
      </c>
      <c r="K9" s="17" t="str">
        <f t="shared" si="1"/>
        <v>EUR_3Mx5Y_50bp_Quote</v>
      </c>
      <c r="L9" s="17" t="str">
        <f t="shared" si="1"/>
        <v>EUR_3Mx5Y_100bp_Quote</v>
      </c>
      <c r="M9" s="18" t="str">
        <f t="shared" si="1"/>
        <v>EUR_3Mx5Y_200bp_Quote</v>
      </c>
    </row>
    <row r="10" spans="1:13" x14ac:dyDescent="0.15">
      <c r="A10" s="40"/>
      <c r="B10" s="25" t="s">
        <v>11</v>
      </c>
      <c r="C10" s="37" t="str">
        <f>abcdName&amp;_xll.qlInterestRateIndexTenor(C9,Trigger)&amp;"_"&amp;atmVolSource</f>
        <v>EURSwaptionAbcdAtmVolCurve5Y_ICAP</v>
      </c>
      <c r="D10" s="7" t="s">
        <v>5</v>
      </c>
      <c r="E10" s="8" t="str">
        <f t="shared" si="1"/>
        <v>EUR_1Yx5Y_-200bp_Quote</v>
      </c>
      <c r="F10" s="9" t="str">
        <f t="shared" si="1"/>
        <v>EUR_1Yx5Y_-100bp_Quote</v>
      </c>
      <c r="G10" s="9" t="str">
        <f t="shared" si="1"/>
        <v>EUR_1Yx5Y_-50bp_Quote</v>
      </c>
      <c r="H10" s="9" t="str">
        <f t="shared" si="1"/>
        <v>EUR_1Yx5Y_-25bp_Quote</v>
      </c>
      <c r="I10" s="9" t="str">
        <f t="shared" si="1"/>
        <v>EUR_1Yx5Y_ATM_Quote</v>
      </c>
      <c r="J10" s="9" t="str">
        <f t="shared" si="1"/>
        <v>EUR_1Yx5Y_25bp_Quote</v>
      </c>
      <c r="K10" s="9" t="str">
        <f t="shared" si="1"/>
        <v>EUR_1Yx5Y_50bp_Quote</v>
      </c>
      <c r="L10" s="9" t="str">
        <f t="shared" si="1"/>
        <v>EUR_1Yx5Y_100bp_Quote</v>
      </c>
      <c r="M10" s="10" t="str">
        <f t="shared" si="1"/>
        <v>EUR_1Yx5Y_200bp_Quote</v>
      </c>
    </row>
    <row r="11" spans="1:13" x14ac:dyDescent="0.15">
      <c r="A11" s="40"/>
      <c r="B11" s="23" t="s">
        <v>1</v>
      </c>
      <c r="C11" s="38" t="e">
        <f>_xll.qlSabrVolSurface(Currency&amp;sabrEurSwaptionVolSurface&amp;_xll.qlInterestRateIndexTenor(C9),C9,C10,D9:D14,$E$1:$M$1,E9:M14,Permanent,Trigger,ObjectOverwrite)</f>
        <v>#NUM!</v>
      </c>
      <c r="D11" s="7" t="s">
        <v>6</v>
      </c>
      <c r="E11" s="8" t="str">
        <f t="shared" si="1"/>
        <v>EUR_5Yx5Y_-200bp_Quote</v>
      </c>
      <c r="F11" s="9" t="str">
        <f t="shared" si="1"/>
        <v>EUR_5Yx5Y_-100bp_Quote</v>
      </c>
      <c r="G11" s="9" t="str">
        <f t="shared" si="1"/>
        <v>EUR_5Yx5Y_-50bp_Quote</v>
      </c>
      <c r="H11" s="9" t="str">
        <f t="shared" si="1"/>
        <v>EUR_5Yx5Y_-25bp_Quote</v>
      </c>
      <c r="I11" s="9" t="str">
        <f t="shared" si="1"/>
        <v>EUR_5Yx5Y_ATM_Quote</v>
      </c>
      <c r="J11" s="9" t="str">
        <f t="shared" si="1"/>
        <v>EUR_5Yx5Y_25bp_Quote</v>
      </c>
      <c r="K11" s="9" t="str">
        <f t="shared" si="1"/>
        <v>EUR_5Yx5Y_50bp_Quote</v>
      </c>
      <c r="L11" s="9" t="str">
        <f t="shared" si="1"/>
        <v>EUR_5Yx5Y_100bp_Quote</v>
      </c>
      <c r="M11" s="10" t="str">
        <f t="shared" si="1"/>
        <v>EUR_5Yx5Y_200bp_Quote</v>
      </c>
    </row>
    <row r="12" spans="1:13" x14ac:dyDescent="0.15">
      <c r="A12" s="40"/>
      <c r="B12" s="25" t="s">
        <v>26</v>
      </c>
      <c r="C12" s="87" t="e">
        <f ca="1">_xll.ohRangeRetrieveError(C11)</f>
        <v>#NAME?</v>
      </c>
      <c r="D12" s="7" t="s">
        <v>4</v>
      </c>
      <c r="E12" s="8" t="str">
        <f t="shared" si="1"/>
        <v>EUR_10Yx5Y_-200bp_Quote</v>
      </c>
      <c r="F12" s="9" t="str">
        <f t="shared" si="1"/>
        <v>EUR_10Yx5Y_-100bp_Quote</v>
      </c>
      <c r="G12" s="9" t="str">
        <f t="shared" si="1"/>
        <v>EUR_10Yx5Y_-50bp_Quote</v>
      </c>
      <c r="H12" s="9" t="str">
        <f t="shared" si="1"/>
        <v>EUR_10Yx5Y_-25bp_Quote</v>
      </c>
      <c r="I12" s="9" t="str">
        <f t="shared" si="1"/>
        <v>EUR_10Yx5Y_ATM_Quote</v>
      </c>
      <c r="J12" s="9" t="str">
        <f t="shared" si="1"/>
        <v>EUR_10Yx5Y_25bp_Quote</v>
      </c>
      <c r="K12" s="9" t="str">
        <f t="shared" si="1"/>
        <v>EUR_10Yx5Y_50bp_Quote</v>
      </c>
      <c r="L12" s="9" t="str">
        <f t="shared" si="1"/>
        <v>EUR_10Yx5Y_100bp_Quote</v>
      </c>
      <c r="M12" s="10" t="str">
        <f t="shared" si="1"/>
        <v>EUR_10Yx5Y_200bp_Quote</v>
      </c>
    </row>
    <row r="13" spans="1:13" x14ac:dyDescent="0.15">
      <c r="A13" s="40"/>
      <c r="B13" s="44"/>
      <c r="C13" s="45" t="s">
        <v>6</v>
      </c>
      <c r="D13" s="7" t="s">
        <v>7</v>
      </c>
      <c r="E13" s="8" t="str">
        <f t="shared" si="1"/>
        <v>EUR_20Yx5Y_-200bp_Quote</v>
      </c>
      <c r="F13" s="9" t="str">
        <f t="shared" si="1"/>
        <v>EUR_20Yx5Y_-100bp_Quote</v>
      </c>
      <c r="G13" s="9" t="str">
        <f t="shared" si="1"/>
        <v>EUR_20Yx5Y_-50bp_Quote</v>
      </c>
      <c r="H13" s="9" t="str">
        <f t="shared" si="1"/>
        <v>EUR_20Yx5Y_-25bp_Quote</v>
      </c>
      <c r="I13" s="9" t="str">
        <f t="shared" si="1"/>
        <v>EUR_20Yx5Y_ATM_Quote</v>
      </c>
      <c r="J13" s="9" t="str">
        <f t="shared" si="1"/>
        <v>EUR_20Yx5Y_25bp_Quote</v>
      </c>
      <c r="K13" s="9" t="str">
        <f t="shared" si="1"/>
        <v>EUR_20Yx5Y_50bp_Quote</v>
      </c>
      <c r="L13" s="9" t="str">
        <f t="shared" si="1"/>
        <v>EUR_20Yx5Y_100bp_Quote</v>
      </c>
      <c r="M13" s="10" t="str">
        <f t="shared" si="1"/>
        <v>EUR_20Yx5Y_200bp_Quote</v>
      </c>
    </row>
    <row r="14" spans="1:13" x14ac:dyDescent="0.15">
      <c r="A14" s="40"/>
      <c r="B14" s="44"/>
      <c r="C14" s="45"/>
      <c r="D14" s="19" t="s">
        <v>8</v>
      </c>
      <c r="E14" s="20" t="str">
        <f t="shared" si="1"/>
        <v>EUR_30Yx5Y_-200bp_Quote</v>
      </c>
      <c r="F14" s="21" t="str">
        <f t="shared" si="1"/>
        <v>EUR_30Yx5Y_-100bp_Quote</v>
      </c>
      <c r="G14" s="21" t="str">
        <f t="shared" si="1"/>
        <v>EUR_30Yx5Y_-50bp_Quote</v>
      </c>
      <c r="H14" s="21" t="str">
        <f t="shared" si="1"/>
        <v>EUR_30Yx5Y_-25bp_Quote</v>
      </c>
      <c r="I14" s="21" t="str">
        <f t="shared" si="1"/>
        <v>EUR_30Yx5Y_ATM_Quote</v>
      </c>
      <c r="J14" s="21" t="str">
        <f t="shared" si="1"/>
        <v>EUR_30Yx5Y_25bp_Quote</v>
      </c>
      <c r="K14" s="21" t="str">
        <f t="shared" si="1"/>
        <v>EUR_30Yx5Y_50bp_Quote</v>
      </c>
      <c r="L14" s="21" t="str">
        <f t="shared" si="1"/>
        <v>EUR_30Yx5Y_100bp_Quote</v>
      </c>
      <c r="M14" s="22" t="str">
        <f t="shared" si="1"/>
        <v>EUR_30Yx5Y_200bp_Quote</v>
      </c>
    </row>
    <row r="15" spans="1:13" x14ac:dyDescent="0.15">
      <c r="A15" s="40"/>
      <c r="B15" s="23" t="s">
        <v>2</v>
      </c>
      <c r="C15" s="37" t="str">
        <f>"EuriborSwapIsdaFixA"&amp;C19</f>
        <v>EuriborSwapIsdaFixA10Y</v>
      </c>
      <c r="D15" s="15" t="s">
        <v>3</v>
      </c>
      <c r="E15" s="16" t="str">
        <f t="shared" ref="E15:M20" si="2">Currency&amp;"_"&amp;$D15&amp;"x"&amp;$C$19&amp;"_"&amp;E$2&amp;"_Quote"</f>
        <v>EUR_3Mx10Y_-200bp_Quote</v>
      </c>
      <c r="F15" s="17" t="str">
        <f t="shared" si="2"/>
        <v>EUR_3Mx10Y_-100bp_Quote</v>
      </c>
      <c r="G15" s="17" t="str">
        <f t="shared" si="2"/>
        <v>EUR_3Mx10Y_-50bp_Quote</v>
      </c>
      <c r="H15" s="17" t="str">
        <f t="shared" si="2"/>
        <v>EUR_3Mx10Y_-25bp_Quote</v>
      </c>
      <c r="I15" s="17" t="str">
        <f t="shared" si="2"/>
        <v>EUR_3Mx10Y_ATM_Quote</v>
      </c>
      <c r="J15" s="17" t="str">
        <f t="shared" si="2"/>
        <v>EUR_3Mx10Y_25bp_Quote</v>
      </c>
      <c r="K15" s="17" t="str">
        <f t="shared" si="2"/>
        <v>EUR_3Mx10Y_50bp_Quote</v>
      </c>
      <c r="L15" s="17" t="str">
        <f t="shared" si="2"/>
        <v>EUR_3Mx10Y_100bp_Quote</v>
      </c>
      <c r="M15" s="18" t="str">
        <f t="shared" si="2"/>
        <v>EUR_3Mx10Y_200bp_Quote</v>
      </c>
    </row>
    <row r="16" spans="1:13" x14ac:dyDescent="0.15">
      <c r="A16" s="40"/>
      <c r="B16" s="25" t="s">
        <v>11</v>
      </c>
      <c r="C16" s="37" t="str">
        <f>abcdName&amp;_xll.qlInterestRateIndexTenor(C15,Trigger)&amp;"_"&amp;atmVolSource</f>
        <v>EURSwaptionAbcdAtmVolCurve10Y_ICAP</v>
      </c>
      <c r="D16" s="7" t="s">
        <v>5</v>
      </c>
      <c r="E16" s="8" t="str">
        <f t="shared" si="2"/>
        <v>EUR_1Yx10Y_-200bp_Quote</v>
      </c>
      <c r="F16" s="9" t="str">
        <f t="shared" si="2"/>
        <v>EUR_1Yx10Y_-100bp_Quote</v>
      </c>
      <c r="G16" s="9" t="str">
        <f t="shared" si="2"/>
        <v>EUR_1Yx10Y_-50bp_Quote</v>
      </c>
      <c r="H16" s="9" t="str">
        <f t="shared" si="2"/>
        <v>EUR_1Yx10Y_-25bp_Quote</v>
      </c>
      <c r="I16" s="9" t="str">
        <f t="shared" si="2"/>
        <v>EUR_1Yx10Y_ATM_Quote</v>
      </c>
      <c r="J16" s="9" t="str">
        <f t="shared" si="2"/>
        <v>EUR_1Yx10Y_25bp_Quote</v>
      </c>
      <c r="K16" s="9" t="str">
        <f t="shared" si="2"/>
        <v>EUR_1Yx10Y_50bp_Quote</v>
      </c>
      <c r="L16" s="9" t="str">
        <f t="shared" si="2"/>
        <v>EUR_1Yx10Y_100bp_Quote</v>
      </c>
      <c r="M16" s="10" t="str">
        <f t="shared" si="2"/>
        <v>EUR_1Yx10Y_200bp_Quote</v>
      </c>
    </row>
    <row r="17" spans="1:13" x14ac:dyDescent="0.15">
      <c r="A17" s="40"/>
      <c r="B17" s="23" t="s">
        <v>1</v>
      </c>
      <c r="C17" s="38" t="e">
        <f>_xll.qlSabrVolSurface(Currency&amp;sabrEurSwaptionVolSurface&amp;_xll.qlInterestRateIndexTenor(C15),C15,C16,D15:D20,$E$1:$M$1,E15:M20,Permanent,Trigger,ObjectOverwrite)</f>
        <v>#NUM!</v>
      </c>
      <c r="D17" s="7" t="s">
        <v>6</v>
      </c>
      <c r="E17" s="8" t="str">
        <f t="shared" si="2"/>
        <v>EUR_5Yx10Y_-200bp_Quote</v>
      </c>
      <c r="F17" s="9" t="str">
        <f t="shared" si="2"/>
        <v>EUR_5Yx10Y_-100bp_Quote</v>
      </c>
      <c r="G17" s="9" t="str">
        <f t="shared" si="2"/>
        <v>EUR_5Yx10Y_-50bp_Quote</v>
      </c>
      <c r="H17" s="9" t="str">
        <f t="shared" si="2"/>
        <v>EUR_5Yx10Y_-25bp_Quote</v>
      </c>
      <c r="I17" s="9" t="str">
        <f t="shared" si="2"/>
        <v>EUR_5Yx10Y_ATM_Quote</v>
      </c>
      <c r="J17" s="9" t="str">
        <f t="shared" si="2"/>
        <v>EUR_5Yx10Y_25bp_Quote</v>
      </c>
      <c r="K17" s="9" t="str">
        <f t="shared" si="2"/>
        <v>EUR_5Yx10Y_50bp_Quote</v>
      </c>
      <c r="L17" s="9" t="str">
        <f t="shared" si="2"/>
        <v>EUR_5Yx10Y_100bp_Quote</v>
      </c>
      <c r="M17" s="10" t="str">
        <f t="shared" si="2"/>
        <v>EUR_5Yx10Y_200bp_Quote</v>
      </c>
    </row>
    <row r="18" spans="1:13" x14ac:dyDescent="0.15">
      <c r="A18" s="40"/>
      <c r="B18" s="25" t="s">
        <v>26</v>
      </c>
      <c r="C18" s="87" t="e">
        <f ca="1">_xll.ohRangeRetrieveError(C17)</f>
        <v>#NAME?</v>
      </c>
      <c r="D18" s="7" t="s">
        <v>4</v>
      </c>
      <c r="E18" s="8" t="str">
        <f t="shared" si="2"/>
        <v>EUR_10Yx10Y_-200bp_Quote</v>
      </c>
      <c r="F18" s="9" t="str">
        <f t="shared" si="2"/>
        <v>EUR_10Yx10Y_-100bp_Quote</v>
      </c>
      <c r="G18" s="9" t="str">
        <f t="shared" si="2"/>
        <v>EUR_10Yx10Y_-50bp_Quote</v>
      </c>
      <c r="H18" s="9" t="str">
        <f t="shared" si="2"/>
        <v>EUR_10Yx10Y_-25bp_Quote</v>
      </c>
      <c r="I18" s="9" t="str">
        <f t="shared" si="2"/>
        <v>EUR_10Yx10Y_ATM_Quote</v>
      </c>
      <c r="J18" s="9" t="str">
        <f t="shared" si="2"/>
        <v>EUR_10Yx10Y_25bp_Quote</v>
      </c>
      <c r="K18" s="9" t="str">
        <f t="shared" si="2"/>
        <v>EUR_10Yx10Y_50bp_Quote</v>
      </c>
      <c r="L18" s="9" t="str">
        <f t="shared" si="2"/>
        <v>EUR_10Yx10Y_100bp_Quote</v>
      </c>
      <c r="M18" s="10" t="str">
        <f t="shared" si="2"/>
        <v>EUR_10Yx10Y_200bp_Quote</v>
      </c>
    </row>
    <row r="19" spans="1:13" x14ac:dyDescent="0.15">
      <c r="A19" s="40"/>
      <c r="B19" s="44"/>
      <c r="C19" s="45" t="s">
        <v>4</v>
      </c>
      <c r="D19" s="7" t="s">
        <v>7</v>
      </c>
      <c r="E19" s="8" t="str">
        <f t="shared" si="2"/>
        <v>EUR_20Yx10Y_-200bp_Quote</v>
      </c>
      <c r="F19" s="9" t="str">
        <f t="shared" si="2"/>
        <v>EUR_20Yx10Y_-100bp_Quote</v>
      </c>
      <c r="G19" s="9" t="str">
        <f t="shared" si="2"/>
        <v>EUR_20Yx10Y_-50bp_Quote</v>
      </c>
      <c r="H19" s="9" t="str">
        <f t="shared" si="2"/>
        <v>EUR_20Yx10Y_-25bp_Quote</v>
      </c>
      <c r="I19" s="9" t="str">
        <f t="shared" si="2"/>
        <v>EUR_20Yx10Y_ATM_Quote</v>
      </c>
      <c r="J19" s="9" t="str">
        <f t="shared" si="2"/>
        <v>EUR_20Yx10Y_25bp_Quote</v>
      </c>
      <c r="K19" s="9" t="str">
        <f t="shared" si="2"/>
        <v>EUR_20Yx10Y_50bp_Quote</v>
      </c>
      <c r="L19" s="9" t="str">
        <f t="shared" si="2"/>
        <v>EUR_20Yx10Y_100bp_Quote</v>
      </c>
      <c r="M19" s="10" t="str">
        <f t="shared" si="2"/>
        <v>EUR_20Yx10Y_200bp_Quote</v>
      </c>
    </row>
    <row r="20" spans="1:13" x14ac:dyDescent="0.15">
      <c r="A20" s="40"/>
      <c r="B20" s="44"/>
      <c r="C20" s="45"/>
      <c r="D20" s="19" t="s">
        <v>8</v>
      </c>
      <c r="E20" s="20" t="str">
        <f t="shared" si="2"/>
        <v>EUR_30Yx10Y_-200bp_Quote</v>
      </c>
      <c r="F20" s="21" t="str">
        <f t="shared" si="2"/>
        <v>EUR_30Yx10Y_-100bp_Quote</v>
      </c>
      <c r="G20" s="21" t="str">
        <f t="shared" si="2"/>
        <v>EUR_30Yx10Y_-50bp_Quote</v>
      </c>
      <c r="H20" s="21" t="str">
        <f t="shared" si="2"/>
        <v>EUR_30Yx10Y_-25bp_Quote</v>
      </c>
      <c r="I20" s="21" t="str">
        <f t="shared" si="2"/>
        <v>EUR_30Yx10Y_ATM_Quote</v>
      </c>
      <c r="J20" s="21" t="str">
        <f t="shared" si="2"/>
        <v>EUR_30Yx10Y_25bp_Quote</v>
      </c>
      <c r="K20" s="21" t="str">
        <f t="shared" si="2"/>
        <v>EUR_30Yx10Y_50bp_Quote</v>
      </c>
      <c r="L20" s="21" t="str">
        <f t="shared" si="2"/>
        <v>EUR_30Yx10Y_100bp_Quote</v>
      </c>
      <c r="M20" s="22" t="str">
        <f t="shared" si="2"/>
        <v>EUR_30Yx10Y_200bp_Quote</v>
      </c>
    </row>
    <row r="21" spans="1:13" x14ac:dyDescent="0.15">
      <c r="A21" s="40"/>
      <c r="B21" s="23" t="s">
        <v>2</v>
      </c>
      <c r="C21" s="37" t="str">
        <f>"EuriborSwapIsdaFixA"&amp;C25</f>
        <v>EuriborSwapIsdaFixA20Y</v>
      </c>
      <c r="D21" s="15" t="s">
        <v>3</v>
      </c>
      <c r="E21" s="16" t="str">
        <f t="shared" ref="E21:M26" si="3">Currency&amp;"_"&amp;$D21&amp;"x"&amp;$C$25&amp;"_"&amp;E$2&amp;"_Quote"</f>
        <v>EUR_3Mx20Y_-200bp_Quote</v>
      </c>
      <c r="F21" s="17" t="str">
        <f t="shared" si="3"/>
        <v>EUR_3Mx20Y_-100bp_Quote</v>
      </c>
      <c r="G21" s="17" t="str">
        <f t="shared" si="3"/>
        <v>EUR_3Mx20Y_-50bp_Quote</v>
      </c>
      <c r="H21" s="17" t="str">
        <f t="shared" si="3"/>
        <v>EUR_3Mx20Y_-25bp_Quote</v>
      </c>
      <c r="I21" s="17" t="str">
        <f t="shared" si="3"/>
        <v>EUR_3Mx20Y_ATM_Quote</v>
      </c>
      <c r="J21" s="17" t="str">
        <f t="shared" si="3"/>
        <v>EUR_3Mx20Y_25bp_Quote</v>
      </c>
      <c r="K21" s="17" t="str">
        <f t="shared" si="3"/>
        <v>EUR_3Mx20Y_50bp_Quote</v>
      </c>
      <c r="L21" s="17" t="str">
        <f t="shared" si="3"/>
        <v>EUR_3Mx20Y_100bp_Quote</v>
      </c>
      <c r="M21" s="18" t="str">
        <f t="shared" si="3"/>
        <v>EUR_3Mx20Y_200bp_Quote</v>
      </c>
    </row>
    <row r="22" spans="1:13" x14ac:dyDescent="0.15">
      <c r="A22" s="40"/>
      <c r="B22" s="25" t="s">
        <v>11</v>
      </c>
      <c r="C22" s="37" t="str">
        <f>abcdName&amp;_xll.qlInterestRateIndexTenor(C21,Trigger)&amp;"_"&amp;atmVolSource</f>
        <v>EURSwaptionAbcdAtmVolCurve20Y_ICAP</v>
      </c>
      <c r="D22" s="7" t="s">
        <v>5</v>
      </c>
      <c r="E22" s="8" t="str">
        <f t="shared" si="3"/>
        <v>EUR_1Yx20Y_-200bp_Quote</v>
      </c>
      <c r="F22" s="9" t="str">
        <f t="shared" si="3"/>
        <v>EUR_1Yx20Y_-100bp_Quote</v>
      </c>
      <c r="G22" s="9" t="str">
        <f t="shared" si="3"/>
        <v>EUR_1Yx20Y_-50bp_Quote</v>
      </c>
      <c r="H22" s="9" t="str">
        <f t="shared" si="3"/>
        <v>EUR_1Yx20Y_-25bp_Quote</v>
      </c>
      <c r="I22" s="9" t="str">
        <f t="shared" si="3"/>
        <v>EUR_1Yx20Y_ATM_Quote</v>
      </c>
      <c r="J22" s="9" t="str">
        <f t="shared" si="3"/>
        <v>EUR_1Yx20Y_25bp_Quote</v>
      </c>
      <c r="K22" s="9" t="str">
        <f t="shared" si="3"/>
        <v>EUR_1Yx20Y_50bp_Quote</v>
      </c>
      <c r="L22" s="9" t="str">
        <f t="shared" si="3"/>
        <v>EUR_1Yx20Y_100bp_Quote</v>
      </c>
      <c r="M22" s="10" t="str">
        <f t="shared" si="3"/>
        <v>EUR_1Yx20Y_200bp_Quote</v>
      </c>
    </row>
    <row r="23" spans="1:13" x14ac:dyDescent="0.15">
      <c r="A23" s="40"/>
      <c r="B23" s="23" t="s">
        <v>1</v>
      </c>
      <c r="C23" s="38" t="e">
        <f>_xll.qlSabrVolSurface(Currency&amp;sabrEurSwaptionVolSurface&amp;_xll.qlInterestRateIndexTenor(C21),C21,C22,D21:D26,$E$1:$M$1,E21:M26,Permanent,Trigger,ObjectOverwrite)</f>
        <v>#NUM!</v>
      </c>
      <c r="D23" s="7" t="s">
        <v>6</v>
      </c>
      <c r="E23" s="8" t="str">
        <f t="shared" si="3"/>
        <v>EUR_5Yx20Y_-200bp_Quote</v>
      </c>
      <c r="F23" s="9" t="str">
        <f t="shared" si="3"/>
        <v>EUR_5Yx20Y_-100bp_Quote</v>
      </c>
      <c r="G23" s="9" t="str">
        <f t="shared" si="3"/>
        <v>EUR_5Yx20Y_-50bp_Quote</v>
      </c>
      <c r="H23" s="9" t="str">
        <f t="shared" si="3"/>
        <v>EUR_5Yx20Y_-25bp_Quote</v>
      </c>
      <c r="I23" s="9" t="str">
        <f t="shared" si="3"/>
        <v>EUR_5Yx20Y_ATM_Quote</v>
      </c>
      <c r="J23" s="9" t="str">
        <f t="shared" si="3"/>
        <v>EUR_5Yx20Y_25bp_Quote</v>
      </c>
      <c r="K23" s="9" t="str">
        <f t="shared" si="3"/>
        <v>EUR_5Yx20Y_50bp_Quote</v>
      </c>
      <c r="L23" s="9" t="str">
        <f t="shared" si="3"/>
        <v>EUR_5Yx20Y_100bp_Quote</v>
      </c>
      <c r="M23" s="10" t="str">
        <f t="shared" si="3"/>
        <v>EUR_5Yx20Y_200bp_Quote</v>
      </c>
    </row>
    <row r="24" spans="1:13" x14ac:dyDescent="0.15">
      <c r="A24" s="40"/>
      <c r="B24" s="25" t="s">
        <v>26</v>
      </c>
      <c r="C24" s="87" t="e">
        <f ca="1">_xll.ohRangeRetrieveError(C23)</f>
        <v>#NAME?</v>
      </c>
      <c r="D24" s="7" t="s">
        <v>4</v>
      </c>
      <c r="E24" s="8" t="str">
        <f t="shared" si="3"/>
        <v>EUR_10Yx20Y_-200bp_Quote</v>
      </c>
      <c r="F24" s="9" t="str">
        <f t="shared" si="3"/>
        <v>EUR_10Yx20Y_-100bp_Quote</v>
      </c>
      <c r="G24" s="9" t="str">
        <f t="shared" si="3"/>
        <v>EUR_10Yx20Y_-50bp_Quote</v>
      </c>
      <c r="H24" s="9" t="str">
        <f t="shared" si="3"/>
        <v>EUR_10Yx20Y_-25bp_Quote</v>
      </c>
      <c r="I24" s="9" t="str">
        <f t="shared" si="3"/>
        <v>EUR_10Yx20Y_ATM_Quote</v>
      </c>
      <c r="J24" s="9" t="str">
        <f t="shared" si="3"/>
        <v>EUR_10Yx20Y_25bp_Quote</v>
      </c>
      <c r="K24" s="9" t="str">
        <f t="shared" si="3"/>
        <v>EUR_10Yx20Y_50bp_Quote</v>
      </c>
      <c r="L24" s="9" t="str">
        <f t="shared" si="3"/>
        <v>EUR_10Yx20Y_100bp_Quote</v>
      </c>
      <c r="M24" s="10" t="str">
        <f t="shared" si="3"/>
        <v>EUR_10Yx20Y_200bp_Quote</v>
      </c>
    </row>
    <row r="25" spans="1:13" x14ac:dyDescent="0.15">
      <c r="A25" s="40"/>
      <c r="B25" s="44"/>
      <c r="C25" s="45" t="s">
        <v>7</v>
      </c>
      <c r="D25" s="7" t="s">
        <v>7</v>
      </c>
      <c r="E25" s="8" t="str">
        <f t="shared" si="3"/>
        <v>EUR_20Yx20Y_-200bp_Quote</v>
      </c>
      <c r="F25" s="9" t="str">
        <f t="shared" si="3"/>
        <v>EUR_20Yx20Y_-100bp_Quote</v>
      </c>
      <c r="G25" s="9" t="str">
        <f t="shared" si="3"/>
        <v>EUR_20Yx20Y_-50bp_Quote</v>
      </c>
      <c r="H25" s="9" t="str">
        <f t="shared" si="3"/>
        <v>EUR_20Yx20Y_-25bp_Quote</v>
      </c>
      <c r="I25" s="9" t="str">
        <f t="shared" si="3"/>
        <v>EUR_20Yx20Y_ATM_Quote</v>
      </c>
      <c r="J25" s="9" t="str">
        <f t="shared" si="3"/>
        <v>EUR_20Yx20Y_25bp_Quote</v>
      </c>
      <c r="K25" s="9" t="str">
        <f t="shared" si="3"/>
        <v>EUR_20Yx20Y_50bp_Quote</v>
      </c>
      <c r="L25" s="9" t="str">
        <f t="shared" si="3"/>
        <v>EUR_20Yx20Y_100bp_Quote</v>
      </c>
      <c r="M25" s="10" t="str">
        <f t="shared" si="3"/>
        <v>EUR_20Yx20Y_200bp_Quote</v>
      </c>
    </row>
    <row r="26" spans="1:13" x14ac:dyDescent="0.15">
      <c r="A26" s="40"/>
      <c r="B26" s="44"/>
      <c r="C26" s="45"/>
      <c r="D26" s="19" t="s">
        <v>8</v>
      </c>
      <c r="E26" s="20" t="str">
        <f t="shared" si="3"/>
        <v>EUR_30Yx20Y_-200bp_Quote</v>
      </c>
      <c r="F26" s="21" t="str">
        <f t="shared" si="3"/>
        <v>EUR_30Yx20Y_-100bp_Quote</v>
      </c>
      <c r="G26" s="21" t="str">
        <f t="shared" si="3"/>
        <v>EUR_30Yx20Y_-50bp_Quote</v>
      </c>
      <c r="H26" s="21" t="str">
        <f t="shared" si="3"/>
        <v>EUR_30Yx20Y_-25bp_Quote</v>
      </c>
      <c r="I26" s="21" t="str">
        <f t="shared" si="3"/>
        <v>EUR_30Yx20Y_ATM_Quote</v>
      </c>
      <c r="J26" s="21" t="str">
        <f t="shared" si="3"/>
        <v>EUR_30Yx20Y_25bp_Quote</v>
      </c>
      <c r="K26" s="21" t="str">
        <f t="shared" si="3"/>
        <v>EUR_30Yx20Y_50bp_Quote</v>
      </c>
      <c r="L26" s="21" t="str">
        <f t="shared" si="3"/>
        <v>EUR_30Yx20Y_100bp_Quote</v>
      </c>
      <c r="M26" s="22" t="str">
        <f t="shared" si="3"/>
        <v>EUR_30Yx20Y_200bp_Quote</v>
      </c>
    </row>
    <row r="27" spans="1:13" x14ac:dyDescent="0.15">
      <c r="A27" s="40"/>
      <c r="B27" s="23" t="s">
        <v>2</v>
      </c>
      <c r="C27" s="37" t="str">
        <f>"EuriborSwapIsdaFixA"&amp;C31</f>
        <v>EuriborSwapIsdaFixA30Y</v>
      </c>
      <c r="D27" s="7" t="s">
        <v>3</v>
      </c>
      <c r="E27" s="16" t="str">
        <f t="shared" ref="E27:M32" si="4">Currency&amp;"_"&amp;$D27&amp;"x"&amp;$C$31&amp;"_"&amp;E$2&amp;"_Quote"</f>
        <v>EUR_3Mx30Y_-200bp_Quote</v>
      </c>
      <c r="F27" s="9" t="str">
        <f t="shared" si="4"/>
        <v>EUR_3Mx30Y_-100bp_Quote</v>
      </c>
      <c r="G27" s="9" t="str">
        <f t="shared" si="4"/>
        <v>EUR_3Mx30Y_-50bp_Quote</v>
      </c>
      <c r="H27" s="9" t="str">
        <f t="shared" si="4"/>
        <v>EUR_3Mx30Y_-25bp_Quote</v>
      </c>
      <c r="I27" s="9" t="str">
        <f t="shared" si="4"/>
        <v>EUR_3Mx30Y_ATM_Quote</v>
      </c>
      <c r="J27" s="9" t="str">
        <f t="shared" si="4"/>
        <v>EUR_3Mx30Y_25bp_Quote</v>
      </c>
      <c r="K27" s="9" t="str">
        <f t="shared" si="4"/>
        <v>EUR_3Mx30Y_50bp_Quote</v>
      </c>
      <c r="L27" s="9" t="str">
        <f t="shared" si="4"/>
        <v>EUR_3Mx30Y_100bp_Quote</v>
      </c>
      <c r="M27" s="10" t="str">
        <f t="shared" si="4"/>
        <v>EUR_3Mx30Y_200bp_Quote</v>
      </c>
    </row>
    <row r="28" spans="1:13" x14ac:dyDescent="0.15">
      <c r="A28" s="40"/>
      <c r="B28" s="25" t="s">
        <v>11</v>
      </c>
      <c r="C28" s="37" t="str">
        <f>abcdName&amp;_xll.qlInterestRateIndexTenor(C27,Trigger)&amp;"_"&amp;atmVolSource</f>
        <v>EURSwaptionAbcdAtmVolCurve30Y_ICAP</v>
      </c>
      <c r="D28" s="7" t="s">
        <v>5</v>
      </c>
      <c r="E28" s="8" t="str">
        <f t="shared" si="4"/>
        <v>EUR_1Yx30Y_-200bp_Quote</v>
      </c>
      <c r="F28" s="9" t="str">
        <f t="shared" si="4"/>
        <v>EUR_1Yx30Y_-100bp_Quote</v>
      </c>
      <c r="G28" s="9" t="str">
        <f t="shared" si="4"/>
        <v>EUR_1Yx30Y_-50bp_Quote</v>
      </c>
      <c r="H28" s="9" t="str">
        <f t="shared" si="4"/>
        <v>EUR_1Yx30Y_-25bp_Quote</v>
      </c>
      <c r="I28" s="9" t="str">
        <f t="shared" si="4"/>
        <v>EUR_1Yx30Y_ATM_Quote</v>
      </c>
      <c r="J28" s="9" t="str">
        <f t="shared" si="4"/>
        <v>EUR_1Yx30Y_25bp_Quote</v>
      </c>
      <c r="K28" s="9" t="str">
        <f t="shared" si="4"/>
        <v>EUR_1Yx30Y_50bp_Quote</v>
      </c>
      <c r="L28" s="9" t="str">
        <f t="shared" si="4"/>
        <v>EUR_1Yx30Y_100bp_Quote</v>
      </c>
      <c r="M28" s="10" t="str">
        <f t="shared" si="4"/>
        <v>EUR_1Yx30Y_200bp_Quote</v>
      </c>
    </row>
    <row r="29" spans="1:13" x14ac:dyDescent="0.15">
      <c r="A29" s="40"/>
      <c r="B29" s="23" t="s">
        <v>1</v>
      </c>
      <c r="C29" s="38" t="e">
        <f>_xll.qlSabrVolSurface(Currency&amp;sabrEurSwaptionVolSurface&amp;_xll.qlInterestRateIndexTenor(C27),C27,C28,D27:D32,$E$1:$M$1,E27:M32,Permanent,Trigger,ObjectOverwrite)</f>
        <v>#NUM!</v>
      </c>
      <c r="D29" s="7" t="s">
        <v>6</v>
      </c>
      <c r="E29" s="8" t="str">
        <f t="shared" si="4"/>
        <v>EUR_5Yx30Y_-200bp_Quote</v>
      </c>
      <c r="F29" s="9" t="str">
        <f t="shared" si="4"/>
        <v>EUR_5Yx30Y_-100bp_Quote</v>
      </c>
      <c r="G29" s="9" t="str">
        <f t="shared" si="4"/>
        <v>EUR_5Yx30Y_-50bp_Quote</v>
      </c>
      <c r="H29" s="9" t="str">
        <f t="shared" si="4"/>
        <v>EUR_5Yx30Y_-25bp_Quote</v>
      </c>
      <c r="I29" s="9" t="str">
        <f t="shared" si="4"/>
        <v>EUR_5Yx30Y_ATM_Quote</v>
      </c>
      <c r="J29" s="9" t="str">
        <f t="shared" si="4"/>
        <v>EUR_5Yx30Y_25bp_Quote</v>
      </c>
      <c r="K29" s="9" t="str">
        <f t="shared" si="4"/>
        <v>EUR_5Yx30Y_50bp_Quote</v>
      </c>
      <c r="L29" s="9" t="str">
        <f t="shared" si="4"/>
        <v>EUR_5Yx30Y_100bp_Quote</v>
      </c>
      <c r="M29" s="10" t="str">
        <f t="shared" si="4"/>
        <v>EUR_5Yx30Y_200bp_Quote</v>
      </c>
    </row>
    <row r="30" spans="1:13" x14ac:dyDescent="0.15">
      <c r="A30" s="40"/>
      <c r="B30" s="25" t="s">
        <v>26</v>
      </c>
      <c r="C30" s="87" t="e">
        <f ca="1">_xll.ohRangeRetrieveError(C29)</f>
        <v>#NAME?</v>
      </c>
      <c r="D30" s="7" t="s">
        <v>4</v>
      </c>
      <c r="E30" s="8" t="str">
        <f t="shared" si="4"/>
        <v>EUR_10Yx30Y_-200bp_Quote</v>
      </c>
      <c r="F30" s="9" t="str">
        <f t="shared" si="4"/>
        <v>EUR_10Yx30Y_-100bp_Quote</v>
      </c>
      <c r="G30" s="9" t="str">
        <f t="shared" si="4"/>
        <v>EUR_10Yx30Y_-50bp_Quote</v>
      </c>
      <c r="H30" s="9" t="str">
        <f t="shared" si="4"/>
        <v>EUR_10Yx30Y_-25bp_Quote</v>
      </c>
      <c r="I30" s="9" t="str">
        <f t="shared" si="4"/>
        <v>EUR_10Yx30Y_ATM_Quote</v>
      </c>
      <c r="J30" s="9" t="str">
        <f t="shared" si="4"/>
        <v>EUR_10Yx30Y_25bp_Quote</v>
      </c>
      <c r="K30" s="9" t="str">
        <f t="shared" si="4"/>
        <v>EUR_10Yx30Y_50bp_Quote</v>
      </c>
      <c r="L30" s="9" t="str">
        <f t="shared" si="4"/>
        <v>EUR_10Yx30Y_100bp_Quote</v>
      </c>
      <c r="M30" s="10" t="str">
        <f t="shared" si="4"/>
        <v>EUR_10Yx30Y_200bp_Quote</v>
      </c>
    </row>
    <row r="31" spans="1:13" x14ac:dyDescent="0.15">
      <c r="A31" s="40"/>
      <c r="B31" s="44"/>
      <c r="C31" s="45" t="s">
        <v>8</v>
      </c>
      <c r="D31" s="7" t="s">
        <v>7</v>
      </c>
      <c r="E31" s="8" t="str">
        <f t="shared" si="4"/>
        <v>EUR_20Yx30Y_-200bp_Quote</v>
      </c>
      <c r="F31" s="9" t="str">
        <f t="shared" si="4"/>
        <v>EUR_20Yx30Y_-100bp_Quote</v>
      </c>
      <c r="G31" s="9" t="str">
        <f t="shared" si="4"/>
        <v>EUR_20Yx30Y_-50bp_Quote</v>
      </c>
      <c r="H31" s="9" t="str">
        <f t="shared" si="4"/>
        <v>EUR_20Yx30Y_-25bp_Quote</v>
      </c>
      <c r="I31" s="9" t="str">
        <f t="shared" si="4"/>
        <v>EUR_20Yx30Y_ATM_Quote</v>
      </c>
      <c r="J31" s="9" t="str">
        <f t="shared" si="4"/>
        <v>EUR_20Yx30Y_25bp_Quote</v>
      </c>
      <c r="K31" s="9" t="str">
        <f t="shared" si="4"/>
        <v>EUR_20Yx30Y_50bp_Quote</v>
      </c>
      <c r="L31" s="9" t="str">
        <f t="shared" si="4"/>
        <v>EUR_20Yx30Y_100bp_Quote</v>
      </c>
      <c r="M31" s="10" t="str">
        <f t="shared" si="4"/>
        <v>EUR_20Yx30Y_200bp_Quote</v>
      </c>
    </row>
    <row r="32" spans="1:13" ht="11.25" thickBot="1" x14ac:dyDescent="0.2">
      <c r="A32" s="41"/>
      <c r="B32" s="46"/>
      <c r="C32" s="47"/>
      <c r="D32" s="11" t="s">
        <v>8</v>
      </c>
      <c r="E32" s="12" t="str">
        <f t="shared" si="4"/>
        <v>EUR_30Yx30Y_-200bp_Quote</v>
      </c>
      <c r="F32" s="13" t="str">
        <f t="shared" si="4"/>
        <v>EUR_30Yx30Y_-100bp_Quote</v>
      </c>
      <c r="G32" s="13" t="str">
        <f t="shared" si="4"/>
        <v>EUR_30Yx30Y_-50bp_Quote</v>
      </c>
      <c r="H32" s="13" t="str">
        <f t="shared" si="4"/>
        <v>EUR_30Yx30Y_-25bp_Quote</v>
      </c>
      <c r="I32" s="13" t="str">
        <f t="shared" si="4"/>
        <v>EUR_30Yx30Y_ATM_Quote</v>
      </c>
      <c r="J32" s="13" t="str">
        <f t="shared" si="4"/>
        <v>EUR_30Yx30Y_25bp_Quote</v>
      </c>
      <c r="K32" s="13" t="str">
        <f t="shared" si="4"/>
        <v>EUR_30Yx30Y_50bp_Quote</v>
      </c>
      <c r="L32" s="13" t="str">
        <f t="shared" si="4"/>
        <v>EUR_30Yx30Y_100bp_Quote</v>
      </c>
      <c r="M32" s="14" t="str">
        <f t="shared" si="4"/>
        <v>EUR_30Yx30Y_200bp_Quote</v>
      </c>
    </row>
    <row r="34" spans="2:4" ht="11.25" thickBot="1" x14ac:dyDescent="0.2"/>
    <row r="35" spans="2:4" s="67" customFormat="1" ht="13.5" thickBot="1" x14ac:dyDescent="0.25">
      <c r="B35" s="68" t="s">
        <v>21</v>
      </c>
      <c r="C35" s="69"/>
      <c r="D35" s="70"/>
    </row>
    <row r="36" spans="2:4" s="67" customFormat="1" ht="12" thickBot="1" x14ac:dyDescent="0.25">
      <c r="B36" s="71"/>
    </row>
    <row r="37" spans="2:4" s="67" customFormat="1" ht="12" thickBot="1" x14ac:dyDescent="0.25">
      <c r="C37" s="72" t="s">
        <v>22</v>
      </c>
      <c r="D37" s="73" t="s">
        <v>17</v>
      </c>
    </row>
    <row r="38" spans="2:4" customFormat="1" ht="12.75" x14ac:dyDescent="0.2">
      <c r="B38" s="77" t="s">
        <v>23</v>
      </c>
      <c r="C38" s="75" t="str">
        <f>Currency&amp;"_020_SwaptionSabrVolSurfaces.xml"</f>
        <v>EUR_020_SwaptionSabrVolSurfaces.xml</v>
      </c>
      <c r="D38" s="74" t="e">
        <f ca="1">IF(Serialize,_xll.ohObjectSave(B39:B43,SerializationPath&amp;C38,FileOverwrite,Serialize),"--")</f>
        <v>#NAME?</v>
      </c>
    </row>
    <row r="39" spans="2:4" x14ac:dyDescent="0.15">
      <c r="B39" s="78" t="e">
        <f>C5</f>
        <v>#NUM!</v>
      </c>
      <c r="C39" s="81" t="e">
        <f ca="1">_xll.ohRangeRetrieveError(C5)</f>
        <v>#NAME?</v>
      </c>
      <c r="D39" s="82"/>
    </row>
    <row r="40" spans="2:4" x14ac:dyDescent="0.15">
      <c r="B40" s="79" t="e">
        <f>C11</f>
        <v>#NUM!</v>
      </c>
      <c r="C40" s="83" t="str">
        <f>_xll.ohRangeRetrieveError(C10)</f>
        <v/>
      </c>
      <c r="D40" s="84"/>
    </row>
    <row r="41" spans="2:4" x14ac:dyDescent="0.15">
      <c r="B41" s="79" t="e">
        <f>C17</f>
        <v>#NUM!</v>
      </c>
      <c r="C41" s="83" t="str">
        <f>_xll.ohRangeRetrieveError(C16)</f>
        <v/>
      </c>
      <c r="D41" s="84"/>
    </row>
    <row r="42" spans="2:4" x14ac:dyDescent="0.15">
      <c r="B42" s="79" t="e">
        <f>C23</f>
        <v>#NUM!</v>
      </c>
      <c r="C42" s="83" t="str">
        <f>_xll.ohRangeRetrieveError(C22)</f>
        <v/>
      </c>
      <c r="D42" s="84"/>
    </row>
    <row r="43" spans="2:4" ht="11.25" thickBot="1" x14ac:dyDescent="0.2">
      <c r="B43" s="80" t="e">
        <f>C29</f>
        <v>#NUM!</v>
      </c>
      <c r="C43" s="85" t="str">
        <f>_xll.ohRangeRetrieveError(C28)</f>
        <v/>
      </c>
      <c r="D43" s="86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General Setttings</vt:lpstr>
      <vt:lpstr>SabrSurfaces</vt:lpstr>
      <vt:lpstr>abcdName</vt:lpstr>
      <vt:lpstr>atmVolSource</vt:lpstr>
      <vt:lpstr>Currency</vt:lpstr>
      <vt:lpstr>FileOverwrite</vt:lpstr>
      <vt:lpstr>HandlePrefix</vt:lpstr>
      <vt:lpstr>ObjectOverwrite</vt:lpstr>
      <vt:lpstr>Overwrite</vt:lpstr>
      <vt:lpstr>Permanent</vt:lpstr>
      <vt:lpstr>sabrEurSwaptionVolSurface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Ametrano, Cristina Duminuco</dc:creator>
  <cp:lastModifiedBy>erik</cp:lastModifiedBy>
  <dcterms:created xsi:type="dcterms:W3CDTF">2007-09-24T13:33:43Z</dcterms:created>
  <dcterms:modified xsi:type="dcterms:W3CDTF">2013-11-06T23:47:07Z</dcterms:modified>
</cp:coreProperties>
</file>