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70" yWindow="0" windowWidth="29040" windowHeight="8955"/>
  </bookViews>
  <sheets>
    <sheet name="General Settings" sheetId="1" r:id="rId1"/>
    <sheet name="Object Creation" sheetId="2" r:id="rId2"/>
  </sheets>
  <definedNames>
    <definedName name="BondType">'Object Creation'!$D$3</definedName>
    <definedName name="Currency">'Object Creation'!#REF!</definedName>
    <definedName name="FileName">'Object Creation'!$D$5</definedName>
    <definedName name="FileOverwrite" localSheetId="1">'General Settings'!$D$9</definedName>
    <definedName name="FileOverwrite">'General Settings'!$D$9</definedName>
    <definedName name="ObjectOverwrite" localSheetId="1">'General Settings'!$D$6</definedName>
    <definedName name="ObjectOverwrite">'General Settings'!$D$6</definedName>
    <definedName name="ObsoleteCurrency">'Object Creation'!#REF!</definedName>
    <definedName name="Permanent" localSheetId="1">'General Settings'!$D$5</definedName>
    <definedName name="Permanent">'General Settings'!$D$5</definedName>
    <definedName name="SerializationPath" localSheetId="1">'General Settings'!$D$8</definedName>
    <definedName name="SerializationPath">'General Settings'!$D$8</definedName>
    <definedName name="Serialize" localSheetId="1">'General Settings'!$D$7</definedName>
    <definedName name="Serialize">'General Settings'!$D$7</definedName>
    <definedName name="SettlementDays">'Object Creation'!$D$4</definedName>
    <definedName name="Trigger" localSheetId="1">'General Settings'!$D$4</definedName>
    <definedName name="Trigger">'General Settings'!$D$4</definedName>
  </definedNames>
  <calcPr calcId="145621"/>
</workbook>
</file>

<file path=xl/calcChain.xml><?xml version="1.0" encoding="utf-8"?>
<calcChain xmlns="http://schemas.openxmlformats.org/spreadsheetml/2006/main">
  <c r="D8" i="1" l="1"/>
  <c r="AA85" i="2" l="1"/>
  <c r="AE85" i="2"/>
  <c r="AA84" i="2"/>
  <c r="AE84" i="2"/>
  <c r="AA83" i="2"/>
  <c r="AE83" i="2"/>
  <c r="AA82" i="2"/>
  <c r="AE82" i="2"/>
  <c r="AE81" i="2"/>
  <c r="AE80" i="2"/>
  <c r="AE79" i="2"/>
  <c r="AE78" i="2"/>
  <c r="AE77" i="2"/>
  <c r="AE76" i="2"/>
  <c r="AE75" i="2"/>
  <c r="AE74" i="2"/>
  <c r="AA73" i="2"/>
  <c r="AE73" i="2"/>
  <c r="AE72" i="2"/>
  <c r="AE71" i="2"/>
  <c r="V70" i="2"/>
  <c r="AE70" i="2"/>
  <c r="V69" i="2"/>
  <c r="AA69" i="2"/>
  <c r="AE69" i="2"/>
  <c r="V68" i="2"/>
  <c r="AE68" i="2"/>
  <c r="V67" i="2"/>
  <c r="V66" i="2"/>
  <c r="AA66" i="2"/>
  <c r="V65" i="2"/>
  <c r="V64" i="2"/>
  <c r="AA64" i="2"/>
  <c r="AE64" i="2"/>
  <c r="V63" i="2"/>
  <c r="AA63" i="2"/>
  <c r="AE63" i="2"/>
  <c r="V62" i="2"/>
  <c r="AE62" i="2"/>
  <c r="V61" i="2"/>
  <c r="AE61" i="2"/>
  <c r="V60" i="2"/>
  <c r="AE60" i="2"/>
  <c r="V59" i="2"/>
  <c r="AE59" i="2"/>
  <c r="V58" i="2"/>
  <c r="AE58" i="2"/>
  <c r="V57" i="2"/>
  <c r="V56" i="2"/>
  <c r="AA56" i="2"/>
  <c r="AE56" i="2"/>
  <c r="V55" i="2"/>
  <c r="AE55" i="2"/>
  <c r="V54" i="2"/>
  <c r="AA54" i="2"/>
  <c r="AE54" i="2"/>
  <c r="V53" i="2"/>
  <c r="AA53" i="2"/>
  <c r="AE53" i="2"/>
  <c r="V52" i="2"/>
  <c r="AA52" i="2"/>
  <c r="AE52" i="2"/>
  <c r="V51" i="2"/>
  <c r="AE51" i="2"/>
  <c r="V50" i="2"/>
  <c r="AA50" i="2"/>
  <c r="AE50" i="2"/>
  <c r="V49" i="2"/>
  <c r="AA49" i="2"/>
  <c r="AE49" i="2"/>
  <c r="V48" i="2"/>
  <c r="AA48" i="2"/>
  <c r="AE48" i="2"/>
  <c r="V47" i="2"/>
  <c r="AA47" i="2"/>
  <c r="AE47" i="2"/>
  <c r="V46" i="2"/>
  <c r="AE46" i="2"/>
  <c r="V45" i="2"/>
  <c r="AE45" i="2"/>
  <c r="V44" i="2"/>
  <c r="AE44" i="2"/>
  <c r="V43" i="2"/>
  <c r="AA43" i="2"/>
  <c r="AE43" i="2"/>
  <c r="V42" i="2"/>
  <c r="AA42" i="2"/>
  <c r="AE42" i="2"/>
  <c r="V41" i="2"/>
  <c r="AA41" i="2"/>
  <c r="AE41" i="2"/>
  <c r="V40" i="2"/>
  <c r="AA40" i="2"/>
  <c r="AE40" i="2"/>
  <c r="V39" i="2"/>
  <c r="V38" i="2"/>
  <c r="AA38" i="2"/>
  <c r="AE38" i="2"/>
  <c r="V37" i="2"/>
  <c r="AA37" i="2"/>
  <c r="AE37" i="2"/>
  <c r="V36" i="2"/>
  <c r="AE36" i="2"/>
  <c r="V35" i="2"/>
  <c r="AA35" i="2"/>
  <c r="AE35" i="2"/>
  <c r="V34" i="2"/>
  <c r="AE34" i="2"/>
  <c r="V33" i="2"/>
  <c r="V32" i="2"/>
  <c r="W32" i="2"/>
  <c r="AE32" i="2"/>
  <c r="V31" i="2"/>
  <c r="W31" i="2"/>
  <c r="AE31" i="2"/>
  <c r="V30" i="2"/>
  <c r="W30" i="2"/>
  <c r="AE30" i="2"/>
  <c r="V29" i="2"/>
  <c r="W29" i="2"/>
  <c r="AE29" i="2"/>
  <c r="V28" i="2"/>
  <c r="W28" i="2"/>
  <c r="AE28" i="2"/>
  <c r="V27" i="2"/>
  <c r="W27" i="2"/>
  <c r="AE27" i="2"/>
  <c r="V26" i="2"/>
  <c r="W26" i="2"/>
  <c r="AE26" i="2"/>
  <c r="V25" i="2"/>
  <c r="W25" i="2"/>
  <c r="AE25" i="2"/>
  <c r="V24" i="2"/>
  <c r="W24" i="2"/>
  <c r="AE24" i="2"/>
  <c r="V23" i="2"/>
  <c r="W23" i="2"/>
  <c r="AE23" i="2"/>
  <c r="V22" i="2"/>
  <c r="W22" i="2"/>
  <c r="V21" i="2"/>
  <c r="W21" i="2"/>
  <c r="V20" i="2"/>
  <c r="W20" i="2"/>
  <c r="V19" i="2"/>
  <c r="W19" i="2"/>
  <c r="AE19" i="2"/>
  <c r="V18" i="2"/>
  <c r="W18" i="2"/>
  <c r="AE18" i="2"/>
  <c r="V17" i="2"/>
  <c r="W17" i="2"/>
  <c r="AE17" i="2"/>
  <c r="V16" i="2"/>
  <c r="W16" i="2"/>
  <c r="AE16" i="2"/>
  <c r="V15" i="2"/>
  <c r="W15" i="2"/>
  <c r="AE15" i="2"/>
  <c r="V14" i="2"/>
  <c r="W14" i="2"/>
  <c r="AE14" i="2"/>
  <c r="V13" i="2"/>
  <c r="W13" i="2"/>
  <c r="AE13" i="2"/>
  <c r="V12" i="2"/>
  <c r="W12" i="2"/>
  <c r="AE12" i="2"/>
  <c r="V11" i="2"/>
  <c r="W11" i="2"/>
  <c r="AE11" i="2"/>
  <c r="V10" i="2"/>
  <c r="AE10" i="2"/>
  <c r="V9" i="2"/>
  <c r="W9" i="2"/>
  <c r="AE9" i="2"/>
  <c r="D5" i="2"/>
  <c r="H59" i="2"/>
  <c r="F10" i="2"/>
  <c r="H60" i="2"/>
  <c r="F41" i="2"/>
  <c r="H21" i="2"/>
  <c r="H85" i="2"/>
  <c r="F59" i="2"/>
  <c r="H30" i="2"/>
  <c r="F84" i="2"/>
  <c r="F45" i="2"/>
  <c r="F14" i="2"/>
  <c r="H71" i="2"/>
  <c r="F48" i="2"/>
  <c r="F25" i="2"/>
  <c r="F34" i="2"/>
  <c r="G48" i="2"/>
  <c r="H40" i="2"/>
  <c r="H65" i="2"/>
  <c r="F56" i="2"/>
  <c r="H10" i="2"/>
  <c r="F65" i="2"/>
  <c r="B1" i="1"/>
  <c r="G14" i="2"/>
  <c r="F31" i="2"/>
  <c r="H50" i="2"/>
  <c r="H84" i="2"/>
  <c r="F19" i="2"/>
  <c r="H54" i="2"/>
  <c r="G19" i="2"/>
  <c r="F22" i="2"/>
  <c r="H64" i="2"/>
  <c r="F53" i="2"/>
  <c r="G84" i="2"/>
  <c r="F81" i="2"/>
  <c r="H53" i="2"/>
  <c r="H62" i="2"/>
  <c r="F79" i="2"/>
  <c r="F29" i="2"/>
  <c r="G29" i="2" s="1"/>
  <c r="G22" i="2"/>
  <c r="H35" i="2"/>
  <c r="H36" i="2"/>
  <c r="H61" i="2"/>
  <c r="F74" i="2"/>
  <c r="G74" i="2" s="1"/>
  <c r="F28" i="2"/>
  <c r="H80" i="2"/>
  <c r="F73" i="2"/>
  <c r="F43" i="2"/>
  <c r="F67" i="2"/>
  <c r="G67" i="2" s="1"/>
  <c r="F50" i="2"/>
  <c r="F66" i="2"/>
  <c r="H13" i="2"/>
  <c r="G66" i="2"/>
  <c r="F26" i="2"/>
  <c r="H67" i="2"/>
  <c r="F12" i="2"/>
  <c r="G12" i="2" s="1"/>
  <c r="H68" i="2"/>
  <c r="F40" i="2"/>
  <c r="H29" i="2"/>
  <c r="I29" i="2" s="1"/>
  <c r="F83" i="2"/>
  <c r="F44" i="2"/>
  <c r="H38" i="2"/>
  <c r="F21" i="2"/>
  <c r="H49" i="2"/>
  <c r="H15" i="2"/>
  <c r="H79" i="2"/>
  <c r="F70" i="2"/>
  <c r="F47" i="2"/>
  <c r="G47" i="2" s="1"/>
  <c r="F32" i="2"/>
  <c r="F24" i="2"/>
  <c r="G24" i="2" s="1"/>
  <c r="G31" i="2"/>
  <c r="F37" i="2"/>
  <c r="G37" i="2" s="1"/>
  <c r="H48" i="2"/>
  <c r="I48" i="2" s="1"/>
  <c r="F71" i="2"/>
  <c r="G71" i="2" s="1"/>
  <c r="H73" i="2"/>
  <c r="H42" i="2"/>
  <c r="G65" i="2"/>
  <c r="H56" i="2"/>
  <c r="F54" i="2"/>
  <c r="H81" i="2"/>
  <c r="G50" i="2"/>
  <c r="H20" i="2"/>
  <c r="H45" i="2"/>
  <c r="F20" i="2"/>
  <c r="H34" i="2"/>
  <c r="F61" i="2"/>
  <c r="H41" i="2"/>
  <c r="F16" i="2"/>
  <c r="G16" i="2" s="1"/>
  <c r="F33" i="2"/>
  <c r="G33" i="2" s="1"/>
  <c r="F35" i="2"/>
  <c r="G53" i="2"/>
  <c r="G56" i="2"/>
  <c r="H27" i="2"/>
  <c r="F82" i="2"/>
  <c r="G82" i="2" s="1"/>
  <c r="G10" i="2"/>
  <c r="H58" i="2"/>
  <c r="G59" i="2"/>
  <c r="I59" i="2" s="1"/>
  <c r="G21" i="2"/>
  <c r="I21" i="2" s="1"/>
  <c r="H72" i="2"/>
  <c r="H17" i="2"/>
  <c r="G32" i="2"/>
  <c r="F77" i="2"/>
  <c r="F17" i="2"/>
  <c r="F15" i="2"/>
  <c r="G15" i="2" s="1"/>
  <c r="H47" i="2"/>
  <c r="F76" i="2"/>
  <c r="F51" i="2"/>
  <c r="G51" i="2" s="1"/>
  <c r="H43" i="2"/>
  <c r="H44" i="2"/>
  <c r="H69" i="2"/>
  <c r="H14" i="2"/>
  <c r="F60" i="2"/>
  <c r="G41" i="2"/>
  <c r="H66" i="2"/>
  <c r="G45" i="2"/>
  <c r="G76" i="2"/>
  <c r="H51" i="2"/>
  <c r="H52" i="2"/>
  <c r="H77" i="2"/>
  <c r="H9" i="2"/>
  <c r="F9" i="2"/>
  <c r="G9" i="2" s="1"/>
  <c r="H32" i="2"/>
  <c r="I32" i="2" s="1"/>
  <c r="G61" i="2"/>
  <c r="G34" i="2"/>
  <c r="H11" i="2"/>
  <c r="H75" i="2"/>
  <c r="H12" i="2"/>
  <c r="I12" i="2" s="1"/>
  <c r="H76" i="2"/>
  <c r="F39" i="2"/>
  <c r="H37" i="2"/>
  <c r="G81" i="2"/>
  <c r="G39" i="2"/>
  <c r="H46" i="2"/>
  <c r="G73" i="2"/>
  <c r="G20" i="2"/>
  <c r="H18" i="2"/>
  <c r="H23" i="2"/>
  <c r="F85" i="2"/>
  <c r="G85" i="2" s="1"/>
  <c r="I67" i="2"/>
  <c r="F46" i="2"/>
  <c r="G46" i="2" s="1"/>
  <c r="F23" i="2"/>
  <c r="G23" i="2" s="1"/>
  <c r="F57" i="2"/>
  <c r="H83" i="2"/>
  <c r="F78" i="2"/>
  <c r="G78" i="2" s="1"/>
  <c r="F69" i="2"/>
  <c r="G69" i="2" s="1"/>
  <c r="H31" i="2"/>
  <c r="F30" i="2"/>
  <c r="G30" i="2" s="1"/>
  <c r="G26" i="2"/>
  <c r="J67" i="2"/>
  <c r="J12" i="2"/>
  <c r="H74" i="2"/>
  <c r="H28" i="2"/>
  <c r="G77" i="2"/>
  <c r="F68" i="2"/>
  <c r="G68" i="2" s="1"/>
  <c r="H39" i="2"/>
  <c r="G43" i="2"/>
  <c r="F80" i="2"/>
  <c r="G80" i="2" s="1"/>
  <c r="F52" i="2"/>
  <c r="G52" i="2" s="1"/>
  <c r="F38" i="2"/>
  <c r="F58" i="2"/>
  <c r="H70" i="2"/>
  <c r="F72" i="2"/>
  <c r="I20" i="2"/>
  <c r="J20" i="2" s="1"/>
  <c r="F63" i="2"/>
  <c r="G63" i="2" s="1"/>
  <c r="H25" i="2"/>
  <c r="G72" i="2"/>
  <c r="G38" i="2"/>
  <c r="F13" i="2"/>
  <c r="G13" i="2" s="1"/>
  <c r="I13" i="2" s="1"/>
  <c r="J13" i="2" s="1"/>
  <c r="H78" i="2"/>
  <c r="F27" i="2"/>
  <c r="G27" i="2" s="1"/>
  <c r="G83" i="2"/>
  <c r="H33" i="2"/>
  <c r="G57" i="2"/>
  <c r="F42" i="2"/>
  <c r="G42" i="2" s="1"/>
  <c r="G58" i="2"/>
  <c r="I58" i="2" s="1"/>
  <c r="J58" i="2" s="1"/>
  <c r="G40" i="2"/>
  <c r="I40" i="2" s="1"/>
  <c r="H82" i="2"/>
  <c r="H57" i="2"/>
  <c r="H19" i="2"/>
  <c r="G44" i="2"/>
  <c r="F18" i="2"/>
  <c r="G18" i="2" s="1"/>
  <c r="F11" i="2"/>
  <c r="G11" i="2" s="1"/>
  <c r="G79" i="2"/>
  <c r="G35" i="2"/>
  <c r="G17" i="2"/>
  <c r="H26" i="2"/>
  <c r="I26" i="2" s="1"/>
  <c r="G28" i="2"/>
  <c r="H55" i="2"/>
  <c r="I19" i="2"/>
  <c r="G70" i="2"/>
  <c r="F49" i="2"/>
  <c r="G49" i="2" s="1"/>
  <c r="I44" i="2"/>
  <c r="G54" i="2"/>
  <c r="F64" i="2"/>
  <c r="G64" i="2" s="1"/>
  <c r="H16" i="2"/>
  <c r="F36" i="2"/>
  <c r="G36" i="2" s="1"/>
  <c r="H24" i="2"/>
  <c r="G25" i="2"/>
  <c r="F75" i="2"/>
  <c r="G75" i="2" s="1"/>
  <c r="J19" i="2"/>
  <c r="H63" i="2"/>
  <c r="F62" i="2"/>
  <c r="G62" i="2" s="1"/>
  <c r="H22" i="2"/>
  <c r="I22" i="2" s="1"/>
  <c r="F55" i="2"/>
  <c r="G55" i="2" s="1"/>
  <c r="G60" i="2"/>
  <c r="I69" i="2"/>
  <c r="E20" i="2" l="1"/>
  <c r="E67" i="2"/>
  <c r="E13" i="2"/>
  <c r="E19" i="2"/>
  <c r="E58" i="2"/>
  <c r="E12" i="2"/>
  <c r="J69" i="2"/>
  <c r="J26" i="2"/>
  <c r="I52" i="2"/>
  <c r="J32" i="2"/>
  <c r="J59" i="2"/>
  <c r="I84" i="2"/>
  <c r="I53" i="2"/>
  <c r="I57" i="2"/>
  <c r="I35" i="2"/>
  <c r="I39" i="2"/>
  <c r="I81" i="2"/>
  <c r="I14" i="2"/>
  <c r="I80" i="2"/>
  <c r="I31" i="2"/>
  <c r="I79" i="2"/>
  <c r="I68" i="2"/>
  <c r="I42" i="2"/>
  <c r="I34" i="2"/>
  <c r="J31" i="2"/>
  <c r="I11" i="2"/>
  <c r="I74" i="2"/>
  <c r="I73" i="2"/>
  <c r="J80" i="2"/>
  <c r="I36" i="2"/>
  <c r="I30" i="2"/>
  <c r="I66" i="2"/>
  <c r="I64" i="2"/>
  <c r="I72" i="2"/>
  <c r="I16" i="2"/>
  <c r="J44" i="2"/>
  <c r="I23" i="2"/>
  <c r="I37" i="2"/>
  <c r="I50" i="2"/>
  <c r="I33" i="2"/>
  <c r="I49" i="2"/>
  <c r="I17" i="2"/>
  <c r="J64" i="2"/>
  <c r="I38" i="2"/>
  <c r="J21" i="2"/>
  <c r="I71" i="2"/>
  <c r="I60" i="2"/>
  <c r="I9" i="2"/>
  <c r="I56" i="2"/>
  <c r="J22" i="2"/>
  <c r="I76" i="2"/>
  <c r="I10" i="2"/>
  <c r="J71" i="2"/>
  <c r="I24" i="2"/>
  <c r="I62" i="2"/>
  <c r="I45" i="2"/>
  <c r="I65" i="2"/>
  <c r="J40" i="2"/>
  <c r="J48" i="2"/>
  <c r="J53" i="2"/>
  <c r="I83" i="2"/>
  <c r="I51" i="2"/>
  <c r="J34" i="2"/>
  <c r="I27" i="2"/>
  <c r="I47" i="2"/>
  <c r="I85" i="2"/>
  <c r="J72" i="2"/>
  <c r="I61" i="2"/>
  <c r="I54" i="2"/>
  <c r="J57" i="2"/>
  <c r="I63" i="2"/>
  <c r="I46" i="2"/>
  <c r="I55" i="2"/>
  <c r="I25" i="2"/>
  <c r="I28" i="2"/>
  <c r="J29" i="2"/>
  <c r="J39" i="2"/>
  <c r="J16" i="2"/>
  <c r="J50" i="2"/>
  <c r="J33" i="2"/>
  <c r="J60" i="2"/>
  <c r="J56" i="2"/>
  <c r="J24" i="2"/>
  <c r="J65" i="2"/>
  <c r="J85" i="2"/>
  <c r="J54" i="2"/>
  <c r="J63" i="2"/>
  <c r="J55" i="2"/>
  <c r="J25" i="2"/>
  <c r="E29" i="2" l="1"/>
  <c r="E25" i="2"/>
  <c r="E55" i="2"/>
  <c r="E63" i="2"/>
  <c r="E54" i="2"/>
  <c r="E85" i="2"/>
  <c r="E48" i="2"/>
  <c r="E40" i="2"/>
  <c r="E65" i="2"/>
  <c r="E24" i="2"/>
  <c r="E22" i="2"/>
  <c r="E56" i="2"/>
  <c r="E60" i="2"/>
  <c r="E71" i="2"/>
  <c r="E21" i="2"/>
  <c r="E33" i="2"/>
  <c r="E50" i="2"/>
  <c r="E44" i="2"/>
  <c r="E16" i="2"/>
  <c r="E72" i="2"/>
  <c r="E64" i="2"/>
  <c r="E34" i="2"/>
  <c r="E31" i="2"/>
  <c r="E80" i="2"/>
  <c r="E39" i="2"/>
  <c r="E57" i="2"/>
  <c r="E53" i="2"/>
  <c r="E59" i="2"/>
  <c r="E32" i="2"/>
  <c r="E26" i="2"/>
  <c r="E69" i="2"/>
  <c r="J51" i="2"/>
  <c r="J79" i="2"/>
  <c r="J61" i="2"/>
  <c r="J62" i="2"/>
  <c r="J23" i="2"/>
  <c r="J30" i="2"/>
  <c r="J35" i="2"/>
  <c r="J83" i="2"/>
  <c r="J47" i="2"/>
  <c r="J10" i="2"/>
  <c r="J42" i="2"/>
  <c r="J46" i="2"/>
  <c r="J81" i="2"/>
  <c r="J37" i="2"/>
  <c r="J74" i="2"/>
  <c r="J28" i="2"/>
  <c r="J17" i="2"/>
  <c r="J11" i="2"/>
  <c r="J52" i="2"/>
  <c r="J9" i="2"/>
  <c r="J49" i="2"/>
  <c r="J36" i="2"/>
  <c r="J14" i="2"/>
  <c r="J73" i="2"/>
  <c r="J84" i="2"/>
  <c r="J27" i="2"/>
  <c r="J76" i="2"/>
  <c r="J68" i="2"/>
  <c r="J38" i="2"/>
  <c r="J66" i="2"/>
  <c r="J45" i="2"/>
  <c r="E45" i="2" l="1"/>
  <c r="E66" i="2"/>
  <c r="E38" i="2"/>
  <c r="E68" i="2"/>
  <c r="E76" i="2"/>
  <c r="E27" i="2"/>
  <c r="E84" i="2"/>
  <c r="E73" i="2"/>
  <c r="E14" i="2"/>
  <c r="E36" i="2"/>
  <c r="E49" i="2"/>
  <c r="E9" i="2"/>
  <c r="E52" i="2"/>
  <c r="E11" i="2"/>
  <c r="E17" i="2"/>
  <c r="E28" i="2"/>
  <c r="E74" i="2"/>
  <c r="E37" i="2"/>
  <c r="E81" i="2"/>
  <c r="E46" i="2"/>
  <c r="E42" i="2"/>
  <c r="E10" i="2"/>
  <c r="E47" i="2"/>
  <c r="E83" i="2"/>
  <c r="E35" i="2"/>
  <c r="E30" i="2"/>
  <c r="E23" i="2"/>
  <c r="E62" i="2"/>
  <c r="E61" i="2"/>
  <c r="E79" i="2"/>
  <c r="E51" i="2"/>
  <c r="I15" i="2"/>
  <c r="I78" i="2"/>
  <c r="J78" i="2"/>
  <c r="I43" i="2"/>
  <c r="J43" i="2"/>
  <c r="I75" i="2"/>
  <c r="J75" i="2"/>
  <c r="I82" i="2"/>
  <c r="J82" i="2"/>
  <c r="I77" i="2"/>
  <c r="I41" i="2"/>
  <c r="J15" i="2"/>
  <c r="I70" i="2"/>
  <c r="J70" i="2"/>
  <c r="I18" i="2"/>
  <c r="J18" i="2"/>
  <c r="J41" i="2"/>
  <c r="J77" i="2"/>
  <c r="E70" i="2"/>
  <c r="E75" i="2"/>
  <c r="E78" i="2"/>
  <c r="E77" i="2"/>
  <c r="E15" i="2"/>
  <c r="E43" i="2"/>
  <c r="E82" i="2"/>
  <c r="E41" i="2"/>
  <c r="E18" i="2"/>
  <c r="D6" i="2"/>
  <c r="E6" i="2"/>
</calcChain>
</file>

<file path=xl/comments1.xml><?xml version="1.0" encoding="utf-8"?>
<comments xmlns="http://schemas.openxmlformats.org/spreadsheetml/2006/main">
  <authors>
    <author>fornac1a</author>
  </authors>
  <commentList>
    <comment ref="N22" authorId="0">
      <text>
        <r>
          <rPr>
            <b/>
            <sz val="8"/>
            <color indexed="81"/>
            <rFont val="Tahoma"/>
          </rPr>
          <t>Real interest accrual date: 24 March 1998</t>
        </r>
        <r>
          <rPr>
            <sz val="8"/>
            <color indexed="81"/>
            <rFont val="Tahoma"/>
          </rPr>
          <t xml:space="preserve">
</t>
        </r>
      </text>
    </comment>
    <comment ref="N31" authorId="0">
      <text>
        <r>
          <rPr>
            <sz val="8"/>
            <color indexed="81"/>
            <rFont val="Tahoma"/>
          </rPr>
          <t xml:space="preserve">Real interest accrual date:
3-jun-1999
</t>
        </r>
      </text>
    </comment>
    <comment ref="N32" authorId="0">
      <text>
        <r>
          <rPr>
            <sz val="8"/>
            <color indexed="81"/>
            <rFont val="Tahoma"/>
          </rPr>
          <t xml:space="preserve">Real Interest Accrual Date:  15 january 1999
</t>
        </r>
      </text>
    </comment>
  </commentList>
</comments>
</file>

<file path=xl/sharedStrings.xml><?xml version="1.0" encoding="utf-8"?>
<sst xmlns="http://schemas.openxmlformats.org/spreadsheetml/2006/main" count="1006" uniqueCount="302">
  <si>
    <t>General Settings</t>
  </si>
  <si>
    <t>Trigger</t>
  </si>
  <si>
    <t>Permanent</t>
  </si>
  <si>
    <t>ObjectOverwrite</t>
  </si>
  <si>
    <t>Serialize</t>
  </si>
  <si>
    <t>SerializationPath</t>
  </si>
  <si>
    <t>FileOverwrite</t>
  </si>
  <si>
    <t>Currency</t>
  </si>
  <si>
    <t>EUR</t>
  </si>
  <si>
    <t>6M</t>
  </si>
  <si>
    <t>BondType</t>
  </si>
  <si>
    <t>Maturity Date</t>
  </si>
  <si>
    <t>Issue Date</t>
  </si>
  <si>
    <t>Calendar</t>
  </si>
  <si>
    <t>AccrualBDC</t>
  </si>
  <si>
    <t>Redemption</t>
  </si>
  <si>
    <t>Following</t>
  </si>
  <si>
    <t>Unadjusted</t>
  </si>
  <si>
    <t>Actual/Actual (ISMA)</t>
  </si>
  <si>
    <t>TARGET</t>
  </si>
  <si>
    <t>Next to Last Date</t>
  </si>
  <si>
    <t>Description</t>
  </si>
  <si>
    <t>Face Amount</t>
  </si>
  <si>
    <t>Interest Accrual Date</t>
  </si>
  <si>
    <t>Tenor</t>
  </si>
  <si>
    <t>Termination Adjustment</t>
  </si>
  <si>
    <t>EOM</t>
  </si>
  <si>
    <t>First Date</t>
  </si>
  <si>
    <t>Payment BDC</t>
  </si>
  <si>
    <t>DayCounter</t>
  </si>
  <si>
    <t>SettlementDays</t>
  </si>
  <si>
    <t>Saved Objects</t>
  </si>
  <si>
    <t>30/360 (Bond Basis)</t>
  </si>
  <si>
    <t>Notes</t>
  </si>
  <si>
    <t>Schedule</t>
  </si>
  <si>
    <t>1Y</t>
  </si>
  <si>
    <t>NO</t>
  </si>
  <si>
    <t>ITL</t>
  </si>
  <si>
    <t>FileName</t>
  </si>
  <si>
    <t>Redemption CashFlow</t>
  </si>
  <si>
    <t>MultiPhaseLeg</t>
  </si>
  <si>
    <t>Bond</t>
  </si>
  <si>
    <t>Error Message</t>
  </si>
  <si>
    <t>Validated</t>
  </si>
  <si>
    <t>Fixing Days</t>
  </si>
  <si>
    <t>Is in Arrears</t>
  </si>
  <si>
    <t>Floors</t>
  </si>
  <si>
    <t>Gearings</t>
  </si>
  <si>
    <t>Caps</t>
  </si>
  <si>
    <t>Modified Following</t>
  </si>
  <si>
    <t>3M</t>
  </si>
  <si>
    <t>Missing prospectus</t>
  </si>
  <si>
    <t>CMSRateBond</t>
  </si>
  <si>
    <t>XS0092725349</t>
  </si>
  <si>
    <t>XS0095552856</t>
  </si>
  <si>
    <t>XS0210782552</t>
  </si>
  <si>
    <t>XS0095933494</t>
  </si>
  <si>
    <t>XS0096100226</t>
  </si>
  <si>
    <t>XS0096374359</t>
  </si>
  <si>
    <t>XS0218952702</t>
  </si>
  <si>
    <t>XS0212843352</t>
  </si>
  <si>
    <t>XS0217066801</t>
  </si>
  <si>
    <t>XS0094205258</t>
  </si>
  <si>
    <t>XS0096856421</t>
  </si>
  <si>
    <t>AIG 0 12/11/08</t>
  </si>
  <si>
    <t>CMZB 0 03/30/09</t>
  </si>
  <si>
    <t>LEH 0 02/01/13</t>
  </si>
  <si>
    <t>DB 0 04/15/14</t>
  </si>
  <si>
    <t>JPM 0 04/15/14</t>
  </si>
  <si>
    <t>ISPIM 0 04/30/14</t>
  </si>
  <si>
    <t>BACR 4 06/03/15</t>
  </si>
  <si>
    <t>GS 0 03/02/17</t>
  </si>
  <si>
    <t>EIB 0 04/27/17</t>
  </si>
  <si>
    <t>AIG 0 02/17/17</t>
  </si>
  <si>
    <t>ITALY 4 05/06/19</t>
  </si>
  <si>
    <t>FR0000570673</t>
  </si>
  <si>
    <t>XS0091349489</t>
  </si>
  <si>
    <t>XS0222944588</t>
  </si>
  <si>
    <t>XS0222189564</t>
  </si>
  <si>
    <t>IT0001212908</t>
  </si>
  <si>
    <t>DE0003083358</t>
  </si>
  <si>
    <t>XS0099472994</t>
  </si>
  <si>
    <t>XS0100221349</t>
  </si>
  <si>
    <t>XS0102100897</t>
  </si>
  <si>
    <t>XS0100688190</t>
  </si>
  <si>
    <t>XS0101698289</t>
  </si>
  <si>
    <t>XS0098449456</t>
  </si>
  <si>
    <t>DE0003088704</t>
  </si>
  <si>
    <t>IT0001336368</t>
  </si>
  <si>
    <t>IT0001292850</t>
  </si>
  <si>
    <t>VICEN 0 12/15/08</t>
  </si>
  <si>
    <t>ISPIM 0 06/29/20</t>
  </si>
  <si>
    <t>ITALY 0 06/15/20</t>
  </si>
  <si>
    <t>ISPIM 0 03/24/13</t>
  </si>
  <si>
    <t>DB 0 06/04/19</t>
  </si>
  <si>
    <t>CS 0 07/29/19</t>
  </si>
  <si>
    <t>CMZB 0 08/30/19</t>
  </si>
  <si>
    <t>ISPIM 0 09/30/19</t>
  </si>
  <si>
    <t>ITALY 0 08/30/19</t>
  </si>
  <si>
    <t>INTNED 0 10/04/19</t>
  </si>
  <si>
    <t>ITALY 0 06/28/29</t>
  </si>
  <si>
    <t>DB 0 07/02/29</t>
  </si>
  <si>
    <t>ISPIM 0 06/03/19</t>
  </si>
  <si>
    <t>ISPIM 0 01/15/19</t>
  </si>
  <si>
    <t>IT0003952386</t>
  </si>
  <si>
    <t>CDEP 0 11/30/15</t>
  </si>
  <si>
    <t>4% cpn to dec 99.</t>
  </si>
  <si>
    <t>7% cpn to feb 00.</t>
  </si>
  <si>
    <t>the index indicated in the prospectus is "the mid spot quotation for a 30 year swap of 30 year Euro fixed rate funds for 6-month Euro Euribor floating rate funds as displayed under the heading "MEAN" on bridge/telerate page no 42281 as at 11.00 am London Time</t>
  </si>
  <si>
    <t>3.75% to march 06.</t>
  </si>
  <si>
    <t>4% cpn to apr 06.</t>
  </si>
  <si>
    <t>4% to jun 06.</t>
  </si>
  <si>
    <t>the interest determination date with respect to the first Interest Accrual Period is the date falling two TARGET Businees days prior to the first day of each such Interest Accrual Period. With respect to each subsequent Interest Accrual Period, the date falling 10 Target Business Days prior to the first day of each Interest Accrual Period</t>
  </si>
  <si>
    <t>the index indicated in the prospectus is "the mid spot 10 yr EUR fixed vs 6m EURIBOR swap rate determined by the Calculation Agent by reference to the rate appearing on Reuters Screen page 42281 under the caption "EURIBOR BASIS" at 11.00 ama London Time"</t>
  </si>
  <si>
    <t>step down to march 02.</t>
  </si>
  <si>
    <t>step down to jun 04.</t>
  </si>
  <si>
    <t>step down to jan 04.</t>
  </si>
  <si>
    <t>IT0006525767</t>
  </si>
  <si>
    <t>the index indicated in the prospectus is "the annual swap rate for EUR swap transactions with a mautrity of 10yrs, expressed as percentage, which appear on Telerate pg 42281 (or any successor to that page) under the heading "MEAN" as of 11:00 LDN TM vs6M EURIBOR"</t>
  </si>
  <si>
    <t>XS0276505111</t>
  </si>
  <si>
    <t>ISPIM  Var 11/20</t>
  </si>
  <si>
    <t>0,0,1</t>
  </si>
  <si>
    <t>4%,4%,0%</t>
  </si>
  <si>
    <t>IT0003811343</t>
  </si>
  <si>
    <t>BANDES Var 03/12</t>
  </si>
  <si>
    <t>missing prospectus. Frequency in BBG annual but there was a 1st cpn date on sep 1st 2005</t>
  </si>
  <si>
    <t>IBRD Var 11/18</t>
  </si>
  <si>
    <t>the rate of interest quoted in the prospectus is CMS30YEUR</t>
  </si>
  <si>
    <t>missing prospectus. The rate of interest quoted by BBG  is BTP Yields</t>
  </si>
  <si>
    <t>14%,6.55%,4.5%,4.5%,4.5%,14.5%</t>
  </si>
  <si>
    <t>0,0,0,0,0,-2</t>
  </si>
  <si>
    <t>Spreads</t>
  </si>
  <si>
    <t>IT0001261012</t>
  </si>
  <si>
    <t>IT0001287249</t>
  </si>
  <si>
    <t>IT0001300992</t>
  </si>
  <si>
    <t>IT0001301560</t>
  </si>
  <si>
    <t>IT0001309423</t>
  </si>
  <si>
    <t>IT0001310793</t>
  </si>
  <si>
    <t>IT0001355194</t>
  </si>
  <si>
    <t>IT0001358750</t>
  </si>
  <si>
    <t>IT0003252001</t>
  </si>
  <si>
    <t>IT0003515597</t>
  </si>
  <si>
    <t>IT0003532469</t>
  </si>
  <si>
    <t>IT0003547038</t>
  </si>
  <si>
    <t>IT0003569867</t>
  </si>
  <si>
    <t>IT0003614176</t>
  </si>
  <si>
    <t>IT0003693832</t>
  </si>
  <si>
    <t>IT0003728216</t>
  </si>
  <si>
    <t>IT0003792238</t>
  </si>
  <si>
    <t>IT0003844500</t>
  </si>
  <si>
    <t>IT0003853071</t>
  </si>
  <si>
    <t>IT0003925796</t>
  </si>
  <si>
    <t>IT0003929525</t>
  </si>
  <si>
    <t>IT0003964803</t>
  </si>
  <si>
    <t>XS0097596463</t>
  </si>
  <si>
    <t>XS0171795510</t>
  </si>
  <si>
    <t>XS0215079202</t>
  </si>
  <si>
    <t>XS0215963702</t>
  </si>
  <si>
    <t>XS0218766664</t>
  </si>
  <si>
    <t>XS0223116541</t>
  </si>
  <si>
    <t>XS0223451500</t>
  </si>
  <si>
    <t>XS0226191798</t>
  </si>
  <si>
    <t>XS0238509078</t>
  </si>
  <si>
    <t>XS0273633429</t>
  </si>
  <si>
    <t>XS0281902550</t>
  </si>
  <si>
    <t>FRTR 0 1/25/09</t>
  </si>
  <si>
    <t>INTBA 0 10/2/13</t>
  </si>
  <si>
    <t>MEDCEN 4 12/24/18</t>
  </si>
  <si>
    <t>BPUIM 0 1/22/19</t>
  </si>
  <si>
    <t>ISPIM 0 1/29/14</t>
  </si>
  <si>
    <t>ISPIM 0 3/9/14</t>
  </si>
  <si>
    <t>BPIIM 0 3/3/14</t>
  </si>
  <si>
    <t>DEXGRP 0 7/30/14</t>
  </si>
  <si>
    <t>ISPIM 0 8/20/14</t>
  </si>
  <si>
    <t>BANDES 0 3/15/07</t>
  </si>
  <si>
    <t>VICEN 0 8/18/08</t>
  </si>
  <si>
    <t>VICEN 0 9/19/08</t>
  </si>
  <si>
    <t>VICEN 0 10/24/08</t>
  </si>
  <si>
    <t>BANDES 0 2/2/09</t>
  </si>
  <si>
    <t>BANDLS 0 7/26/07</t>
  </si>
  <si>
    <t>BANDES 0 10/1/09</t>
  </si>
  <si>
    <t>BANDES 0 1/17/10</t>
  </si>
  <si>
    <t>MEDFVG 0 5/16/10</t>
  </si>
  <si>
    <t>BANDES 0 6/1/09</t>
  </si>
  <si>
    <t>CDEP 0 9/30/20</t>
  </si>
  <si>
    <t>BANITL 0 10/19/15</t>
  </si>
  <si>
    <t>BANDES 0 12/19/10</t>
  </si>
  <si>
    <t>GREECE 0 5/21/14</t>
  </si>
  <si>
    <t>ISPIM 0 7/11/13</t>
  </si>
  <si>
    <t>MONTE 0 4/1/15</t>
  </si>
  <si>
    <t>MER 4 4/6/20</t>
  </si>
  <si>
    <t>ISPIM 0 5/6/15</t>
  </si>
  <si>
    <t>GS 0 6/28/20</t>
  </si>
  <si>
    <t>GS 0 6/30/25</t>
  </si>
  <si>
    <t>CRDIT 0 8/26/20</t>
  </si>
  <si>
    <t>BSC 0 1/19/14</t>
  </si>
  <si>
    <t>BACRED 0 11/28/13</t>
  </si>
  <si>
    <t>MER 0 1/30/17</t>
  </si>
  <si>
    <t>missing prospectus. TEC10-100</t>
  </si>
  <si>
    <t>11.5%,7%, 6.5%,5.5%,5%,15%</t>
  </si>
  <si>
    <t>call 10/2/08 @100. in the prospectus adjustments aren't specified.</t>
  </si>
  <si>
    <t>0,0,0,0,0,0,0,0,0,1,0</t>
  </si>
  <si>
    <t>0%,0%,0%,0%,0%,0%,0%,0%,0%,4%,0%</t>
  </si>
  <si>
    <t>10%,6%,5%,5%,5%,5%,4%,4%,4%,0%,0%</t>
  </si>
  <si>
    <t>Step down con digital al 10° anno, poi zero cpn</t>
  </si>
  <si>
    <t>In the prospectus payments and accrual days convs are not clearly stated</t>
  </si>
  <si>
    <t>10%,5.5%,4.25%,4.25%,4.25%,0%</t>
  </si>
  <si>
    <t>0,0,0,0,0,0.7</t>
  </si>
  <si>
    <t>0,0,0,0.65</t>
  </si>
  <si>
    <t>8%,5.5%,4.5%,0%</t>
  </si>
  <si>
    <t>8%,5%,4%,0%</t>
  </si>
  <si>
    <t>0,0,0,0.7</t>
  </si>
  <si>
    <t>From 2004, and every year thereafter until maturity, the issuer will have the option to convert the bond  from zero coupon to  annual coupon using the following formula 70% * 10 Year Euro Swap Rate If the option is exercised, the bearer of the bond will have the right to have p accrued interest from the end of the 4th year to the date of the exercise of the</t>
  </si>
  <si>
    <t>the benchmark rate is as published Reuters TGM42281</t>
  </si>
  <si>
    <t>7.5%,5.5%,4%,0%</t>
  </si>
  <si>
    <t>0,0,0,0.67</t>
  </si>
  <si>
    <t>0%,0%,0%,4%</t>
  </si>
  <si>
    <t>0,0,0.51</t>
  </si>
  <si>
    <t>Not available from  the prospectus Payment and Accrual Adjust, neithers daycount</t>
  </si>
  <si>
    <t>0,0,0.65</t>
  </si>
  <si>
    <t>3%,3%,0%</t>
  </si>
  <si>
    <t>0,0,0,0,0.7</t>
  </si>
  <si>
    <t>3%,3%,3%,3%,0%</t>
  </si>
  <si>
    <t>0%,0%,2%</t>
  </si>
  <si>
    <t>0,0,0.55</t>
  </si>
  <si>
    <t>2.15%,2.5%,0%</t>
  </si>
  <si>
    <t>2.40%,2.40%,2.50%,2.50%,0%</t>
  </si>
  <si>
    <t>Not readable prospectus. Payment adjust. And daycount taken from BBG</t>
  </si>
  <si>
    <t>3.75%,0%</t>
  </si>
  <si>
    <t>0,0.8</t>
  </si>
  <si>
    <t>0%,2%</t>
  </si>
  <si>
    <t>0,0.85</t>
  </si>
  <si>
    <t>4%,0%</t>
  </si>
  <si>
    <t>Missing prospectus. Bond Static Data given by the trader</t>
  </si>
  <si>
    <t>Not readable prospectus. Fixing Days in BBG 1, but it isn't relevant since has already fixed. Was callable in 2003</t>
  </si>
  <si>
    <t>5%,0%</t>
  </si>
  <si>
    <t>IT0001302659</t>
  </si>
  <si>
    <t>ISPIM 01/25/19</t>
  </si>
  <si>
    <t>IT0001239042</t>
  </si>
  <si>
    <t>MONTE 07/01/08</t>
  </si>
  <si>
    <t>IT0001339586</t>
  </si>
  <si>
    <t>BACRED 06/25/19</t>
  </si>
  <si>
    <t>IT0001324851</t>
  </si>
  <si>
    <t>MEDCEN 0 04/09/09</t>
  </si>
  <si>
    <t>IT0001311247</t>
  </si>
  <si>
    <t>INTBA 0 03/01/19</t>
  </si>
  <si>
    <t>IT0001254330</t>
  </si>
  <si>
    <t>BPUIM 0 09/01/08</t>
  </si>
  <si>
    <t>0,0.75</t>
  </si>
  <si>
    <t>0,3.25%</t>
  </si>
  <si>
    <t>Tec10. Fix to Variable. Cpn=(200*((1+IRS)^1/2)-1)-0.85%)*0.5</t>
  </si>
  <si>
    <t>10%,6%,5%,4%,4%,0%</t>
  </si>
  <si>
    <t>0,0,0,0,0,0.67</t>
  </si>
  <si>
    <t>Not available from  the prospectus Payment</t>
  </si>
  <si>
    <t>4%,4%,4%,4%,4%,0%</t>
  </si>
  <si>
    <t>0,0,0,0,0,0.8</t>
  </si>
  <si>
    <t>0,0.83</t>
  </si>
  <si>
    <t>0%,4%</t>
  </si>
  <si>
    <t>L'ultima fase e' zero coupon(spreads: 8%,4.5%,4.5%,4.5%,4.5%,-5.7%,-5.7%,-5.7%,-5.7%,-5.7%,-5.7%,-5.7%,-5.7%,-5.7%,-5.7%,-5.7%,-5.7%,-5.7%,-5.7%,0% gearings: 0,0,0,0,0,1.2,1.2,1.2,1.2,1.2,1.2,1.2,1.2,1.2,1.2,1.2,1.2,1.2,1.2,0)</t>
  </si>
  <si>
    <t>0,0,0,0,0.65</t>
  </si>
  <si>
    <t>0,0,0,0,0,0,0.75</t>
  </si>
  <si>
    <t>2.5%,2.5%,2.75%,2.75%,3%,3%,0%</t>
  </si>
  <si>
    <t>XS0283497005</t>
  </si>
  <si>
    <t>XS0098379810</t>
  </si>
  <si>
    <t>LEH Var 01/31/17</t>
  </si>
  <si>
    <t>WESTLB Float 14</t>
  </si>
  <si>
    <t>ITALY 15/10/18 TEC10</t>
  </si>
  <si>
    <t>Tec10</t>
  </si>
  <si>
    <t>IT0003650998</t>
  </si>
  <si>
    <t>IT0001296133</t>
  </si>
  <si>
    <t>1/1</t>
  </si>
  <si>
    <t>To be reviewed and debugged</t>
  </si>
  <si>
    <t>ISPIM 0 09</t>
  </si>
  <si>
    <t>MONTE 0 1/4/14</t>
  </si>
  <si>
    <t>6%,5%,4%,4%,0%</t>
  </si>
  <si>
    <t>0%,0%,0%,0%,3%</t>
  </si>
  <si>
    <t>ISPIMFloat 03/11</t>
  </si>
  <si>
    <t>IT0004011638</t>
  </si>
  <si>
    <t>Tec10-0.70%</t>
  </si>
  <si>
    <t>0D</t>
  </si>
  <si>
    <t>IT0001346748</t>
  </si>
  <si>
    <t>ISPIM Var 07/14</t>
  </si>
  <si>
    <t>8%,5.5%,4%,0%</t>
  </si>
  <si>
    <t>DBFloat 09/05/22</t>
  </si>
  <si>
    <t>XS0318729950</t>
  </si>
  <si>
    <t>XS0211163943</t>
  </si>
  <si>
    <t>Missing Prospectus</t>
  </si>
  <si>
    <t>MS Var 02/10/20</t>
  </si>
  <si>
    <t xml:space="preserve"> Index</t>
  </si>
  <si>
    <t>CmsLeg</t>
  </si>
  <si>
    <t>Date Generation</t>
  </si>
  <si>
    <t>Backward</t>
  </si>
  <si>
    <t>EurLiborSwapIsdaFixB10Y</t>
  </si>
  <si>
    <t>EuriborSwapIsdaFixA10Y</t>
  </si>
  <si>
    <t>EuriborSwapIsdaFixA30Y</t>
  </si>
  <si>
    <t>EuriborSwapIsdaFixA2Y</t>
  </si>
  <si>
    <t>EuriborSwapIsdaFixA20Y</t>
  </si>
  <si>
    <t>EuriborSwapIsdaFixB10Y</t>
  </si>
  <si>
    <t>EuriborSwapIsdaFixB30Y</t>
  </si>
  <si>
    <t>EuriborSwapIfrFix10Y</t>
  </si>
  <si>
    <t>EuriborSwapIfrFix30Y</t>
  </si>
  <si>
    <t>EurLiborSwapIfrFix10Y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</si>
</sst>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Red]\-&quot;£&quot;#,##0"/>
    <numFmt numFmtId="165" formatCode="0.0000%"/>
    <numFmt numFmtId="166" formatCode="ddd\,\ dd\-mmm\-yyyy"/>
    <numFmt numFmtId="167" formatCode="#,##0.0;#,##0.0"/>
    <numFmt numFmtId="168" formatCode="ddd\,\ d\-mmm\-yyyy\,\ hh:mm:ss"/>
    <numFmt numFmtId="169" formatCode="General_)"/>
  </numFmts>
  <fonts count="17" x14ac:knownFonts="1">
    <font>
      <sz val="10"/>
      <name val="Arial"/>
    </font>
    <font>
      <sz val="10"/>
      <name val="Arial"/>
    </font>
    <font>
      <sz val="8"/>
      <name val="Arial"/>
    </font>
    <font>
      <b/>
      <sz val="12"/>
      <color indexed="16"/>
      <name val="MS Sans Serif"/>
    </font>
    <font>
      <sz val="8"/>
      <name val="Microsoft Sans Serif"/>
      <family val="2"/>
    </font>
    <font>
      <b/>
      <sz val="12"/>
      <name val="MS Sans Serif"/>
      <family val="2"/>
    </font>
    <font>
      <sz val="10"/>
      <name val="MS Sans Serif"/>
      <family val="2"/>
    </font>
    <font>
      <b/>
      <sz val="10"/>
      <name val="MS Sans Serif"/>
      <family val="2"/>
    </font>
    <font>
      <sz val="10"/>
      <name val="Helv"/>
    </font>
    <font>
      <sz val="12"/>
      <name val="Helv"/>
    </font>
    <font>
      <b/>
      <sz val="8"/>
      <name val="Arial"/>
      <family val="2"/>
    </font>
    <font>
      <sz val="8"/>
      <name val="Arial"/>
      <family val="2"/>
    </font>
    <font>
      <sz val="8"/>
      <color indexed="10"/>
      <name val="Arial"/>
    </font>
    <font>
      <sz val="8"/>
      <color indexed="10"/>
      <name val="Arial"/>
      <family val="2"/>
    </font>
    <font>
      <sz val="8"/>
      <color indexed="81"/>
      <name val="Tahoma"/>
    </font>
    <font>
      <b/>
      <sz val="8"/>
      <color indexed="81"/>
      <name val="Tahoma"/>
    </font>
    <font>
      <b/>
      <sz val="8"/>
      <color indexed="10"/>
      <name val="Arial"/>
      <family val="2"/>
    </font>
  </fonts>
  <fills count="11">
    <fill>
      <patternFill patternType="none"/>
    </fill>
    <fill>
      <patternFill patternType="gray125"/>
    </fill>
    <fill>
      <patternFill patternType="gray0625">
        <fgColor indexed="22"/>
        <bgColor indexed="9"/>
      </patternFill>
    </fill>
    <fill>
      <patternFill patternType="solid">
        <fgColor indexed="22"/>
        <bgColor indexed="64"/>
      </patternFill>
    </fill>
    <fill>
      <patternFill patternType="solid">
        <fgColor indexed="9"/>
        <bgColor indexed="64"/>
      </patternFill>
    </fill>
    <fill>
      <patternFill patternType="gray0625">
        <fgColor indexed="22"/>
        <bgColor indexed="26"/>
      </patternFill>
    </fill>
    <fill>
      <patternFill patternType="gray0625">
        <fgColor indexed="47"/>
        <bgColor indexed="44"/>
      </patternFill>
    </fill>
    <fill>
      <patternFill patternType="solid">
        <fgColor indexed="42"/>
        <bgColor indexed="64"/>
      </patternFill>
    </fill>
    <fill>
      <patternFill patternType="gray0625">
        <fgColor indexed="9"/>
        <bgColor indexed="42"/>
      </patternFill>
    </fill>
    <fill>
      <patternFill patternType="solid">
        <fgColor indexed="44"/>
        <bgColor indexed="64"/>
      </patternFill>
    </fill>
    <fill>
      <patternFill patternType="solid">
        <fgColor indexed="31"/>
        <bgColor indexed="64"/>
      </patternFill>
    </fill>
  </fills>
  <borders count="15">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8">
    <xf numFmtId="0" fontId="0" fillId="0" borderId="0"/>
    <xf numFmtId="38" fontId="8" fillId="0" borderId="0" applyFont="0" applyFill="0" applyBorder="0" applyAlignment="0" applyProtection="0"/>
    <xf numFmtId="40" fontId="8" fillId="0" borderId="0" applyFont="0" applyFill="0" applyBorder="0" applyAlignment="0" applyProtection="0"/>
    <xf numFmtId="0" fontId="2" fillId="0" borderId="0"/>
    <xf numFmtId="169" fontId="9" fillId="0" borderId="0"/>
    <xf numFmtId="167" fontId="3" fillId="2" borderId="0">
      <alignment horizontal="center" vertical="center"/>
    </xf>
    <xf numFmtId="164" fontId="8" fillId="0" borderId="0" applyFont="0" applyFill="0" applyBorder="0" applyAlignment="0" applyProtection="0"/>
    <xf numFmtId="164" fontId="8" fillId="0" borderId="0" applyFont="0" applyFill="0" applyBorder="0" applyAlignment="0" applyProtection="0"/>
  </cellStyleXfs>
  <cellXfs count="77">
    <xf numFmtId="0" fontId="0" fillId="0" borderId="0" xfId="0"/>
    <xf numFmtId="0" fontId="2" fillId="3" borderId="0" xfId="3" applyFill="1"/>
    <xf numFmtId="0" fontId="1" fillId="3" borderId="0" xfId="3" applyFont="1" applyFill="1"/>
    <xf numFmtId="0" fontId="4" fillId="3" borderId="0" xfId="0" applyFont="1" applyFill="1"/>
    <xf numFmtId="0" fontId="0" fillId="3" borderId="0" xfId="0" applyFill="1"/>
    <xf numFmtId="0" fontId="4" fillId="4" borderId="1" xfId="0" applyFont="1" applyFill="1" applyBorder="1"/>
    <xf numFmtId="0" fontId="4" fillId="4" borderId="0" xfId="0" applyFont="1" applyFill="1" applyBorder="1"/>
    <xf numFmtId="0" fontId="4" fillId="4" borderId="2" xfId="0" applyFont="1" applyFill="1" applyBorder="1"/>
    <xf numFmtId="0" fontId="4" fillId="3" borderId="3" xfId="0" applyNumberFormat="1" applyFont="1" applyFill="1" applyBorder="1"/>
    <xf numFmtId="168" fontId="4" fillId="5" borderId="4" xfId="0" applyNumberFormat="1" applyFont="1" applyFill="1" applyBorder="1" applyAlignment="1" applyProtection="1">
      <alignment horizontal="center"/>
    </xf>
    <xf numFmtId="15" fontId="4" fillId="4" borderId="2" xfId="0" applyNumberFormat="1" applyFont="1" applyFill="1" applyBorder="1"/>
    <xf numFmtId="168" fontId="4" fillId="5" borderId="4" xfId="0" quotePrefix="1" applyNumberFormat="1" applyFont="1" applyFill="1" applyBorder="1" applyAlignment="1" applyProtection="1">
      <alignment horizontal="left"/>
    </xf>
    <xf numFmtId="168" fontId="4" fillId="5" borderId="4" xfId="0" quotePrefix="1" applyNumberFormat="1" applyFont="1" applyFill="1" applyBorder="1" applyAlignment="1" applyProtection="1">
      <alignment horizontal="center"/>
    </xf>
    <xf numFmtId="0" fontId="4" fillId="4" borderId="5" xfId="0" applyFont="1" applyFill="1" applyBorder="1"/>
    <xf numFmtId="0" fontId="4" fillId="4" borderId="6" xfId="0" applyFont="1" applyFill="1" applyBorder="1"/>
    <xf numFmtId="0" fontId="4" fillId="4" borderId="7" xfId="0" applyFont="1" applyFill="1" applyBorder="1"/>
    <xf numFmtId="0" fontId="6" fillId="4" borderId="8" xfId="3" applyFont="1" applyFill="1" applyBorder="1"/>
    <xf numFmtId="0" fontId="7" fillId="4" borderId="9" xfId="3" applyFont="1" applyFill="1" applyBorder="1"/>
    <xf numFmtId="0" fontId="2" fillId="4" borderId="9" xfId="3" applyFill="1" applyBorder="1"/>
    <xf numFmtId="0" fontId="2" fillId="4" borderId="10" xfId="3" applyFill="1" applyBorder="1"/>
    <xf numFmtId="0" fontId="6" fillId="4" borderId="1" xfId="3" applyFont="1" applyFill="1" applyBorder="1"/>
    <xf numFmtId="0" fontId="2" fillId="4" borderId="0" xfId="3" applyFill="1" applyBorder="1"/>
    <xf numFmtId="0" fontId="2" fillId="4" borderId="2" xfId="3" applyFill="1" applyBorder="1"/>
    <xf numFmtId="0" fontId="11" fillId="3" borderId="3" xfId="0" applyNumberFormat="1" applyFont="1" applyFill="1" applyBorder="1"/>
    <xf numFmtId="0" fontId="11" fillId="5" borderId="4" xfId="0" applyNumberFormat="1" applyFont="1" applyFill="1" applyBorder="1" applyAlignment="1" applyProtection="1">
      <alignment horizontal="center"/>
    </xf>
    <xf numFmtId="0" fontId="10" fillId="0" borderId="4" xfId="0" applyNumberFormat="1" applyFont="1" applyFill="1" applyBorder="1" applyAlignment="1" applyProtection="1">
      <alignment horizontal="center"/>
    </xf>
    <xf numFmtId="166" fontId="2" fillId="6" borderId="3" xfId="0" applyNumberFormat="1" applyFont="1" applyFill="1" applyBorder="1" applyAlignment="1">
      <alignment horizontal="left"/>
    </xf>
    <xf numFmtId="166" fontId="2" fillId="6" borderId="3" xfId="0" applyNumberFormat="1" applyFont="1" applyFill="1" applyBorder="1" applyAlignment="1">
      <alignment horizontal="right"/>
    </xf>
    <xf numFmtId="0" fontId="10" fillId="7" borderId="4" xfId="0" applyNumberFormat="1" applyFont="1" applyFill="1" applyBorder="1" applyAlignment="1" applyProtection="1">
      <alignment horizontal="left"/>
    </xf>
    <xf numFmtId="0" fontId="11" fillId="5" borderId="3" xfId="0" applyNumberFormat="1" applyFont="1" applyFill="1" applyBorder="1" applyAlignment="1" applyProtection="1"/>
    <xf numFmtId="2" fontId="11" fillId="8" borderId="3" xfId="0" applyNumberFormat="1" applyFont="1" applyFill="1" applyBorder="1" applyAlignment="1" applyProtection="1">
      <alignment horizontal="right"/>
    </xf>
    <xf numFmtId="0" fontId="10" fillId="9" borderId="3" xfId="0" applyFont="1" applyFill="1" applyBorder="1" applyAlignment="1">
      <alignment horizontal="left"/>
    </xf>
    <xf numFmtId="0" fontId="11" fillId="5" borderId="4" xfId="0" applyNumberFormat="1" applyFont="1" applyFill="1" applyBorder="1" applyAlignment="1" applyProtection="1"/>
    <xf numFmtId="0" fontId="2" fillId="0" borderId="3" xfId="0" applyFont="1" applyBorder="1" applyAlignment="1"/>
    <xf numFmtId="0" fontId="10" fillId="0" borderId="3" xfId="0" applyNumberFormat="1" applyFont="1" applyFill="1" applyBorder="1" applyAlignment="1" applyProtection="1">
      <alignment horizontal="center"/>
    </xf>
    <xf numFmtId="0" fontId="2" fillId="3" borderId="11" xfId="3" applyFont="1" applyFill="1" applyBorder="1"/>
    <xf numFmtId="0" fontId="11" fillId="5" borderId="3" xfId="0" applyNumberFormat="1" applyFont="1" applyFill="1" applyBorder="1" applyAlignment="1" applyProtection="1">
      <alignment horizontal="left"/>
    </xf>
    <xf numFmtId="0" fontId="2" fillId="3" borderId="3" xfId="3" applyFont="1" applyFill="1" applyBorder="1"/>
    <xf numFmtId="0" fontId="2" fillId="0" borderId="4" xfId="0" applyFont="1" applyBorder="1" applyAlignment="1"/>
    <xf numFmtId="0" fontId="10" fillId="4" borderId="3" xfId="3" applyFont="1" applyFill="1" applyBorder="1"/>
    <xf numFmtId="0" fontId="11" fillId="4" borderId="1" xfId="3" applyFont="1" applyFill="1" applyBorder="1"/>
    <xf numFmtId="166" fontId="12" fillId="6" borderId="3" xfId="0" applyNumberFormat="1" applyFont="1" applyFill="1" applyBorder="1" applyAlignment="1">
      <alignment horizontal="left"/>
    </xf>
    <xf numFmtId="1" fontId="2" fillId="6" borderId="3" xfId="0" applyNumberFormat="1" applyFont="1" applyFill="1" applyBorder="1" applyAlignment="1">
      <alignment horizontal="right"/>
    </xf>
    <xf numFmtId="0" fontId="12" fillId="0" borderId="3" xfId="0" applyFont="1" applyBorder="1"/>
    <xf numFmtId="0" fontId="11" fillId="8" borderId="3" xfId="0" applyNumberFormat="1" applyFont="1" applyFill="1" applyBorder="1" applyAlignment="1" applyProtection="1">
      <alignment horizontal="right"/>
    </xf>
    <xf numFmtId="166" fontId="2" fillId="6" borderId="3" xfId="0" applyNumberFormat="1" applyFont="1" applyFill="1" applyBorder="1" applyAlignment="1">
      <alignment horizontal="center"/>
    </xf>
    <xf numFmtId="0" fontId="2" fillId="0" borderId="3" xfId="0" applyFont="1" applyBorder="1"/>
    <xf numFmtId="0" fontId="0" fillId="0" borderId="3" xfId="0" applyBorder="1"/>
    <xf numFmtId="0" fontId="16" fillId="0" borderId="3" xfId="0" applyFont="1" applyBorder="1" applyAlignment="1">
      <alignment horizontal="right"/>
    </xf>
    <xf numFmtId="1" fontId="12" fillId="6" borderId="3" xfId="0" applyNumberFormat="1" applyFont="1" applyFill="1" applyBorder="1" applyAlignment="1">
      <alignment horizontal="right"/>
    </xf>
    <xf numFmtId="0" fontId="12" fillId="0" borderId="3" xfId="0" applyFont="1" applyBorder="1" applyAlignment="1">
      <alignment horizontal="left"/>
    </xf>
    <xf numFmtId="1" fontId="2" fillId="7" borderId="3" xfId="0" applyNumberFormat="1" applyFont="1" applyFill="1" applyBorder="1" applyAlignment="1">
      <alignment horizontal="right"/>
    </xf>
    <xf numFmtId="0" fontId="2" fillId="7" borderId="3" xfId="0" applyFont="1" applyFill="1" applyBorder="1" applyAlignment="1">
      <alignment horizontal="center"/>
    </xf>
    <xf numFmtId="0" fontId="2" fillId="7" borderId="3" xfId="0" applyFont="1" applyFill="1" applyBorder="1" applyAlignment="1">
      <alignment horizontal="right"/>
    </xf>
    <xf numFmtId="165" fontId="2" fillId="7" borderId="3" xfId="0" applyNumberFormat="1" applyFont="1" applyFill="1" applyBorder="1"/>
    <xf numFmtId="2" fontId="2" fillId="7" borderId="3" xfId="0" applyNumberFormat="1" applyFont="1" applyFill="1" applyBorder="1" applyAlignment="1">
      <alignment horizontal="right"/>
    </xf>
    <xf numFmtId="0" fontId="2" fillId="7" borderId="3" xfId="0" applyFont="1" applyFill="1" applyBorder="1" applyAlignment="1">
      <alignment horizontal="left"/>
    </xf>
    <xf numFmtId="165" fontId="2" fillId="7" borderId="3" xfId="0" applyNumberFormat="1" applyFont="1" applyFill="1" applyBorder="1" applyAlignment="1">
      <alignment horizontal="right"/>
    </xf>
    <xf numFmtId="166" fontId="2" fillId="7" borderId="3" xfId="0" applyNumberFormat="1" applyFont="1" applyFill="1" applyBorder="1"/>
    <xf numFmtId="0" fontId="2" fillId="7" borderId="3" xfId="0" applyFont="1" applyFill="1" applyBorder="1"/>
    <xf numFmtId="0" fontId="11" fillId="7" borderId="3" xfId="0" applyFont="1" applyFill="1" applyBorder="1" applyAlignment="1">
      <alignment horizontal="left"/>
    </xf>
    <xf numFmtId="1" fontId="11" fillId="7" borderId="3" xfId="0" applyNumberFormat="1" applyFont="1" applyFill="1" applyBorder="1" applyAlignment="1">
      <alignment horizontal="right"/>
    </xf>
    <xf numFmtId="0" fontId="11" fillId="7" borderId="3" xfId="0" applyFont="1" applyFill="1" applyBorder="1" applyAlignment="1">
      <alignment horizontal="right"/>
    </xf>
    <xf numFmtId="2" fontId="11" fillId="7" borderId="3" xfId="0" applyNumberFormat="1" applyFont="1" applyFill="1" applyBorder="1" applyAlignment="1">
      <alignment horizontal="right"/>
    </xf>
    <xf numFmtId="165" fontId="11" fillId="7" borderId="3" xfId="0" applyNumberFormat="1" applyFont="1" applyFill="1" applyBorder="1" applyAlignment="1">
      <alignment horizontal="right"/>
    </xf>
    <xf numFmtId="0" fontId="11" fillId="7" borderId="3" xfId="0" applyFont="1" applyFill="1" applyBorder="1"/>
    <xf numFmtId="1" fontId="13" fillId="7" borderId="3" xfId="0" applyNumberFormat="1" applyFont="1" applyFill="1" applyBorder="1" applyAlignment="1">
      <alignment horizontal="right"/>
    </xf>
    <xf numFmtId="166" fontId="12" fillId="7" borderId="3" xfId="0" applyNumberFormat="1" applyFont="1" applyFill="1" applyBorder="1"/>
    <xf numFmtId="0" fontId="13" fillId="7" borderId="3" xfId="0" applyFont="1" applyFill="1" applyBorder="1" applyAlignment="1">
      <alignment horizontal="left"/>
    </xf>
    <xf numFmtId="165" fontId="13" fillId="7" borderId="3" xfId="0" applyNumberFormat="1" applyFont="1" applyFill="1" applyBorder="1" applyAlignment="1">
      <alignment horizontal="right"/>
    </xf>
    <xf numFmtId="0" fontId="13" fillId="7" borderId="3" xfId="0" applyFont="1" applyFill="1" applyBorder="1" applyAlignment="1">
      <alignment horizontal="right"/>
    </xf>
    <xf numFmtId="0" fontId="11" fillId="7" borderId="3" xfId="0" quotePrefix="1" applyFont="1" applyFill="1" applyBorder="1" applyAlignment="1">
      <alignment horizontal="right"/>
    </xf>
    <xf numFmtId="0" fontId="12" fillId="7" borderId="3" xfId="0" applyFont="1" applyFill="1" applyBorder="1" applyAlignment="1">
      <alignment horizontal="left"/>
    </xf>
    <xf numFmtId="165" fontId="12" fillId="7" borderId="3" xfId="0" applyNumberFormat="1" applyFont="1" applyFill="1" applyBorder="1" applyAlignment="1">
      <alignment horizontal="right"/>
    </xf>
    <xf numFmtId="0" fontId="5" fillId="10" borderId="12" xfId="3" applyFont="1" applyFill="1" applyBorder="1" applyAlignment="1">
      <alignment horizontal="center"/>
    </xf>
    <xf numFmtId="0" fontId="5" fillId="10" borderId="13" xfId="3" applyFont="1" applyFill="1" applyBorder="1" applyAlignment="1">
      <alignment horizontal="center"/>
    </xf>
    <xf numFmtId="0" fontId="5" fillId="10" borderId="14" xfId="3" applyFont="1" applyFill="1" applyBorder="1" applyAlignment="1">
      <alignment horizontal="center"/>
    </xf>
  </cellXfs>
  <cellStyles count="8">
    <cellStyle name="Migliaia (0)_AZIONI" xfId="1"/>
    <cellStyle name="Migliaia_AZIONI" xfId="2"/>
    <cellStyle name="Normal" xfId="0" builtinId="0"/>
    <cellStyle name="Normal_SwaptionATMVols" xfId="3"/>
    <cellStyle name="Normale_AZIONI" xfId="4"/>
    <cellStyle name="result" xfId="5"/>
    <cellStyle name="Valuta (0)_AZIONI" xfId="6"/>
    <cellStyle name="Valuta_AZIONI" xf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10"/>
  <sheetViews>
    <sheetView tabSelected="1" workbookViewId="0">
      <selection activeCell="D4" sqref="D4"/>
    </sheetView>
  </sheetViews>
  <sheetFormatPr defaultColWidth="8" defaultRowHeight="11.25" x14ac:dyDescent="0.2"/>
  <cols>
    <col min="1" max="1" width="6.140625" style="1" customWidth="1"/>
    <col min="2" max="2" width="4.28515625" style="1" customWidth="1"/>
    <col min="3" max="3" width="15.5703125" style="1" bestFit="1" customWidth="1"/>
    <col min="4" max="4" width="63.5703125" style="1" bestFit="1" customWidth="1"/>
    <col min="5" max="5" width="4.7109375" style="1" customWidth="1"/>
    <col min="6" max="6" width="35.28515625" style="1" customWidth="1"/>
    <col min="7" max="7" width="4.28515625" style="1" customWidth="1"/>
    <col min="8" max="16384" width="8" style="1"/>
  </cols>
  <sheetData>
    <row r="1" spans="1:5" ht="13.5" thickBot="1" x14ac:dyDescent="0.25">
      <c r="B1" s="2" t="str">
        <f>_xll.qlxlVersion(TRUE,Trigger)</f>
        <v>QuantLibXL 1.2.0 - MS VC++ 9.0 - Multithreaded Dynamic Runtime library - Release Configuration - Jan 18 2013 12:11:06</v>
      </c>
    </row>
    <row r="2" spans="1:5" s="4" customFormat="1" ht="15.75" x14ac:dyDescent="0.25">
      <c r="A2" s="3"/>
      <c r="B2" s="74" t="s">
        <v>0</v>
      </c>
      <c r="C2" s="75"/>
      <c r="D2" s="75"/>
      <c r="E2" s="76"/>
    </row>
    <row r="3" spans="1:5" s="4" customFormat="1" ht="12.75" x14ac:dyDescent="0.2">
      <c r="A3" s="3"/>
      <c r="B3" s="5"/>
      <c r="C3" s="6"/>
      <c r="D3" s="6"/>
      <c r="E3" s="7"/>
    </row>
    <row r="4" spans="1:5" s="4" customFormat="1" ht="12.75" x14ac:dyDescent="0.2">
      <c r="A4" s="3"/>
      <c r="B4" s="5"/>
      <c r="C4" s="8" t="s">
        <v>1</v>
      </c>
      <c r="D4" s="9"/>
      <c r="E4" s="10"/>
    </row>
    <row r="5" spans="1:5" s="4" customFormat="1" ht="12.75" x14ac:dyDescent="0.2">
      <c r="A5" s="3"/>
      <c r="B5" s="5"/>
      <c r="C5" s="8" t="s">
        <v>2</v>
      </c>
      <c r="D5" s="9" t="b">
        <v>1</v>
      </c>
      <c r="E5" s="10"/>
    </row>
    <row r="6" spans="1:5" s="4" customFormat="1" ht="12.75" x14ac:dyDescent="0.2">
      <c r="A6" s="3"/>
      <c r="B6" s="5"/>
      <c r="C6" s="8" t="s">
        <v>3</v>
      </c>
      <c r="D6" s="9" t="b">
        <v>0</v>
      </c>
      <c r="E6" s="10"/>
    </row>
    <row r="7" spans="1:5" s="4" customFormat="1" ht="12.75" x14ac:dyDescent="0.2">
      <c r="A7" s="3"/>
      <c r="B7" s="5"/>
      <c r="C7" s="8" t="s">
        <v>4</v>
      </c>
      <c r="D7" s="9" t="b">
        <v>1</v>
      </c>
      <c r="E7" s="10"/>
    </row>
    <row r="8" spans="1:5" s="4" customFormat="1" ht="12.75" x14ac:dyDescent="0.2">
      <c r="A8" s="3"/>
      <c r="B8" s="5"/>
      <c r="C8" s="8" t="s">
        <v>5</v>
      </c>
      <c r="D8" s="11" t="str">
        <f ca="1">SUBSTITUTE(LEFT(CELL("filename",A1),FIND("[",CELL("filename",A1),1)-1),"\XLS\","\XML\")</f>
        <v>C:\Users\erik\Documents\repos\quantlib_nando\QuantLibXL\Data\XML\080_Bond\010_BondDataBase\</v>
      </c>
      <c r="E8" s="10"/>
    </row>
    <row r="9" spans="1:5" s="4" customFormat="1" ht="12.75" x14ac:dyDescent="0.2">
      <c r="A9" s="3"/>
      <c r="B9" s="5"/>
      <c r="C9" s="8" t="s">
        <v>6</v>
      </c>
      <c r="D9" s="12" t="b">
        <v>1</v>
      </c>
      <c r="E9" s="10"/>
    </row>
    <row r="10" spans="1:5" s="4" customFormat="1" ht="13.5" thickBot="1" x14ac:dyDescent="0.25">
      <c r="A10" s="3"/>
      <c r="B10" s="13"/>
      <c r="C10" s="14"/>
      <c r="D10" s="14"/>
      <c r="E10" s="15"/>
    </row>
  </sheetData>
  <mergeCells count="1">
    <mergeCell ref="B2:E2"/>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J87"/>
  <sheetViews>
    <sheetView workbookViewId="0">
      <selection activeCell="D6" sqref="D6"/>
    </sheetView>
  </sheetViews>
  <sheetFormatPr defaultRowHeight="12.75" x14ac:dyDescent="0.2"/>
  <cols>
    <col min="1" max="1" width="3.140625" style="4" customWidth="1"/>
    <col min="2" max="2" width="9.140625" style="4"/>
    <col min="3" max="3" width="14.140625" style="4" bestFit="1" customWidth="1"/>
    <col min="4" max="4" width="19.7109375" style="4" bestFit="1" customWidth="1"/>
    <col min="5" max="5" width="85.5703125" style="4" bestFit="1" customWidth="1"/>
    <col min="6" max="7" width="18.85546875" style="4" bestFit="1" customWidth="1"/>
    <col min="8" max="8" width="19" style="4" bestFit="1" customWidth="1"/>
    <col min="9" max="9" width="18.7109375" style="4" bestFit="1" customWidth="1"/>
    <col min="10" max="10" width="15.140625" style="4" bestFit="1" customWidth="1"/>
    <col min="11" max="11" width="8.28515625" style="4" bestFit="1" customWidth="1"/>
    <col min="12" max="12" width="13.85546875" style="4" bestFit="1" customWidth="1"/>
    <col min="13" max="13" width="11.28515625" style="4" bestFit="1" customWidth="1"/>
    <col min="14" max="14" width="17.7109375" style="4" bestFit="1" customWidth="1"/>
    <col min="15" max="15" width="14.140625" style="4" bestFit="1" customWidth="1"/>
    <col min="16" max="16" width="5.7109375" style="4" bestFit="1" customWidth="1"/>
    <col min="17" max="17" width="8" style="4" bestFit="1" customWidth="1"/>
    <col min="18" max="18" width="10" style="4" bestFit="1" customWidth="1"/>
    <col min="19" max="19" width="19.5703125" style="4" customWidth="1"/>
    <col min="20" max="20" width="12.7109375" style="4" customWidth="1"/>
    <col min="21" max="21" width="5.7109375" style="4" bestFit="1" customWidth="1"/>
    <col min="22" max="22" width="14" style="4" bestFit="1" customWidth="1"/>
    <col min="23" max="23" width="14.28515625" style="4" bestFit="1" customWidth="1"/>
    <col min="24" max="24" width="9.7109375" style="4" bestFit="1" customWidth="1"/>
    <col min="25" max="25" width="8.140625" style="4" bestFit="1" customWidth="1"/>
    <col min="26" max="26" width="15.5703125" style="4" bestFit="1" customWidth="1"/>
    <col min="27" max="27" width="31.140625" style="4" bestFit="1" customWidth="1"/>
    <col min="28" max="28" width="8.140625" style="4" bestFit="1" customWidth="1"/>
    <col min="29" max="29" width="18.140625" style="4" bestFit="1" customWidth="1"/>
    <col min="30" max="30" width="7.42578125" style="4" customWidth="1"/>
    <col min="31" max="31" width="8.85546875" style="4" bestFit="1" customWidth="1"/>
    <col min="32" max="32" width="10.5703125" style="4" bestFit="1" customWidth="1"/>
    <col min="33" max="33" width="13.85546875" style="4" bestFit="1" customWidth="1"/>
    <col min="34" max="34" width="189.42578125" style="4" bestFit="1" customWidth="1"/>
    <col min="35" max="35" width="13.5703125" style="4" customWidth="1"/>
    <col min="36" max="36" width="12.42578125" style="4" customWidth="1"/>
    <col min="37" max="16384" width="9.140625" style="4"/>
  </cols>
  <sheetData>
    <row r="1" spans="2:36" s="1" customFormat="1" ht="12" thickBot="1" x14ac:dyDescent="0.25"/>
    <row r="2" spans="2:36" s="1" customFormat="1" x14ac:dyDescent="0.2">
      <c r="B2" s="16"/>
      <c r="C2" s="17"/>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9"/>
    </row>
    <row r="3" spans="2:36" s="1" customFormat="1" x14ac:dyDescent="0.2">
      <c r="B3" s="20"/>
      <c r="C3" s="23" t="s">
        <v>10</v>
      </c>
      <c r="D3" s="24" t="s">
        <v>52</v>
      </c>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2"/>
    </row>
    <row r="4" spans="2:36" s="1" customFormat="1" x14ac:dyDescent="0.2">
      <c r="B4" s="20"/>
      <c r="C4" s="23" t="s">
        <v>30</v>
      </c>
      <c r="D4" s="24">
        <v>3</v>
      </c>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2"/>
    </row>
    <row r="5" spans="2:36" s="1" customFormat="1" x14ac:dyDescent="0.2">
      <c r="B5" s="20"/>
      <c r="C5" s="35" t="s">
        <v>38</v>
      </c>
      <c r="D5" s="24" t="str">
        <f>"EUR_"&amp;BondType&amp;".xml"</f>
        <v>EUR_CMSRateBond.xml</v>
      </c>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2"/>
    </row>
    <row r="6" spans="2:36" s="1" customFormat="1" x14ac:dyDescent="0.2">
      <c r="B6" s="20"/>
      <c r="C6" s="34" t="s">
        <v>31</v>
      </c>
      <c r="D6" s="24" t="e">
        <f ca="1">IF(Serialize,_xll.ohObjectSave(F9:J85,SerializationPath&amp;FileName,FileOverwrite,Serialize),"---")</f>
        <v>#NAME?</v>
      </c>
      <c r="E6" s="36" t="e">
        <f ca="1">_xll.ohRangeRetrieveError(D6)</f>
        <v>#NAME?</v>
      </c>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2"/>
    </row>
    <row r="7" spans="2:36" s="1" customFormat="1" x14ac:dyDescent="0.2">
      <c r="B7" s="20"/>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2"/>
    </row>
    <row r="8" spans="2:36" s="1" customFormat="1" x14ac:dyDescent="0.2">
      <c r="B8" s="20"/>
      <c r="C8" s="21"/>
      <c r="D8" s="34" t="s">
        <v>21</v>
      </c>
      <c r="E8" s="25" t="s">
        <v>42</v>
      </c>
      <c r="F8" s="25" t="s">
        <v>34</v>
      </c>
      <c r="G8" s="25" t="s">
        <v>289</v>
      </c>
      <c r="H8" s="25" t="s">
        <v>39</v>
      </c>
      <c r="I8" s="25" t="s">
        <v>40</v>
      </c>
      <c r="J8" s="34" t="s">
        <v>41</v>
      </c>
      <c r="K8" s="28" t="s">
        <v>7</v>
      </c>
      <c r="L8" s="28" t="s">
        <v>28</v>
      </c>
      <c r="M8" s="28" t="s">
        <v>22</v>
      </c>
      <c r="N8" s="31" t="s">
        <v>23</v>
      </c>
      <c r="O8" s="31" t="s">
        <v>11</v>
      </c>
      <c r="P8" s="31" t="s">
        <v>24</v>
      </c>
      <c r="Q8" s="31" t="s">
        <v>13</v>
      </c>
      <c r="R8" s="31" t="s">
        <v>14</v>
      </c>
      <c r="S8" s="31" t="s">
        <v>25</v>
      </c>
      <c r="T8" s="31" t="s">
        <v>290</v>
      </c>
      <c r="U8" s="31" t="s">
        <v>26</v>
      </c>
      <c r="V8" s="31" t="s">
        <v>27</v>
      </c>
      <c r="W8" s="31" t="s">
        <v>20</v>
      </c>
      <c r="X8" s="28" t="s">
        <v>44</v>
      </c>
      <c r="Y8" s="28" t="s">
        <v>45</v>
      </c>
      <c r="Z8" s="28" t="s">
        <v>29</v>
      </c>
      <c r="AA8" s="28" t="s">
        <v>46</v>
      </c>
      <c r="AB8" s="28" t="s">
        <v>47</v>
      </c>
      <c r="AC8" s="28" t="s">
        <v>288</v>
      </c>
      <c r="AD8" s="28" t="s">
        <v>131</v>
      </c>
      <c r="AE8" s="28" t="s">
        <v>48</v>
      </c>
      <c r="AF8" s="28" t="s">
        <v>15</v>
      </c>
      <c r="AG8" s="28" t="s">
        <v>12</v>
      </c>
      <c r="AH8" s="39" t="s">
        <v>33</v>
      </c>
      <c r="AI8" s="39" t="s">
        <v>43</v>
      </c>
      <c r="AJ8" s="22"/>
    </row>
    <row r="9" spans="2:36" s="1" customFormat="1" x14ac:dyDescent="0.2">
      <c r="B9" s="20"/>
      <c r="C9" s="37" t="s">
        <v>53</v>
      </c>
      <c r="D9" s="33" t="s">
        <v>64</v>
      </c>
      <c r="E9" s="33" t="str">
        <f>IF(ISERROR(F9),_xll.ohRangeRetrieveError(F9),IF(ISERROR(G9),_xll.ohRangeRetrieveError(G9),IF(ISERROR(H9),_xll.ohRangeRetrieveError(H9),IF(ISERROR(I9),_xll.ohRangeRetrieveError(I9),IF(ISERROR(J9),_xll.ohRangeRetrieveError(J9),"---")))))</f>
        <v>---</v>
      </c>
      <c r="F9" s="29" t="str">
        <f>_xll.qlSchedule($C9&amp;"_Sch",$N9,$O9,$P9,$Q9,$R9,$S9,$T9,$U9,$V9,$W9,Permanent,Trigger,ObjectOverwrite)</f>
        <v>XS0092725349_Sch#0001</v>
      </c>
      <c r="G9" s="29" t="str">
        <f>_xll.qlCmsLeg($C9&amp;"_Cpn",$L9,$M9,$F9,$X9,$Y9,$Z9,$AA9,$AB9,$AC9,$AD9,$AE9,Permanent,Trigger,ObjectOverwrite)</f>
        <v>XS0092725349_Cpn#0001</v>
      </c>
      <c r="H9" s="29" t="str">
        <f>_xll.qlLeg($C9&amp;"_Red",$AF9,_xll.qlCalendarAdjust($Q9,$O9,$L9,Trigger),,Permanent,,ObjectOverwrite)</f>
        <v>XS0092725349_Red#0001</v>
      </c>
      <c r="I9" s="29" t="str">
        <f>_xll.qlMultiPhaseLeg($C9&amp;"_Leg",$G9:$H9,,Permanent,,ObjectOverwrite)</f>
        <v>XS0092725349_Leg#0001</v>
      </c>
      <c r="J9" s="32" t="str">
        <f>_xll.qlBond($C9,$D9,$K9,SettlementDays,$Q9,$M9,$O9,$AG9,$I9,Permanent,,ObjectOverwrite)</f>
        <v>XS0092725349#0001</v>
      </c>
      <c r="K9" s="44" t="s">
        <v>8</v>
      </c>
      <c r="L9" s="44" t="s">
        <v>16</v>
      </c>
      <c r="M9" s="30">
        <v>100</v>
      </c>
      <c r="N9" s="26">
        <v>36505</v>
      </c>
      <c r="O9" s="27">
        <v>39793</v>
      </c>
      <c r="P9" s="42" t="s">
        <v>35</v>
      </c>
      <c r="Q9" s="42" t="s">
        <v>19</v>
      </c>
      <c r="R9" s="42" t="s">
        <v>17</v>
      </c>
      <c r="S9" s="42" t="s">
        <v>17</v>
      </c>
      <c r="T9" s="27" t="s">
        <v>291</v>
      </c>
      <c r="U9" s="27" t="b">
        <v>0</v>
      </c>
      <c r="V9" s="45" t="e">
        <f>NA()</f>
        <v>#N/A</v>
      </c>
      <c r="W9" s="45" t="e">
        <f>NA()</f>
        <v>#N/A</v>
      </c>
      <c r="X9" s="51">
        <v>2</v>
      </c>
      <c r="Y9" s="52" t="b">
        <v>0</v>
      </c>
      <c r="Z9" s="53" t="s">
        <v>18</v>
      </c>
      <c r="AA9" s="54">
        <v>0.04</v>
      </c>
      <c r="AB9" s="55">
        <v>0.8</v>
      </c>
      <c r="AC9" s="56" t="s">
        <v>292</v>
      </c>
      <c r="AD9" s="57">
        <v>0</v>
      </c>
      <c r="AE9" s="58" t="e">
        <f>NA()</f>
        <v>#N/A</v>
      </c>
      <c r="AF9" s="59">
        <v>100</v>
      </c>
      <c r="AG9" s="58">
        <v>36505</v>
      </c>
      <c r="AH9" s="43" t="s">
        <v>106</v>
      </c>
      <c r="AI9" s="46"/>
      <c r="AJ9" s="7"/>
    </row>
    <row r="10" spans="2:36" s="1" customFormat="1" x14ac:dyDescent="0.2">
      <c r="B10" s="20"/>
      <c r="C10" s="37" t="s">
        <v>54</v>
      </c>
      <c r="D10" s="33" t="s">
        <v>65</v>
      </c>
      <c r="E10" s="38" t="str">
        <f>IF(ISERROR(F10),_xll.ohRangeRetrieveError(F10),IF(ISERROR(G10),_xll.ohRangeRetrieveError(G10),IF(ISERROR(H10),_xll.ohRangeRetrieveError(H10),IF(ISERROR(I10),_xll.ohRangeRetrieveError(I10),IF(ISERROR(J10),_xll.ohRangeRetrieveError(J10),"---")))))</f>
        <v>---</v>
      </c>
      <c r="F10" s="29" t="str">
        <f>_xll.qlSchedule($C10&amp;"_Sch",$N10,$O10,$P10,$Q10,$R10,$S10,$T10,$U10,$V10,$W10,Permanent,Trigger,ObjectOverwrite)</f>
        <v>XS0095552856_Sch#0001</v>
      </c>
      <c r="G10" s="29" t="str">
        <f>_xll.qlCmsLeg($C10&amp;"_Cpn",$L10,$M10,$F10,$X10,$Y10,$Z10,$AA10,$AB10,$AC10,$AD10,$AE10,Permanent,Trigger,ObjectOverwrite)</f>
        <v>XS0095552856_Cpn#0001</v>
      </c>
      <c r="H10" s="29" t="str">
        <f>_xll.qlLeg($C10&amp;"_Red",$AF10,_xll.qlCalendarAdjust($Q10,$O10,$L10,Trigger),,Permanent,,ObjectOverwrite)</f>
        <v>XS0095552856_Red#0001</v>
      </c>
      <c r="I10" s="29" t="str">
        <f>_xll.qlMultiPhaseLeg($C10&amp;"_Leg",$G10:$H10,,Permanent,,ObjectOverwrite)</f>
        <v>XS0095552856_Leg#0001</v>
      </c>
      <c r="J10" s="32" t="str">
        <f>_xll.qlBond($C10,$D10,$K10,SettlementDays,$Q10,$M10,$O10,$AG10,$I10,Permanent,,ObjectOverwrite)</f>
        <v>XS0095552856#0001</v>
      </c>
      <c r="K10" s="44" t="s">
        <v>8</v>
      </c>
      <c r="L10" s="44" t="s">
        <v>16</v>
      </c>
      <c r="M10" s="30">
        <v>100</v>
      </c>
      <c r="N10" s="26">
        <v>36248</v>
      </c>
      <c r="O10" s="27">
        <v>39902</v>
      </c>
      <c r="P10" s="42" t="s">
        <v>9</v>
      </c>
      <c r="Q10" s="42" t="s">
        <v>19</v>
      </c>
      <c r="R10" s="42" t="s">
        <v>17</v>
      </c>
      <c r="S10" s="42" t="s">
        <v>17</v>
      </c>
      <c r="T10" s="27" t="s">
        <v>291</v>
      </c>
      <c r="U10" s="27" t="b">
        <v>0</v>
      </c>
      <c r="V10" s="45" t="e">
        <f>NA()</f>
        <v>#N/A</v>
      </c>
      <c r="W10" s="45">
        <v>39901</v>
      </c>
      <c r="X10" s="51">
        <v>2</v>
      </c>
      <c r="Y10" s="52" t="b">
        <v>0</v>
      </c>
      <c r="Z10" s="53" t="s">
        <v>18</v>
      </c>
      <c r="AA10" s="54">
        <v>0.03</v>
      </c>
      <c r="AB10" s="55">
        <v>0.8</v>
      </c>
      <c r="AC10" s="60" t="s">
        <v>292</v>
      </c>
      <c r="AD10" s="57">
        <v>0</v>
      </c>
      <c r="AE10" s="58" t="e">
        <f>NA()</f>
        <v>#N/A</v>
      </c>
      <c r="AF10" s="59">
        <v>100</v>
      </c>
      <c r="AG10" s="58">
        <v>36248</v>
      </c>
      <c r="AH10" s="47"/>
      <c r="AI10" s="47"/>
      <c r="AJ10" s="7"/>
    </row>
    <row r="11" spans="2:36" s="1" customFormat="1" x14ac:dyDescent="0.2">
      <c r="B11" s="20"/>
      <c r="C11" s="37" t="s">
        <v>55</v>
      </c>
      <c r="D11" s="33" t="s">
        <v>66</v>
      </c>
      <c r="E11" s="38" t="str">
        <f>IF(ISERROR(F11),_xll.ohRangeRetrieveError(F11),IF(ISERROR(G11),_xll.ohRangeRetrieveError(G11),IF(ISERROR(H11),_xll.ohRangeRetrieveError(H11),IF(ISERROR(I11),_xll.ohRangeRetrieveError(I11),IF(ISERROR(J11),_xll.ohRangeRetrieveError(J11),"---")))))</f>
        <v>---</v>
      </c>
      <c r="F11" s="29" t="str">
        <f>_xll.qlSchedule($C11&amp;"_Sch",$N11,$O11,$P11,$Q11,$R11,$S11,$T11,$U11,$V11,$W11,Permanent,Trigger,ObjectOverwrite)</f>
        <v>XS0210782552_Sch#0001</v>
      </c>
      <c r="G11" s="29" t="str">
        <f>_xll.qlCmsLeg($C11&amp;"_Cpn",$L11,$M11,$F11,$X11,$Y11,$Z11,$AA11,$AB11,$AC11,$AD11,$AE11,Permanent,Trigger,ObjectOverwrite)</f>
        <v>XS0210782552_Cpn#0001</v>
      </c>
      <c r="H11" s="29" t="str">
        <f>_xll.qlLeg($C11&amp;"_Red",$AF11,_xll.qlCalendarAdjust($Q11,$O11,$L11,Trigger),,Permanent,,ObjectOverwrite)</f>
        <v>XS0210782552_Red#0001</v>
      </c>
      <c r="I11" s="29" t="str">
        <f>_xll.qlMultiPhaseLeg($C11&amp;"_Leg",$G11:$H11,,Permanent,,ObjectOverwrite)</f>
        <v>XS0210782552_Leg#0001</v>
      </c>
      <c r="J11" s="32" t="str">
        <f>_xll.qlBond($C11,$D11,$K11,SettlementDays,$Q11,$M11,$O11,$AG11,$I11,Permanent,,ObjectOverwrite)</f>
        <v>XS0210782552#0001</v>
      </c>
      <c r="K11" s="44" t="s">
        <v>8</v>
      </c>
      <c r="L11" s="44" t="s">
        <v>16</v>
      </c>
      <c r="M11" s="30">
        <v>100</v>
      </c>
      <c r="N11" s="26">
        <v>38384</v>
      </c>
      <c r="O11" s="27">
        <v>41306</v>
      </c>
      <c r="P11" s="42" t="s">
        <v>35</v>
      </c>
      <c r="Q11" s="42" t="s">
        <v>19</v>
      </c>
      <c r="R11" s="42" t="s">
        <v>17</v>
      </c>
      <c r="S11" s="42" t="s">
        <v>17</v>
      </c>
      <c r="T11" s="27" t="s">
        <v>291</v>
      </c>
      <c r="U11" s="27" t="b">
        <v>0</v>
      </c>
      <c r="V11" s="45" t="e">
        <f>NA()</f>
        <v>#N/A</v>
      </c>
      <c r="W11" s="45" t="e">
        <f>NA()</f>
        <v>#N/A</v>
      </c>
      <c r="X11" s="51">
        <v>2</v>
      </c>
      <c r="Y11" s="52" t="b">
        <v>0</v>
      </c>
      <c r="Z11" s="53" t="s">
        <v>18</v>
      </c>
      <c r="AA11" s="54">
        <v>2.5000000000000001E-2</v>
      </c>
      <c r="AB11" s="55">
        <v>0.8</v>
      </c>
      <c r="AC11" s="60" t="s">
        <v>297</v>
      </c>
      <c r="AD11" s="57">
        <v>0</v>
      </c>
      <c r="AE11" s="58" t="e">
        <f>NA()</f>
        <v>#N/A</v>
      </c>
      <c r="AF11" s="59">
        <v>100</v>
      </c>
      <c r="AG11" s="58">
        <v>38384</v>
      </c>
      <c r="AH11" s="43" t="s">
        <v>118</v>
      </c>
      <c r="AI11" s="47"/>
      <c r="AJ11" s="7"/>
    </row>
    <row r="12" spans="2:36" s="1" customFormat="1" x14ac:dyDescent="0.2">
      <c r="B12" s="20"/>
      <c r="C12" s="37" t="s">
        <v>56</v>
      </c>
      <c r="D12" s="33" t="s">
        <v>67</v>
      </c>
      <c r="E12" s="38" t="str">
        <f>IF(ISERROR(F12),_xll.ohRangeRetrieveError(F12),IF(ISERROR(G12),_xll.ohRangeRetrieveError(G12),IF(ISERROR(H12),_xll.ohRangeRetrieveError(H12),IF(ISERROR(I12),_xll.ohRangeRetrieveError(I12),IF(ISERROR(J12),_xll.ohRangeRetrieveError(J12),"---")))))</f>
        <v>---</v>
      </c>
      <c r="F12" s="29" t="str">
        <f>_xll.qlSchedule($C12&amp;"_Sch",$N12,$O12,$P12,$Q12,$R12,$S12,$T12,$U12,$V12,$W12,Permanent,Trigger,ObjectOverwrite)</f>
        <v>XS0095933494_Sch#0001</v>
      </c>
      <c r="G12" s="29" t="str">
        <f>_xll.qlCmsLeg($C12&amp;"_Cpn",$L12,$M12,$F12,$X12,$Y12,$Z12,$AA12,$AB12,$AC12,$AD12,$AE12,Permanent,Trigger,ObjectOverwrite)</f>
        <v>XS0095933494_Cpn#0001</v>
      </c>
      <c r="H12" s="29" t="str">
        <f>_xll.qlLeg($C12&amp;"_Red",$AF12,_xll.qlCalendarAdjust($Q12,$O12,$L12,Trigger),,Permanent,,ObjectOverwrite)</f>
        <v>XS0095933494_Red#0001</v>
      </c>
      <c r="I12" s="29" t="str">
        <f>_xll.qlMultiPhaseLeg($C12&amp;"_Leg",$G12:$H12,,Permanent,,ObjectOverwrite)</f>
        <v>XS0095933494_Leg#0001</v>
      </c>
      <c r="J12" s="32" t="str">
        <f>_xll.qlBond($C12,$D12,$K12,SettlementDays,$Q12,$M12,$O12,$AG12,$I12,Permanent,,ObjectOverwrite)</f>
        <v>XS0095933494#0001</v>
      </c>
      <c r="K12" s="44" t="s">
        <v>8</v>
      </c>
      <c r="L12" s="44" t="s">
        <v>16</v>
      </c>
      <c r="M12" s="30">
        <v>100</v>
      </c>
      <c r="N12" s="26">
        <v>36265</v>
      </c>
      <c r="O12" s="27">
        <v>41744</v>
      </c>
      <c r="P12" s="42" t="s">
        <v>9</v>
      </c>
      <c r="Q12" s="42" t="s">
        <v>19</v>
      </c>
      <c r="R12" s="42" t="s">
        <v>17</v>
      </c>
      <c r="S12" s="42" t="s">
        <v>17</v>
      </c>
      <c r="T12" s="27" t="s">
        <v>291</v>
      </c>
      <c r="U12" s="27" t="b">
        <v>0</v>
      </c>
      <c r="V12" s="45" t="e">
        <f>NA()</f>
        <v>#N/A</v>
      </c>
      <c r="W12" s="45" t="e">
        <f>NA()</f>
        <v>#N/A</v>
      </c>
      <c r="X12" s="51">
        <v>2</v>
      </c>
      <c r="Y12" s="52" t="b">
        <v>0</v>
      </c>
      <c r="Z12" s="53" t="s">
        <v>18</v>
      </c>
      <c r="AA12" s="54">
        <v>3.5000000000000003E-2</v>
      </c>
      <c r="AB12" s="55">
        <v>0.82</v>
      </c>
      <c r="AC12" s="60" t="s">
        <v>297</v>
      </c>
      <c r="AD12" s="57">
        <v>0</v>
      </c>
      <c r="AE12" s="58" t="e">
        <f>NA()</f>
        <v>#N/A</v>
      </c>
      <c r="AF12" s="59">
        <v>100</v>
      </c>
      <c r="AG12" s="58">
        <v>36265</v>
      </c>
      <c r="AH12" s="43" t="s">
        <v>113</v>
      </c>
      <c r="AI12" s="47"/>
      <c r="AJ12" s="7"/>
    </row>
    <row r="13" spans="2:36" s="1" customFormat="1" x14ac:dyDescent="0.2">
      <c r="B13" s="20"/>
      <c r="C13" s="37" t="s">
        <v>57</v>
      </c>
      <c r="D13" s="33" t="s">
        <v>68</v>
      </c>
      <c r="E13" s="33" t="str">
        <f>IF(ISERROR(F13),_xll.ohRangeRetrieveError(F13),IF(ISERROR(G13),_xll.ohRangeRetrieveError(G13),IF(ISERROR(H13),_xll.ohRangeRetrieveError(H13),IF(ISERROR(I13),_xll.ohRangeRetrieveError(I13),IF(ISERROR(J13),_xll.ohRangeRetrieveError(J13),"---")))))</f>
        <v>---</v>
      </c>
      <c r="F13" s="29" t="str">
        <f>_xll.qlSchedule($C13&amp;"_Sch",$N13,$O13,$P13,$Q13,$R13,$S13,$T13,$U13,$V13,$W13,Permanent,Trigger,ObjectOverwrite)</f>
        <v>XS0096100226_Sch#0001</v>
      </c>
      <c r="G13" s="29" t="str">
        <f>_xll.qlCmsLeg($C13&amp;"_Cpn",$L13,$M13,$F13,$X13,$Y13,$Z13,$AA13,$AB13,$AC13,$AD13,$AE13,Permanent,Trigger,ObjectOverwrite)</f>
        <v>XS0096100226_Cpn#0001</v>
      </c>
      <c r="H13" s="29" t="str">
        <f>_xll.qlLeg($C13&amp;"_Red",$AF13,_xll.qlCalendarAdjust($Q13,$O13,$L13,Trigger),,Permanent,,ObjectOverwrite)</f>
        <v>XS0096100226_Red#0001</v>
      </c>
      <c r="I13" s="29" t="str">
        <f>_xll.qlMultiPhaseLeg($C13&amp;"_Leg",$G13:$H13,,Permanent,,ObjectOverwrite)</f>
        <v>XS0096100226_Leg#0001</v>
      </c>
      <c r="J13" s="32" t="str">
        <f>_xll.qlBond($C13,$D13,$K13,SettlementDays,$Q13,$M13,$O13,$AG13,$I13,Permanent,,ObjectOverwrite)</f>
        <v>XS0096100226#0001</v>
      </c>
      <c r="K13" s="44" t="s">
        <v>8</v>
      </c>
      <c r="L13" s="44" t="s">
        <v>49</v>
      </c>
      <c r="M13" s="30">
        <v>100</v>
      </c>
      <c r="N13" s="26">
        <v>36265</v>
      </c>
      <c r="O13" s="27">
        <v>41744</v>
      </c>
      <c r="P13" s="42" t="s">
        <v>9</v>
      </c>
      <c r="Q13" s="42" t="s">
        <v>19</v>
      </c>
      <c r="R13" s="42" t="s">
        <v>17</v>
      </c>
      <c r="S13" s="42" t="s">
        <v>17</v>
      </c>
      <c r="T13" s="27" t="s">
        <v>291</v>
      </c>
      <c r="U13" s="27" t="b">
        <v>0</v>
      </c>
      <c r="V13" s="45" t="e">
        <f>NA()</f>
        <v>#N/A</v>
      </c>
      <c r="W13" s="45" t="e">
        <f>NA()</f>
        <v>#N/A</v>
      </c>
      <c r="X13" s="51">
        <v>5</v>
      </c>
      <c r="Y13" s="52" t="b">
        <v>0</v>
      </c>
      <c r="Z13" s="53" t="s">
        <v>18</v>
      </c>
      <c r="AA13" s="54">
        <v>3.7499999999999999E-2</v>
      </c>
      <c r="AB13" s="55">
        <v>0.82</v>
      </c>
      <c r="AC13" s="60" t="s">
        <v>299</v>
      </c>
      <c r="AD13" s="57">
        <v>0</v>
      </c>
      <c r="AE13" s="58" t="e">
        <f>NA()</f>
        <v>#N/A</v>
      </c>
      <c r="AF13" s="59">
        <v>100</v>
      </c>
      <c r="AG13" s="58">
        <v>36265</v>
      </c>
      <c r="AH13" s="47"/>
      <c r="AI13" s="47"/>
      <c r="AJ13" s="7"/>
    </row>
    <row r="14" spans="2:36" s="1" customFormat="1" x14ac:dyDescent="0.2">
      <c r="B14" s="20"/>
      <c r="C14" s="37" t="s">
        <v>58</v>
      </c>
      <c r="D14" s="33" t="s">
        <v>69</v>
      </c>
      <c r="E14" s="33" t="str">
        <f>IF(ISERROR(F14),_xll.ohRangeRetrieveError(F14),IF(ISERROR(G14),_xll.ohRangeRetrieveError(G14),IF(ISERROR(H14),_xll.ohRangeRetrieveError(H14),IF(ISERROR(I14),_xll.ohRangeRetrieveError(I14),IF(ISERROR(J14),_xll.ohRangeRetrieveError(J14),"---")))))</f>
        <v>---</v>
      </c>
      <c r="F14" s="29" t="str">
        <f>_xll.qlSchedule($C14&amp;"_Sch",$N14,$O14,$P14,$Q14,$R14,$S14,$T14,$U14,$V14,$W14,Permanent,Trigger,ObjectOverwrite)</f>
        <v>XS0096374359_Sch#0001</v>
      </c>
      <c r="G14" s="29" t="str">
        <f>_xll.qlCmsLeg($C14&amp;"_Cpn",$L14,$M14,$F14,$X14,$Y14,$Z14,$AA14,$AB14,$AC14,$AD14,$AE14,Permanent,Trigger,ObjectOverwrite)</f>
        <v>XS0096374359_Cpn#0001</v>
      </c>
      <c r="H14" s="29" t="str">
        <f>_xll.qlLeg($C14&amp;"_Red",$AF14,_xll.qlCalendarAdjust($Q14,$O14,$L14,Trigger),,Permanent,,ObjectOverwrite)</f>
        <v>XS0096374359_Red#0001</v>
      </c>
      <c r="I14" s="29" t="str">
        <f>_xll.qlMultiPhaseLeg($C14&amp;"_Leg",$G14:$H14,,Permanent,,ObjectOverwrite)</f>
        <v>XS0096374359_Leg#0001</v>
      </c>
      <c r="J14" s="32" t="str">
        <f>_xll.qlBond($C14,$D14,$K14,SettlementDays,$Q14,$M14,$O14,$AG14,$I14,Permanent,,ObjectOverwrite)</f>
        <v>XS0096374359#0001</v>
      </c>
      <c r="K14" s="44" t="s">
        <v>8</v>
      </c>
      <c r="L14" s="44" t="s">
        <v>49</v>
      </c>
      <c r="M14" s="30">
        <v>100</v>
      </c>
      <c r="N14" s="26">
        <v>36280</v>
      </c>
      <c r="O14" s="27">
        <v>41759</v>
      </c>
      <c r="P14" s="42" t="s">
        <v>9</v>
      </c>
      <c r="Q14" s="42" t="s">
        <v>19</v>
      </c>
      <c r="R14" s="42" t="s">
        <v>17</v>
      </c>
      <c r="S14" s="42" t="s">
        <v>17</v>
      </c>
      <c r="T14" s="27" t="s">
        <v>291</v>
      </c>
      <c r="U14" s="27" t="b">
        <v>0</v>
      </c>
      <c r="V14" s="45" t="e">
        <f>NA()</f>
        <v>#N/A</v>
      </c>
      <c r="W14" s="45" t="e">
        <f>NA()</f>
        <v>#N/A</v>
      </c>
      <c r="X14" s="51">
        <v>2</v>
      </c>
      <c r="Y14" s="52" t="b">
        <v>0</v>
      </c>
      <c r="Z14" s="53" t="s">
        <v>18</v>
      </c>
      <c r="AA14" s="54">
        <v>0.04</v>
      </c>
      <c r="AB14" s="55">
        <v>0.82</v>
      </c>
      <c r="AC14" s="60" t="s">
        <v>292</v>
      </c>
      <c r="AD14" s="57">
        <v>0</v>
      </c>
      <c r="AE14" s="58" t="e">
        <f>NA()</f>
        <v>#N/A</v>
      </c>
      <c r="AF14" s="59">
        <v>100</v>
      </c>
      <c r="AG14" s="58">
        <v>36280</v>
      </c>
      <c r="AH14" s="47"/>
      <c r="AI14" s="47"/>
      <c r="AJ14" s="7"/>
    </row>
    <row r="15" spans="2:36" s="1" customFormat="1" x14ac:dyDescent="0.2">
      <c r="B15" s="20"/>
      <c r="C15" s="37" t="s">
        <v>59</v>
      </c>
      <c r="D15" s="33" t="s">
        <v>70</v>
      </c>
      <c r="E15" s="33" t="str">
        <f>IF(ISERROR(F15),_xll.ohRangeRetrieveError(F15),IF(ISERROR(G15),_xll.ohRangeRetrieveError(G15),IF(ISERROR(H15),_xll.ohRangeRetrieveError(H15),IF(ISERROR(I15),_xll.ohRangeRetrieveError(I15),IF(ISERROR(J15),_xll.ohRangeRetrieveError(J15),"---")))))</f>
        <v>---</v>
      </c>
      <c r="F15" s="29" t="str">
        <f>_xll.qlSchedule($C15&amp;"_Sch",$N15,$O15,$P15,$Q15,$R15,$S15,$T15,$U15,$V15,$W15,Permanent,Trigger,ObjectOverwrite)</f>
        <v>XS0218952702_Sch#0001</v>
      </c>
      <c r="G15" s="29" t="str">
        <f>_xll.qlCmsLeg($C15&amp;"_Cpn",$L15,$M15,$F15,$X15,$Y15,$Z15,$AA15,$AB15,$AC15,$AD15,$AE15,Permanent,Trigger,ObjectOverwrite)</f>
        <v>XS0218952702_Cpn#0001</v>
      </c>
      <c r="H15" s="29" t="str">
        <f>_xll.qlLeg($C15&amp;"_Red",$AF15,_xll.qlCalendarAdjust($Q15,$O15,$L15,Trigger),,Permanent,,ObjectOverwrite)</f>
        <v>XS0218952702_Red#0001</v>
      </c>
      <c r="I15" s="29" t="str">
        <f>_xll.qlMultiPhaseLeg($C15&amp;"_Leg",$G15:$H15,,Permanent,,ObjectOverwrite)</f>
        <v>XS0218952702_Leg#0001</v>
      </c>
      <c r="J15" s="32" t="str">
        <f>_xll.qlBond($C15,$D15,$K15,SettlementDays,$Q15,$M15,$O15,$AG15,$I15,Permanent,,ObjectOverwrite)</f>
        <v>XS0218952702#0001</v>
      </c>
      <c r="K15" s="44" t="s">
        <v>8</v>
      </c>
      <c r="L15" s="44" t="s">
        <v>49</v>
      </c>
      <c r="M15" s="30">
        <v>100</v>
      </c>
      <c r="N15" s="26">
        <v>38871</v>
      </c>
      <c r="O15" s="27">
        <v>42158</v>
      </c>
      <c r="P15" s="42" t="s">
        <v>35</v>
      </c>
      <c r="Q15" s="42" t="s">
        <v>19</v>
      </c>
      <c r="R15" s="42" t="s">
        <v>17</v>
      </c>
      <c r="S15" s="42" t="s">
        <v>17</v>
      </c>
      <c r="T15" s="27" t="s">
        <v>291</v>
      </c>
      <c r="U15" s="27" t="b">
        <v>0</v>
      </c>
      <c r="V15" s="45" t="e">
        <f>NA()</f>
        <v>#N/A</v>
      </c>
      <c r="W15" s="45" t="e">
        <f>NA()</f>
        <v>#N/A</v>
      </c>
      <c r="X15" s="61">
        <v>5</v>
      </c>
      <c r="Y15" s="52" t="b">
        <v>0</v>
      </c>
      <c r="Z15" s="62" t="s">
        <v>32</v>
      </c>
      <c r="AA15" s="54">
        <v>2.2499999999999999E-2</v>
      </c>
      <c r="AB15" s="63">
        <v>0.75</v>
      </c>
      <c r="AC15" s="60" t="s">
        <v>293</v>
      </c>
      <c r="AD15" s="64">
        <v>0</v>
      </c>
      <c r="AE15" s="58" t="e">
        <f>NA()</f>
        <v>#N/A</v>
      </c>
      <c r="AF15" s="65">
        <v>100</v>
      </c>
      <c r="AG15" s="58">
        <v>38871</v>
      </c>
      <c r="AH15" s="43" t="s">
        <v>111</v>
      </c>
      <c r="AI15" s="47"/>
      <c r="AJ15" s="7"/>
    </row>
    <row r="16" spans="2:36" s="1" customFormat="1" x14ac:dyDescent="0.2">
      <c r="B16" s="20"/>
      <c r="C16" s="37" t="s">
        <v>60</v>
      </c>
      <c r="D16" s="33" t="s">
        <v>71</v>
      </c>
      <c r="E16" s="33" t="str">
        <f>IF(ISERROR(F16),_xll.ohRangeRetrieveError(F16),IF(ISERROR(G16),_xll.ohRangeRetrieveError(G16),IF(ISERROR(H16),_xll.ohRangeRetrieveError(H16),IF(ISERROR(I16),_xll.ohRangeRetrieveError(I16),IF(ISERROR(J16),_xll.ohRangeRetrieveError(J16),"---")))))</f>
        <v>---</v>
      </c>
      <c r="F16" s="29" t="str">
        <f>_xll.qlSchedule($C16&amp;"_Sch",$N16,$O16,$P16,$Q16,$R16,$S16,$T16,$U16,$V16,$W16,Permanent,Trigger,ObjectOverwrite)</f>
        <v>XS0212843352_Sch#0001</v>
      </c>
      <c r="G16" s="29" t="str">
        <f>_xll.qlCmsLeg($C16&amp;"_Cpn",$L16,$M16,$F16,$X16,$Y16,$Z16,$AA16,$AB16,$AC16,$AD16,$AE16,Permanent,Trigger,ObjectOverwrite)</f>
        <v>XS0212843352_Cpn#0001</v>
      </c>
      <c r="H16" s="29" t="str">
        <f>_xll.qlLeg($C16&amp;"_Red",$AF16,_xll.qlCalendarAdjust($Q16,$O16,$L16,Trigger),,Permanent,,ObjectOverwrite)</f>
        <v>XS0212843352_Red#0001</v>
      </c>
      <c r="I16" s="29" t="str">
        <f>_xll.qlMultiPhaseLeg($C16&amp;"_Leg",$G16:$H16,,Permanent,,ObjectOverwrite)</f>
        <v>XS0212843352_Leg#0001</v>
      </c>
      <c r="J16" s="32" t="str">
        <f>_xll.qlBond($C16,$D16,$K16,SettlementDays,$Q16,$M16,$O16,$AG16,$I16,Permanent,,ObjectOverwrite)</f>
        <v>XS0212843352#0001</v>
      </c>
      <c r="K16" s="44" t="s">
        <v>8</v>
      </c>
      <c r="L16" s="44" t="s">
        <v>49</v>
      </c>
      <c r="M16" s="30">
        <v>100</v>
      </c>
      <c r="N16" s="26">
        <v>38778</v>
      </c>
      <c r="O16" s="27">
        <v>42796</v>
      </c>
      <c r="P16" s="42" t="s">
        <v>35</v>
      </c>
      <c r="Q16" s="42" t="s">
        <v>19</v>
      </c>
      <c r="R16" s="42" t="s">
        <v>49</v>
      </c>
      <c r="S16" s="42" t="s">
        <v>49</v>
      </c>
      <c r="T16" s="27" t="s">
        <v>291</v>
      </c>
      <c r="U16" s="27" t="b">
        <v>0</v>
      </c>
      <c r="V16" s="45" t="e">
        <f>NA()</f>
        <v>#N/A</v>
      </c>
      <c r="W16" s="45" t="e">
        <f>NA()</f>
        <v>#N/A</v>
      </c>
      <c r="X16" s="61">
        <v>2</v>
      </c>
      <c r="Y16" s="52" t="b">
        <v>0</v>
      </c>
      <c r="Z16" s="62" t="s">
        <v>18</v>
      </c>
      <c r="AA16" s="54">
        <v>0</v>
      </c>
      <c r="AB16" s="63">
        <v>0.9</v>
      </c>
      <c r="AC16" s="60" t="s">
        <v>293</v>
      </c>
      <c r="AD16" s="64">
        <v>0</v>
      </c>
      <c r="AE16" s="58" t="e">
        <f>NA()</f>
        <v>#N/A</v>
      </c>
      <c r="AF16" s="65">
        <v>100</v>
      </c>
      <c r="AG16" s="58">
        <v>38778</v>
      </c>
      <c r="AH16" s="43" t="s">
        <v>109</v>
      </c>
      <c r="AI16" s="47"/>
      <c r="AJ16" s="7"/>
    </row>
    <row r="17" spans="2:36" s="1" customFormat="1" x14ac:dyDescent="0.2">
      <c r="B17" s="20"/>
      <c r="C17" s="37" t="s">
        <v>61</v>
      </c>
      <c r="D17" s="33" t="s">
        <v>72</v>
      </c>
      <c r="E17" s="33" t="str">
        <f>IF(ISERROR(F17),_xll.ohRangeRetrieveError(F17),IF(ISERROR(G17),_xll.ohRangeRetrieveError(G17),IF(ISERROR(H17),_xll.ohRangeRetrieveError(H17),IF(ISERROR(I17),_xll.ohRangeRetrieveError(I17),IF(ISERROR(J17),_xll.ohRangeRetrieveError(J17),"---")))))</f>
        <v>---</v>
      </c>
      <c r="F17" s="29" t="str">
        <f>_xll.qlSchedule($C17&amp;"_Sch",$N17,$O17,$P17,$Q17,$R17,$S17,$T17,$U17,$V17,$W17,Permanent,Trigger,ObjectOverwrite)</f>
        <v>XS0217066801_Sch#0001</v>
      </c>
      <c r="G17" s="29" t="str">
        <f>_xll.qlCmsLeg($C17&amp;"_Cpn",$L17,$M17,$F17,$X17,$Y17,$Z17,$AA17,$AB17,$AC17,$AD17,$AE17,Permanent,Trigger,ObjectOverwrite)</f>
        <v>XS0217066801_Cpn#0001</v>
      </c>
      <c r="H17" s="29" t="str">
        <f>_xll.qlLeg($C17&amp;"_Red",$AF17,_xll.qlCalendarAdjust($Q17,$O17,$L17,Trigger),,Permanent,,ObjectOverwrite)</f>
        <v>XS0217066801_Red#0001</v>
      </c>
      <c r="I17" s="29" t="str">
        <f>_xll.qlMultiPhaseLeg($C17&amp;"_Leg",$G17:$H17,,Permanent,,ObjectOverwrite)</f>
        <v>XS0217066801_Leg#0001</v>
      </c>
      <c r="J17" s="32" t="str">
        <f>_xll.qlBond($C17,$D17,$K17,SettlementDays,$Q17,$M17,$O17,$AG17,$I17,Permanent,,ObjectOverwrite)</f>
        <v>XS0217066801#0001</v>
      </c>
      <c r="K17" s="44" t="s">
        <v>8</v>
      </c>
      <c r="L17" s="44" t="s">
        <v>16</v>
      </c>
      <c r="M17" s="30">
        <v>100</v>
      </c>
      <c r="N17" s="26">
        <v>38834</v>
      </c>
      <c r="O17" s="27">
        <v>42852</v>
      </c>
      <c r="P17" s="42" t="s">
        <v>35</v>
      </c>
      <c r="Q17" s="42" t="s">
        <v>19</v>
      </c>
      <c r="R17" s="42" t="s">
        <v>17</v>
      </c>
      <c r="S17" s="42" t="s">
        <v>17</v>
      </c>
      <c r="T17" s="27" t="s">
        <v>291</v>
      </c>
      <c r="U17" s="27" t="b">
        <v>0</v>
      </c>
      <c r="V17" s="45" t="e">
        <f>NA()</f>
        <v>#N/A</v>
      </c>
      <c r="W17" s="45" t="e">
        <f>NA()</f>
        <v>#N/A</v>
      </c>
      <c r="X17" s="61">
        <v>2</v>
      </c>
      <c r="Y17" s="52" t="b">
        <v>0</v>
      </c>
      <c r="Z17" s="62" t="s">
        <v>18</v>
      </c>
      <c r="AA17" s="54">
        <v>1.4999999999999999E-2</v>
      </c>
      <c r="AB17" s="63">
        <v>0.73</v>
      </c>
      <c r="AC17" s="60" t="s">
        <v>293</v>
      </c>
      <c r="AD17" s="64">
        <v>0</v>
      </c>
      <c r="AE17" s="58" t="e">
        <f>NA()</f>
        <v>#N/A</v>
      </c>
      <c r="AF17" s="65">
        <v>100</v>
      </c>
      <c r="AG17" s="58">
        <v>38834</v>
      </c>
      <c r="AH17" s="43" t="s">
        <v>110</v>
      </c>
      <c r="AI17" s="47"/>
      <c r="AJ17" s="7"/>
    </row>
    <row r="18" spans="2:36" s="1" customFormat="1" x14ac:dyDescent="0.2">
      <c r="B18" s="20"/>
      <c r="C18" s="37" t="s">
        <v>62</v>
      </c>
      <c r="D18" s="33" t="s">
        <v>73</v>
      </c>
      <c r="E18" s="33" t="str">
        <f>IF(ISERROR(F18),_xll.ohRangeRetrieveError(F18),IF(ISERROR(G18),_xll.ohRangeRetrieveError(G18),IF(ISERROR(H18),_xll.ohRangeRetrieveError(H18),IF(ISERROR(I18),_xll.ohRangeRetrieveError(I18),IF(ISERROR(J18),_xll.ohRangeRetrieveError(J18),"---")))))</f>
        <v>---</v>
      </c>
      <c r="F18" s="29" t="str">
        <f>_xll.qlSchedule($C18&amp;"_Sch",$N18,$O18,$P18,$Q18,$R18,$S18,$T18,$U18,$V18,$W18,Permanent,Trigger,ObjectOverwrite)</f>
        <v>XS0094205258_Sch#0001</v>
      </c>
      <c r="G18" s="29" t="str">
        <f>_xll.qlCmsLeg($C18&amp;"_Cpn",$L18,$M18,$F18,$X18,$Y18,$Z18,$AA18,$AB18,$AC18,$AD18,$AE18,Permanent,Trigger,ObjectOverwrite)</f>
        <v>XS0094205258_Cpn#0001</v>
      </c>
      <c r="H18" s="29" t="str">
        <f>_xll.qlLeg($C18&amp;"_Red",$AF18,_xll.qlCalendarAdjust($Q18,$O18,$L18,Trigger),,Permanent,,ObjectOverwrite)</f>
        <v>XS0094205258_Red#0001</v>
      </c>
      <c r="I18" s="29" t="str">
        <f>_xll.qlMultiPhaseLeg($C18&amp;"_Leg",$G18:$H18,,Permanent,,ObjectOverwrite)</f>
        <v>XS0094205258_Leg#0001</v>
      </c>
      <c r="J18" s="32" t="str">
        <f>_xll.qlBond($C18,$D18,$K18,SettlementDays,$Q18,$M18,$O18,$AG18,$I18,Permanent,,ObjectOverwrite)</f>
        <v>XS0094205258#0001</v>
      </c>
      <c r="K18" s="44" t="s">
        <v>8</v>
      </c>
      <c r="L18" s="44" t="s">
        <v>16</v>
      </c>
      <c r="M18" s="30">
        <v>100</v>
      </c>
      <c r="N18" s="26">
        <v>36573</v>
      </c>
      <c r="O18" s="27">
        <v>42783</v>
      </c>
      <c r="P18" s="42" t="s">
        <v>35</v>
      </c>
      <c r="Q18" s="42" t="s">
        <v>19</v>
      </c>
      <c r="R18" s="42" t="s">
        <v>17</v>
      </c>
      <c r="S18" s="42" t="s">
        <v>17</v>
      </c>
      <c r="T18" s="27" t="s">
        <v>291</v>
      </c>
      <c r="U18" s="27" t="b">
        <v>0</v>
      </c>
      <c r="V18" s="45" t="e">
        <f>NA()</f>
        <v>#N/A</v>
      </c>
      <c r="W18" s="45" t="e">
        <f>NA()</f>
        <v>#N/A</v>
      </c>
      <c r="X18" s="51">
        <v>2</v>
      </c>
      <c r="Y18" s="52" t="b">
        <v>0</v>
      </c>
      <c r="Z18" s="53" t="s">
        <v>18</v>
      </c>
      <c r="AA18" s="54">
        <v>0.03</v>
      </c>
      <c r="AB18" s="55">
        <v>0.8</v>
      </c>
      <c r="AC18" s="60" t="s">
        <v>292</v>
      </c>
      <c r="AD18" s="57">
        <v>0</v>
      </c>
      <c r="AE18" s="58" t="e">
        <f>NA()</f>
        <v>#N/A</v>
      </c>
      <c r="AF18" s="59">
        <v>100</v>
      </c>
      <c r="AG18" s="58">
        <v>36573</v>
      </c>
      <c r="AH18" s="43" t="s">
        <v>107</v>
      </c>
      <c r="AI18" s="47"/>
      <c r="AJ18" s="7"/>
    </row>
    <row r="19" spans="2:36" s="1" customFormat="1" x14ac:dyDescent="0.2">
      <c r="B19" s="40"/>
      <c r="C19" s="37" t="s">
        <v>63</v>
      </c>
      <c r="D19" s="33" t="s">
        <v>74</v>
      </c>
      <c r="E19" s="33" t="str">
        <f>IF(ISERROR(F19),_xll.ohRangeRetrieveError(F19),IF(ISERROR(G19),_xll.ohRangeRetrieveError(G19),IF(ISERROR(H19),_xll.ohRangeRetrieveError(H19),IF(ISERROR(I19),_xll.ohRangeRetrieveError(I19),IF(ISERROR(J19),_xll.ohRangeRetrieveError(J19),"---")))))</f>
        <v>---</v>
      </c>
      <c r="F19" s="29" t="str">
        <f>_xll.qlSchedule($C19&amp;"_Sch",$N19,$O19,$P19,$Q19,$R19,$S19,$T19,$U19,$V19,$W19,Permanent,Trigger,ObjectOverwrite)</f>
        <v>XS0096856421_Sch#0001</v>
      </c>
      <c r="G19" s="29" t="str">
        <f>_xll.qlCmsLeg($C19&amp;"_Cpn",$L19,$M19,$F19,$X19,$Y19,$Z19,$AA19,$AB19,$AC19,$AD19,$AE19,Permanent,Trigger,ObjectOverwrite)</f>
        <v>XS0096856421_Cpn#0001</v>
      </c>
      <c r="H19" s="29" t="str">
        <f>_xll.qlLeg($C19&amp;"_Red",$AF19,_xll.qlCalendarAdjust($Q19,$O19,$L19,Trigger),,Permanent,,ObjectOverwrite)</f>
        <v>XS0096856421_Red#0001</v>
      </c>
      <c r="I19" s="29" t="str">
        <f>_xll.qlMultiPhaseLeg($C19&amp;"_Leg",$G19:$H19,,Permanent,,ObjectOverwrite)</f>
        <v>XS0096856421_Leg#0001</v>
      </c>
      <c r="J19" s="32" t="str">
        <f>_xll.qlBond($C19,$D19,$K19,SettlementDays,$Q19,$M19,$O19,$AG19,$I19,Permanent,,ObjectOverwrite)</f>
        <v>XS0096856421#0001</v>
      </c>
      <c r="K19" s="44" t="s">
        <v>8</v>
      </c>
      <c r="L19" s="44" t="s">
        <v>49</v>
      </c>
      <c r="M19" s="30">
        <v>100</v>
      </c>
      <c r="N19" s="26">
        <v>36652</v>
      </c>
      <c r="O19" s="27">
        <v>43591</v>
      </c>
      <c r="P19" s="42" t="s">
        <v>35</v>
      </c>
      <c r="Q19" s="42" t="s">
        <v>19</v>
      </c>
      <c r="R19" s="42" t="s">
        <v>17</v>
      </c>
      <c r="S19" s="42" t="s">
        <v>17</v>
      </c>
      <c r="T19" s="27" t="s">
        <v>291</v>
      </c>
      <c r="U19" s="27" t="b">
        <v>0</v>
      </c>
      <c r="V19" s="45" t="e">
        <f>NA()</f>
        <v>#N/A</v>
      </c>
      <c r="W19" s="45" t="e">
        <f>NA()</f>
        <v>#N/A</v>
      </c>
      <c r="X19" s="51">
        <v>2</v>
      </c>
      <c r="Y19" s="52" t="b">
        <v>0</v>
      </c>
      <c r="Z19" s="53" t="s">
        <v>18</v>
      </c>
      <c r="AA19" s="54">
        <v>0.04</v>
      </c>
      <c r="AB19" s="55">
        <v>0.78</v>
      </c>
      <c r="AC19" s="58" t="s">
        <v>293</v>
      </c>
      <c r="AD19" s="57">
        <v>0</v>
      </c>
      <c r="AE19" s="58" t="e">
        <f>NA()</f>
        <v>#N/A</v>
      </c>
      <c r="AF19" s="59">
        <v>100</v>
      </c>
      <c r="AG19" s="58">
        <v>36652</v>
      </c>
      <c r="AH19" s="47"/>
      <c r="AI19" s="47"/>
      <c r="AJ19" s="7"/>
    </row>
    <row r="20" spans="2:36" s="1" customFormat="1" x14ac:dyDescent="0.2">
      <c r="B20" s="40"/>
      <c r="C20" s="37" t="s">
        <v>77</v>
      </c>
      <c r="D20" s="33" t="s">
        <v>91</v>
      </c>
      <c r="E20" s="33" t="str">
        <f>IF(ISERROR(F20),_xll.ohRangeRetrieveError(F20),IF(ISERROR(G20),_xll.ohRangeRetrieveError(G20),IF(ISERROR(H20),_xll.ohRangeRetrieveError(H20),IF(ISERROR(I20),_xll.ohRangeRetrieveError(I20),IF(ISERROR(J20),_xll.ohRangeRetrieveError(J20),"---")))))</f>
        <v>---</v>
      </c>
      <c r="F20" s="29" t="str">
        <f>_xll.qlSchedule($C20&amp;"_Sch",$N20,$O20,$P20,$Q20,$R20,$S20,$T20,$U20,$V20,$W20,Permanent,Trigger,ObjectOverwrite)</f>
        <v>XS0222944588_Sch#0001</v>
      </c>
      <c r="G20" s="29" t="str">
        <f>_xll.qlCmsLeg($C20&amp;"_Cpn",$L20,$M20,$F20,$X20,$Y20,$Z20,$AA20,$AB20,$AC20,$AD20,$AE20,Permanent,Trigger,ObjectOverwrite)</f>
        <v>XS0222944588_Cpn#0001</v>
      </c>
      <c r="H20" s="29" t="str">
        <f>_xll.qlLeg($C20&amp;"_Red",$AF20,_xll.qlCalendarAdjust($Q20,$O20,$L20,Trigger),,Permanent,,ObjectOverwrite)</f>
        <v>XS0222944588_Red#0001</v>
      </c>
      <c r="I20" s="29" t="str">
        <f>_xll.qlMultiPhaseLeg($C20&amp;"_Leg",$G20:$H20,,Permanent,,ObjectOverwrite)</f>
        <v>XS0222944588_Leg#0001</v>
      </c>
      <c r="J20" s="32" t="str">
        <f>_xll.qlBond($C20,$D20,$K20,SettlementDays,$Q20,$M20,$O20,$AG20,$I20,Permanent,,ObjectOverwrite)</f>
        <v>XS0222944588#0001</v>
      </c>
      <c r="K20" s="44" t="s">
        <v>8</v>
      </c>
      <c r="L20" s="44" t="s">
        <v>49</v>
      </c>
      <c r="M20" s="30">
        <v>100</v>
      </c>
      <c r="N20" s="26">
        <v>38532</v>
      </c>
      <c r="O20" s="27">
        <v>44011</v>
      </c>
      <c r="P20" s="42" t="s">
        <v>35</v>
      </c>
      <c r="Q20" s="42" t="s">
        <v>19</v>
      </c>
      <c r="R20" s="42" t="s">
        <v>17</v>
      </c>
      <c r="S20" s="42" t="s">
        <v>17</v>
      </c>
      <c r="T20" s="27" t="s">
        <v>291</v>
      </c>
      <c r="U20" s="27" t="b">
        <v>0</v>
      </c>
      <c r="V20" s="45" t="e">
        <f>NA()</f>
        <v>#N/A</v>
      </c>
      <c r="W20" s="45" t="e">
        <f>NA()</f>
        <v>#N/A</v>
      </c>
      <c r="X20" s="61">
        <v>2</v>
      </c>
      <c r="Y20" s="52" t="b">
        <v>0</v>
      </c>
      <c r="Z20" s="62" t="s">
        <v>32</v>
      </c>
      <c r="AA20" s="54">
        <v>0.02</v>
      </c>
      <c r="AB20" s="63">
        <v>0.9</v>
      </c>
      <c r="AC20" s="58" t="s">
        <v>293</v>
      </c>
      <c r="AD20" s="64">
        <v>0</v>
      </c>
      <c r="AE20" s="54">
        <v>7.0000000000000007E-2</v>
      </c>
      <c r="AF20" s="65">
        <v>100</v>
      </c>
      <c r="AG20" s="58">
        <v>38532</v>
      </c>
      <c r="AH20" s="47"/>
      <c r="AI20" s="47"/>
      <c r="AJ20" s="7"/>
    </row>
    <row r="21" spans="2:36" s="1" customFormat="1" x14ac:dyDescent="0.2">
      <c r="B21" s="40"/>
      <c r="C21" s="37" t="s">
        <v>78</v>
      </c>
      <c r="D21" s="33" t="s">
        <v>92</v>
      </c>
      <c r="E21" s="33" t="str">
        <f>IF(ISERROR(F21),_xll.ohRangeRetrieveError(F21),IF(ISERROR(G21),_xll.ohRangeRetrieveError(G21),IF(ISERROR(H21),_xll.ohRangeRetrieveError(H21),IF(ISERROR(I21),_xll.ohRangeRetrieveError(I21),IF(ISERROR(J21),_xll.ohRangeRetrieveError(J21),"---")))))</f>
        <v>---</v>
      </c>
      <c r="F21" s="29" t="str">
        <f>_xll.qlSchedule($C21&amp;"_Sch",$N21,$O21,$P21,$Q21,$R21,$S21,$T21,$U21,$V21,$W21,Permanent,Trigger,ObjectOverwrite)</f>
        <v>XS0222189564_Sch#0001</v>
      </c>
      <c r="G21" s="29" t="str">
        <f>_xll.qlCmsLeg($C21&amp;"_Cpn",$L21,$M21,$F21,$X21,$Y21,$Z21,$AA21,$AB21,$AC21,$AD21,$AE21,Permanent,Trigger,ObjectOverwrite)</f>
        <v>XS0222189564_Cpn#0001</v>
      </c>
      <c r="H21" s="29" t="str">
        <f>_xll.qlLeg($C21&amp;"_Red",$AF21,_xll.qlCalendarAdjust($Q21,$O21,$L21,Trigger),,Permanent,,ObjectOverwrite)</f>
        <v>XS0222189564_Red#0001</v>
      </c>
      <c r="I21" s="29" t="str">
        <f>_xll.qlMultiPhaseLeg($C21&amp;"_Leg",$G21:$H21,,Permanent,,ObjectOverwrite)</f>
        <v>XS0222189564_Leg#0001</v>
      </c>
      <c r="J21" s="32" t="str">
        <f>_xll.qlBond($C21,$D21,$K21,SettlementDays,$Q21,$M21,$O21,$AG21,$I21,Permanent,,ObjectOverwrite)</f>
        <v>XS0222189564#0001</v>
      </c>
      <c r="K21" s="44" t="s">
        <v>8</v>
      </c>
      <c r="L21" s="44" t="s">
        <v>16</v>
      </c>
      <c r="M21" s="30">
        <v>100</v>
      </c>
      <c r="N21" s="26">
        <v>38518</v>
      </c>
      <c r="O21" s="27">
        <v>43997</v>
      </c>
      <c r="P21" s="42" t="s">
        <v>35</v>
      </c>
      <c r="Q21" s="42" t="s">
        <v>19</v>
      </c>
      <c r="R21" s="42" t="s">
        <v>17</v>
      </c>
      <c r="S21" s="42" t="s">
        <v>17</v>
      </c>
      <c r="T21" s="27" t="s">
        <v>291</v>
      </c>
      <c r="U21" s="27" t="b">
        <v>0</v>
      </c>
      <c r="V21" s="45" t="e">
        <f>NA()</f>
        <v>#N/A</v>
      </c>
      <c r="W21" s="45" t="e">
        <f>NA()</f>
        <v>#N/A</v>
      </c>
      <c r="X21" s="66">
        <v>10</v>
      </c>
      <c r="Y21" s="52" t="b">
        <v>0</v>
      </c>
      <c r="Z21" s="62" t="s">
        <v>18</v>
      </c>
      <c r="AA21" s="54">
        <v>0.02</v>
      </c>
      <c r="AB21" s="63">
        <v>0.85</v>
      </c>
      <c r="AC21" s="60" t="s">
        <v>293</v>
      </c>
      <c r="AD21" s="64">
        <v>0</v>
      </c>
      <c r="AE21" s="54">
        <v>7.0000000000000007E-2</v>
      </c>
      <c r="AF21" s="65">
        <v>100</v>
      </c>
      <c r="AG21" s="58">
        <v>38518</v>
      </c>
      <c r="AH21" s="43" t="s">
        <v>112</v>
      </c>
      <c r="AI21" s="47"/>
      <c r="AJ21" s="7"/>
    </row>
    <row r="22" spans="2:36" s="1" customFormat="1" x14ac:dyDescent="0.2">
      <c r="B22" s="40"/>
      <c r="C22" s="37" t="s">
        <v>79</v>
      </c>
      <c r="D22" s="33" t="s">
        <v>93</v>
      </c>
      <c r="E22" s="33" t="str">
        <f>IF(ISERROR(F22),_xll.ohRangeRetrieveError(F22),IF(ISERROR(G22),_xll.ohRangeRetrieveError(G22),IF(ISERROR(H22),_xll.ohRangeRetrieveError(H22),IF(ISERROR(I22),_xll.ohRangeRetrieveError(I22),IF(ISERROR(J22),_xll.ohRangeRetrieveError(J22),"---")))))</f>
        <v>---</v>
      </c>
      <c r="F22" s="29" t="str">
        <f>_xll.qlSchedule($C22&amp;"_Sch",$N22,$O22,$P22,$Q22,$R22,$S22,$T22,$U22,$V22,$W22,Permanent,Trigger,ObjectOverwrite)</f>
        <v>IT0001212908_Sch#0001</v>
      </c>
      <c r="G22" s="29" t="str">
        <f>_xll.qlCmsLeg($C22&amp;"_Cpn",$L22,$M22,$F22,$X22,$Y22,$Z22,$AA22,$AB22,$AC22,$AD22,$AE22,Permanent,Trigger,ObjectOverwrite)</f>
        <v>IT0001212908_Cpn#0001</v>
      </c>
      <c r="H22" s="29" t="str">
        <f>_xll.qlLeg($C22&amp;"_Red",$AF22,_xll.qlCalendarAdjust($Q22,$O22,$L22,Trigger),,Permanent,,ObjectOverwrite)</f>
        <v>IT0001212908_Red#0001</v>
      </c>
      <c r="I22" s="29" t="str">
        <f>_xll.qlMultiPhaseLeg($C22&amp;"_Leg",$G22:$H22,,Permanent,,ObjectOverwrite)</f>
        <v>IT0001212908_Leg#0001</v>
      </c>
      <c r="J22" s="32" t="str">
        <f>_xll.qlBond($C22,$D22,$K22,SettlementDays,$Q22,$M22,$O22,$AG22,$I22,Permanent,,ObjectOverwrite)</f>
        <v>IT0001212908#0001</v>
      </c>
      <c r="K22" s="44" t="s">
        <v>8</v>
      </c>
      <c r="L22" s="44" t="s">
        <v>16</v>
      </c>
      <c r="M22" s="30">
        <v>100</v>
      </c>
      <c r="N22" s="41">
        <v>37339</v>
      </c>
      <c r="O22" s="27">
        <v>41357</v>
      </c>
      <c r="P22" s="42" t="s">
        <v>35</v>
      </c>
      <c r="Q22" s="42" t="s">
        <v>19</v>
      </c>
      <c r="R22" s="42" t="s">
        <v>17</v>
      </c>
      <c r="S22" s="42" t="s">
        <v>17</v>
      </c>
      <c r="T22" s="27" t="s">
        <v>291</v>
      </c>
      <c r="U22" s="27" t="b">
        <v>0</v>
      </c>
      <c r="V22" s="45" t="e">
        <f>NA()</f>
        <v>#N/A</v>
      </c>
      <c r="W22" s="45" t="e">
        <f>NA()</f>
        <v>#N/A</v>
      </c>
      <c r="X22" s="61">
        <v>2</v>
      </c>
      <c r="Y22" s="52" t="b">
        <v>0</v>
      </c>
      <c r="Z22" s="62" t="s">
        <v>18</v>
      </c>
      <c r="AA22" s="54">
        <v>0.04</v>
      </c>
      <c r="AB22" s="63">
        <v>0.7</v>
      </c>
      <c r="AC22" s="60" t="s">
        <v>293</v>
      </c>
      <c r="AD22" s="64">
        <v>0</v>
      </c>
      <c r="AE22" s="54">
        <v>6.5000000000000002E-2</v>
      </c>
      <c r="AF22" s="65">
        <v>100</v>
      </c>
      <c r="AG22" s="67">
        <v>35877</v>
      </c>
      <c r="AH22" s="43" t="s">
        <v>114</v>
      </c>
      <c r="AI22" s="47"/>
      <c r="AJ22" s="7"/>
    </row>
    <row r="23" spans="2:36" s="1" customFormat="1" x14ac:dyDescent="0.2">
      <c r="B23" s="40"/>
      <c r="C23" s="37" t="s">
        <v>80</v>
      </c>
      <c r="D23" s="33" t="s">
        <v>94</v>
      </c>
      <c r="E23" s="33" t="str">
        <f>IF(ISERROR(F23),_xll.ohRangeRetrieveError(F23),IF(ISERROR(G23),_xll.ohRangeRetrieveError(G23),IF(ISERROR(H23),_xll.ohRangeRetrieveError(H23),IF(ISERROR(I23),_xll.ohRangeRetrieveError(I23),IF(ISERROR(J23),_xll.ohRangeRetrieveError(J23),"---")))))</f>
        <v>---</v>
      </c>
      <c r="F23" s="29" t="str">
        <f>_xll.qlSchedule($C23&amp;"_Sch",$N23,$O23,$P23,$Q23,$R23,$S23,$T23,$U23,$V23,$W23,Permanent,Trigger,ObjectOverwrite)</f>
        <v>DE0003083358_Sch#0001</v>
      </c>
      <c r="G23" s="29" t="str">
        <f>_xll.qlCmsLeg($C23&amp;"_Cpn",$L23,$M23,$F23,$X23,$Y23,$Z23,$AA23,$AB23,$AC23,$AD23,$AE23,Permanent,Trigger,ObjectOverwrite)</f>
        <v>DE0003083358_Cpn#0001</v>
      </c>
      <c r="H23" s="29" t="str">
        <f>_xll.qlLeg($C23&amp;"_Red",$AF23,_xll.qlCalendarAdjust($Q23,$O23,$L23,Trigger),,Permanent,,ObjectOverwrite)</f>
        <v>DE0003083358_Red#0001</v>
      </c>
      <c r="I23" s="29" t="str">
        <f>_xll.qlMultiPhaseLeg($C23&amp;"_Leg",$G23:$H23,,Permanent,,ObjectOverwrite)</f>
        <v>DE0003083358_Leg#0001</v>
      </c>
      <c r="J23" s="32" t="str">
        <f>_xll.qlBond($C23,$D23,$K23,SettlementDays,$Q23,$M23,$O23,$AG23,$I23,Permanent,,ObjectOverwrite)</f>
        <v>DE0003083358#0001</v>
      </c>
      <c r="K23" s="44" t="s">
        <v>8</v>
      </c>
      <c r="L23" s="44" t="s">
        <v>16</v>
      </c>
      <c r="M23" s="30">
        <v>100</v>
      </c>
      <c r="N23" s="26">
        <v>36315</v>
      </c>
      <c r="O23" s="27">
        <v>43620</v>
      </c>
      <c r="P23" s="42" t="s">
        <v>35</v>
      </c>
      <c r="Q23" s="42" t="s">
        <v>19</v>
      </c>
      <c r="R23" s="42" t="s">
        <v>17</v>
      </c>
      <c r="S23" s="42" t="s">
        <v>17</v>
      </c>
      <c r="T23" s="27" t="s">
        <v>291</v>
      </c>
      <c r="U23" s="27" t="b">
        <v>0</v>
      </c>
      <c r="V23" s="45" t="e">
        <f>NA()</f>
        <v>#N/A</v>
      </c>
      <c r="W23" s="45" t="e">
        <f>NA()</f>
        <v>#N/A</v>
      </c>
      <c r="X23" s="61">
        <v>2</v>
      </c>
      <c r="Y23" s="52" t="b">
        <v>0</v>
      </c>
      <c r="Z23" s="62" t="s">
        <v>18</v>
      </c>
      <c r="AA23" s="54">
        <v>0.04</v>
      </c>
      <c r="AB23" s="63">
        <v>0.82</v>
      </c>
      <c r="AC23" s="60" t="s">
        <v>294</v>
      </c>
      <c r="AD23" s="64">
        <v>0</v>
      </c>
      <c r="AE23" s="58" t="e">
        <f>NA()</f>
        <v>#N/A</v>
      </c>
      <c r="AF23" s="65">
        <v>100</v>
      </c>
      <c r="AG23" s="58">
        <v>36315</v>
      </c>
      <c r="AH23" s="47"/>
      <c r="AI23" s="47"/>
      <c r="AJ23" s="7"/>
    </row>
    <row r="24" spans="2:36" s="1" customFormat="1" x14ac:dyDescent="0.2">
      <c r="B24" s="40"/>
      <c r="C24" s="37" t="s">
        <v>81</v>
      </c>
      <c r="D24" s="33" t="s">
        <v>95</v>
      </c>
      <c r="E24" s="33" t="str">
        <f>IF(ISERROR(F24),_xll.ohRangeRetrieveError(F24),IF(ISERROR(G24),_xll.ohRangeRetrieveError(G24),IF(ISERROR(H24),_xll.ohRangeRetrieveError(H24),IF(ISERROR(I24),_xll.ohRangeRetrieveError(I24),IF(ISERROR(J24),_xll.ohRangeRetrieveError(J24),"---")))))</f>
        <v>---</v>
      </c>
      <c r="F24" s="29" t="str">
        <f>_xll.qlSchedule($C24&amp;"_Sch",$N24,$O24,$P24,$Q24,$R24,$S24,$T24,$U24,$V24,$W24,Permanent,Trigger,ObjectOverwrite)</f>
        <v>XS0099472994_Sch#0001</v>
      </c>
      <c r="G24" s="29" t="str">
        <f>_xll.qlCmsLeg($C24&amp;"_Cpn",$L24,$M24,$F24,$X24,$Y24,$Z24,$AA24,$AB24,$AC24,$AD24,$AE24,Permanent,Trigger,ObjectOverwrite)</f>
        <v>XS0099472994_Cpn#0001</v>
      </c>
      <c r="H24" s="29" t="str">
        <f>_xll.qlLeg($C24&amp;"_Red",$AF24,_xll.qlCalendarAdjust($Q24,$O24,$L24,Trigger),,Permanent,,ObjectOverwrite)</f>
        <v>XS0099472994_Red#0001</v>
      </c>
      <c r="I24" s="29" t="str">
        <f>_xll.qlMultiPhaseLeg($C24&amp;"_Leg",$G24:$H24,,Permanent,,ObjectOverwrite)</f>
        <v>XS0099472994_Leg#0001</v>
      </c>
      <c r="J24" s="32" t="str">
        <f>_xll.qlBond($C24,$D24,$K24,SettlementDays,$Q24,$M24,$O24,$AG24,$I24,Permanent,,ObjectOverwrite)</f>
        <v>XS0099472994#0001</v>
      </c>
      <c r="K24" s="44" t="s">
        <v>8</v>
      </c>
      <c r="L24" s="44" t="s">
        <v>16</v>
      </c>
      <c r="M24" s="30">
        <v>100</v>
      </c>
      <c r="N24" s="26">
        <v>36370</v>
      </c>
      <c r="O24" s="27">
        <v>43675</v>
      </c>
      <c r="P24" s="42" t="s">
        <v>35</v>
      </c>
      <c r="Q24" s="42" t="s">
        <v>19</v>
      </c>
      <c r="R24" s="42" t="s">
        <v>17</v>
      </c>
      <c r="S24" s="42" t="s">
        <v>17</v>
      </c>
      <c r="T24" s="27" t="s">
        <v>291</v>
      </c>
      <c r="U24" s="27" t="b">
        <v>0</v>
      </c>
      <c r="V24" s="45" t="e">
        <f>NA()</f>
        <v>#N/A</v>
      </c>
      <c r="W24" s="45" t="e">
        <f>NA()</f>
        <v>#N/A</v>
      </c>
      <c r="X24" s="61">
        <v>2</v>
      </c>
      <c r="Y24" s="52" t="b">
        <v>0</v>
      </c>
      <c r="Z24" s="62" t="s">
        <v>32</v>
      </c>
      <c r="AA24" s="54">
        <v>0.05</v>
      </c>
      <c r="AB24" s="63">
        <v>0.82</v>
      </c>
      <c r="AC24" s="60" t="s">
        <v>298</v>
      </c>
      <c r="AD24" s="64">
        <v>0</v>
      </c>
      <c r="AE24" s="58" t="e">
        <f>NA()</f>
        <v>#N/A</v>
      </c>
      <c r="AF24" s="65">
        <v>100</v>
      </c>
      <c r="AG24" s="58">
        <v>36370</v>
      </c>
      <c r="AH24" s="43" t="s">
        <v>108</v>
      </c>
      <c r="AI24" s="47"/>
      <c r="AJ24" s="7"/>
    </row>
    <row r="25" spans="2:36" s="1" customFormat="1" x14ac:dyDescent="0.2">
      <c r="B25" s="40"/>
      <c r="C25" s="37" t="s">
        <v>82</v>
      </c>
      <c r="D25" s="33" t="s">
        <v>96</v>
      </c>
      <c r="E25" s="33" t="str">
        <f>IF(ISERROR(F25),_xll.ohRangeRetrieveError(F25),IF(ISERROR(G25),_xll.ohRangeRetrieveError(G25),IF(ISERROR(H25),_xll.ohRangeRetrieveError(H25),IF(ISERROR(I25),_xll.ohRangeRetrieveError(I25),IF(ISERROR(J25),_xll.ohRangeRetrieveError(J25),"---")))))</f>
        <v>---</v>
      </c>
      <c r="F25" s="29" t="str">
        <f>_xll.qlSchedule($C25&amp;"_Sch",$N25,$O25,$P25,$Q25,$R25,$S25,$T25,$U25,$V25,$W25,Permanent,Trigger,ObjectOverwrite)</f>
        <v>XS0100221349_Sch#0001</v>
      </c>
      <c r="G25" s="29" t="str">
        <f>_xll.qlCmsLeg($C25&amp;"_Cpn",$L25,$M25,$F25,$X25,$Y25,$Z25,$AA25,$AB25,$AC25,$AD25,$AE25,Permanent,Trigger,ObjectOverwrite)</f>
        <v>XS0100221349_Cpn#0001</v>
      </c>
      <c r="H25" s="29" t="str">
        <f>_xll.qlLeg($C25&amp;"_Red",$AF25,_xll.qlCalendarAdjust($Q25,$O25,$L25,Trigger),,Permanent,,ObjectOverwrite)</f>
        <v>XS0100221349_Red#0001</v>
      </c>
      <c r="I25" s="29" t="str">
        <f>_xll.qlMultiPhaseLeg($C25&amp;"_Leg",$G25:$H25,,Permanent,,ObjectOverwrite)</f>
        <v>XS0100221349_Leg#0001</v>
      </c>
      <c r="J25" s="32" t="str">
        <f>_xll.qlBond($C25,$D25,$K25,SettlementDays,$Q25,$M25,$O25,$AG25,$I25,Permanent,,ObjectOverwrite)</f>
        <v>XS0100221349#0001</v>
      </c>
      <c r="K25" s="44" t="s">
        <v>8</v>
      </c>
      <c r="L25" s="44" t="s">
        <v>16</v>
      </c>
      <c r="M25" s="30">
        <v>100</v>
      </c>
      <c r="N25" s="26">
        <v>36402</v>
      </c>
      <c r="O25" s="27">
        <v>43707</v>
      </c>
      <c r="P25" s="42" t="s">
        <v>35</v>
      </c>
      <c r="Q25" s="42" t="s">
        <v>19</v>
      </c>
      <c r="R25" s="42" t="s">
        <v>17</v>
      </c>
      <c r="S25" s="42" t="s">
        <v>17</v>
      </c>
      <c r="T25" s="27" t="s">
        <v>291</v>
      </c>
      <c r="U25" s="27" t="b">
        <v>0</v>
      </c>
      <c r="V25" s="45" t="e">
        <f>NA()</f>
        <v>#N/A</v>
      </c>
      <c r="W25" s="45" t="e">
        <f>NA()</f>
        <v>#N/A</v>
      </c>
      <c r="X25" s="61">
        <v>2</v>
      </c>
      <c r="Y25" s="52" t="b">
        <v>0</v>
      </c>
      <c r="Z25" s="62" t="s">
        <v>18</v>
      </c>
      <c r="AA25" s="54">
        <v>5.2499999999999998E-2</v>
      </c>
      <c r="AB25" s="63">
        <v>0.82</v>
      </c>
      <c r="AC25" s="60" t="s">
        <v>294</v>
      </c>
      <c r="AD25" s="64">
        <v>0</v>
      </c>
      <c r="AE25" s="58" t="e">
        <f>NA()</f>
        <v>#N/A</v>
      </c>
      <c r="AF25" s="65">
        <v>100</v>
      </c>
      <c r="AG25" s="58">
        <v>36402</v>
      </c>
      <c r="AH25" s="47"/>
      <c r="AI25" s="47"/>
      <c r="AJ25" s="7"/>
    </row>
    <row r="26" spans="2:36" s="1" customFormat="1" x14ac:dyDescent="0.2">
      <c r="B26" s="40"/>
      <c r="C26" s="37" t="s">
        <v>83</v>
      </c>
      <c r="D26" s="33" t="s">
        <v>97</v>
      </c>
      <c r="E26" s="33" t="str">
        <f>IF(ISERROR(F26),_xll.ohRangeRetrieveError(F26),IF(ISERROR(G26),_xll.ohRangeRetrieveError(G26),IF(ISERROR(H26),_xll.ohRangeRetrieveError(H26),IF(ISERROR(I26),_xll.ohRangeRetrieveError(I26),IF(ISERROR(J26),_xll.ohRangeRetrieveError(J26),"---")))))</f>
        <v>---</v>
      </c>
      <c r="F26" s="29" t="str">
        <f>_xll.qlSchedule($C26&amp;"_Sch",$N26,$O26,$P26,$Q26,$R26,$S26,$T26,$U26,$V26,$W26,Permanent,Trigger,ObjectOverwrite)</f>
        <v>XS0102100897_Sch#0001</v>
      </c>
      <c r="G26" s="29" t="str">
        <f>_xll.qlCmsLeg($C26&amp;"_Cpn",$L26,$M26,$F26,$X26,$Y26,$Z26,$AA26,$AB26,$AC26,$AD26,$AE26,Permanent,Trigger,ObjectOverwrite)</f>
        <v>XS0102100897_Cpn#0001</v>
      </c>
      <c r="H26" s="29" t="str">
        <f>_xll.qlLeg($C26&amp;"_Red",$AF26,_xll.qlCalendarAdjust($Q26,$O26,$L26,Trigger),,Permanent,,ObjectOverwrite)</f>
        <v>XS0102100897_Red#0001</v>
      </c>
      <c r="I26" s="29" t="str">
        <f>_xll.qlMultiPhaseLeg($C26&amp;"_Leg",$G26:$H26,,Permanent,,ObjectOverwrite)</f>
        <v>XS0102100897_Leg#0001</v>
      </c>
      <c r="J26" s="32" t="str">
        <f>_xll.qlBond($C26,$D26,$K26,SettlementDays,$Q26,$M26,$O26,$AG26,$I26,Permanent,,ObjectOverwrite)</f>
        <v>XS0102100897#0001</v>
      </c>
      <c r="K26" s="44" t="s">
        <v>8</v>
      </c>
      <c r="L26" s="44" t="s">
        <v>49</v>
      </c>
      <c r="M26" s="30">
        <v>100</v>
      </c>
      <c r="N26" s="26">
        <v>36433</v>
      </c>
      <c r="O26" s="27">
        <v>43738</v>
      </c>
      <c r="P26" s="42" t="s">
        <v>50</v>
      </c>
      <c r="Q26" s="42" t="s">
        <v>19</v>
      </c>
      <c r="R26" s="42" t="s">
        <v>17</v>
      </c>
      <c r="S26" s="42" t="s">
        <v>17</v>
      </c>
      <c r="T26" s="27" t="s">
        <v>291</v>
      </c>
      <c r="U26" s="27" t="b">
        <v>0</v>
      </c>
      <c r="V26" s="45" t="e">
        <f>NA()</f>
        <v>#N/A</v>
      </c>
      <c r="W26" s="45" t="e">
        <f>NA()</f>
        <v>#N/A</v>
      </c>
      <c r="X26" s="61">
        <v>2</v>
      </c>
      <c r="Y26" s="52" t="b">
        <v>0</v>
      </c>
      <c r="Z26" s="62" t="s">
        <v>18</v>
      </c>
      <c r="AA26" s="54">
        <v>0.04</v>
      </c>
      <c r="AB26" s="63">
        <v>0.89</v>
      </c>
      <c r="AC26" s="60" t="s">
        <v>294</v>
      </c>
      <c r="AD26" s="64">
        <v>0</v>
      </c>
      <c r="AE26" s="58" t="e">
        <f>NA()</f>
        <v>#N/A</v>
      </c>
      <c r="AF26" s="65">
        <v>100</v>
      </c>
      <c r="AG26" s="58">
        <v>36433</v>
      </c>
      <c r="AH26" s="47"/>
      <c r="AI26" s="47"/>
      <c r="AJ26" s="7"/>
    </row>
    <row r="27" spans="2:36" s="1" customFormat="1" x14ac:dyDescent="0.2">
      <c r="B27" s="40"/>
      <c r="C27" s="37" t="s">
        <v>84</v>
      </c>
      <c r="D27" s="33" t="s">
        <v>98</v>
      </c>
      <c r="E27" s="33" t="str">
        <f>IF(ISERROR(F27),_xll.ohRangeRetrieveError(F27),IF(ISERROR(G27),_xll.ohRangeRetrieveError(G27),IF(ISERROR(H27),_xll.ohRangeRetrieveError(H27),IF(ISERROR(I27),_xll.ohRangeRetrieveError(I27),IF(ISERROR(J27),_xll.ohRangeRetrieveError(J27),"---")))))</f>
        <v>---</v>
      </c>
      <c r="F27" s="29" t="str">
        <f>_xll.qlSchedule($C27&amp;"_Sch",$N27,$O27,$P27,$Q27,$R27,$S27,$T27,$U27,$V27,$W27,Permanent,Trigger,ObjectOverwrite)</f>
        <v>XS0100688190_Sch#0001</v>
      </c>
      <c r="G27" s="29" t="str">
        <f>_xll.qlCmsLeg($C27&amp;"_Cpn",$L27,$M27,$F27,$X27,$Y27,$Z27,$AA27,$AB27,$AC27,$AD27,$AE27,Permanent,Trigger,ObjectOverwrite)</f>
        <v>XS0100688190_Cpn#0001</v>
      </c>
      <c r="H27" s="29" t="str">
        <f>_xll.qlLeg($C27&amp;"_Red",$AF27,_xll.qlCalendarAdjust($Q27,$O27,$L27,Trigger),,Permanent,,ObjectOverwrite)</f>
        <v>XS0100688190_Red#0001</v>
      </c>
      <c r="I27" s="29" t="str">
        <f>_xll.qlMultiPhaseLeg($C27&amp;"_Leg",$G27:$H27,,Permanent,,ObjectOverwrite)</f>
        <v>XS0100688190_Leg#0001</v>
      </c>
      <c r="J27" s="32" t="str">
        <f>_xll.qlBond($C27,$D27,$K27,SettlementDays,$Q27,$M27,$O27,$AG27,$I27,Permanent,,ObjectOverwrite)</f>
        <v>XS0100688190#0001</v>
      </c>
      <c r="K27" s="44" t="s">
        <v>8</v>
      </c>
      <c r="L27" s="44" t="s">
        <v>49</v>
      </c>
      <c r="M27" s="30">
        <v>100</v>
      </c>
      <c r="N27" s="26">
        <v>36402</v>
      </c>
      <c r="O27" s="27">
        <v>43707</v>
      </c>
      <c r="P27" s="42" t="s">
        <v>35</v>
      </c>
      <c r="Q27" s="42" t="s">
        <v>19</v>
      </c>
      <c r="R27" s="42" t="s">
        <v>17</v>
      </c>
      <c r="S27" s="42" t="s">
        <v>17</v>
      </c>
      <c r="T27" s="27" t="s">
        <v>291</v>
      </c>
      <c r="U27" s="27" t="b">
        <v>0</v>
      </c>
      <c r="V27" s="45" t="e">
        <f>NA()</f>
        <v>#N/A</v>
      </c>
      <c r="W27" s="45" t="e">
        <f>NA()</f>
        <v>#N/A</v>
      </c>
      <c r="X27" s="61">
        <v>2</v>
      </c>
      <c r="Y27" s="52" t="b">
        <v>0</v>
      </c>
      <c r="Z27" s="62" t="s">
        <v>18</v>
      </c>
      <c r="AA27" s="54">
        <v>0</v>
      </c>
      <c r="AB27" s="63">
        <v>1</v>
      </c>
      <c r="AC27" s="60" t="s">
        <v>294</v>
      </c>
      <c r="AD27" s="64">
        <v>-9.1000000000000004E-3</v>
      </c>
      <c r="AE27" s="58" t="e">
        <f>NA()</f>
        <v>#N/A</v>
      </c>
      <c r="AF27" s="65">
        <v>100</v>
      </c>
      <c r="AG27" s="58">
        <v>36402</v>
      </c>
      <c r="AH27" s="47"/>
      <c r="AI27" s="47"/>
      <c r="AJ27" s="7"/>
    </row>
    <row r="28" spans="2:36" s="1" customFormat="1" x14ac:dyDescent="0.2">
      <c r="B28" s="40"/>
      <c r="C28" s="37" t="s">
        <v>85</v>
      </c>
      <c r="D28" s="33" t="s">
        <v>99</v>
      </c>
      <c r="E28" s="33" t="str">
        <f>IF(ISERROR(F28),_xll.ohRangeRetrieveError(F28),IF(ISERROR(G28),_xll.ohRangeRetrieveError(G28),IF(ISERROR(H28),_xll.ohRangeRetrieveError(H28),IF(ISERROR(I28),_xll.ohRangeRetrieveError(I28),IF(ISERROR(J28),_xll.ohRangeRetrieveError(J28),"---")))))</f>
        <v>---</v>
      </c>
      <c r="F28" s="29" t="str">
        <f>_xll.qlSchedule($C28&amp;"_Sch",$N28,$O28,$P28,$Q28,$R28,$S28,$T28,$U28,$V28,$W28,Permanent,Trigger,ObjectOverwrite)</f>
        <v>XS0101698289_Sch#0001</v>
      </c>
      <c r="G28" s="29" t="str">
        <f>_xll.qlCmsLeg($C28&amp;"_Cpn",$L28,$M28,$F28,$X28,$Y28,$Z28,$AA28,$AB28,$AC28,$AD28,$AE28,Permanent,Trigger,ObjectOverwrite)</f>
        <v>XS0101698289_Cpn#0001</v>
      </c>
      <c r="H28" s="29" t="str">
        <f>_xll.qlLeg($C28&amp;"_Red",$AF28,_xll.qlCalendarAdjust($Q28,$O28,$L28,Trigger),,Permanent,,ObjectOverwrite)</f>
        <v>XS0101698289_Red#0001</v>
      </c>
      <c r="I28" s="29" t="str">
        <f>_xll.qlMultiPhaseLeg($C28&amp;"_Leg",$G28:$H28,,Permanent,,ObjectOverwrite)</f>
        <v>XS0101698289_Leg#0001</v>
      </c>
      <c r="J28" s="32" t="str">
        <f>_xll.qlBond($C28,$D28,$K28,SettlementDays,$Q28,$M28,$O28,$AG28,$I28,Permanent,,ObjectOverwrite)</f>
        <v>XS0101698289#0001</v>
      </c>
      <c r="K28" s="44" t="s">
        <v>8</v>
      </c>
      <c r="L28" s="44" t="s">
        <v>49</v>
      </c>
      <c r="M28" s="30">
        <v>100</v>
      </c>
      <c r="N28" s="26">
        <v>36437</v>
      </c>
      <c r="O28" s="27">
        <v>43742</v>
      </c>
      <c r="P28" s="42" t="s">
        <v>35</v>
      </c>
      <c r="Q28" s="42" t="s">
        <v>19</v>
      </c>
      <c r="R28" s="42" t="s">
        <v>17</v>
      </c>
      <c r="S28" s="42" t="s">
        <v>17</v>
      </c>
      <c r="T28" s="27" t="s">
        <v>291</v>
      </c>
      <c r="U28" s="27" t="b">
        <v>0</v>
      </c>
      <c r="V28" s="45" t="e">
        <f>NA()</f>
        <v>#N/A</v>
      </c>
      <c r="W28" s="45" t="e">
        <f>NA()</f>
        <v>#N/A</v>
      </c>
      <c r="X28" s="61">
        <v>2</v>
      </c>
      <c r="Y28" s="52" t="b">
        <v>0</v>
      </c>
      <c r="Z28" s="62" t="s">
        <v>18</v>
      </c>
      <c r="AA28" s="54">
        <v>5.5E-2</v>
      </c>
      <c r="AB28" s="63">
        <v>0.82</v>
      </c>
      <c r="AC28" s="60" t="s">
        <v>294</v>
      </c>
      <c r="AD28" s="64">
        <v>0</v>
      </c>
      <c r="AE28" s="58" t="e">
        <f>NA()</f>
        <v>#N/A</v>
      </c>
      <c r="AF28" s="65">
        <v>100</v>
      </c>
      <c r="AG28" s="58">
        <v>36437</v>
      </c>
      <c r="AH28" s="47"/>
      <c r="AI28" s="47"/>
      <c r="AJ28" s="7"/>
    </row>
    <row r="29" spans="2:36" s="1" customFormat="1" x14ac:dyDescent="0.2">
      <c r="B29" s="40"/>
      <c r="C29" s="37" t="s">
        <v>86</v>
      </c>
      <c r="D29" s="33" t="s">
        <v>100</v>
      </c>
      <c r="E29" s="33" t="str">
        <f>IF(ISERROR(F29),_xll.ohRangeRetrieveError(F29),IF(ISERROR(G29),_xll.ohRangeRetrieveError(G29),IF(ISERROR(H29),_xll.ohRangeRetrieveError(H29),IF(ISERROR(I29),_xll.ohRangeRetrieveError(I29),IF(ISERROR(J29),_xll.ohRangeRetrieveError(J29),"---")))))</f>
        <v>---</v>
      </c>
      <c r="F29" s="29" t="str">
        <f>_xll.qlSchedule($C29&amp;"_Sch",$N29,$O29,$P29,$Q29,$R29,$S29,$T29,$U29,$V29,$W29,Permanent,Trigger,ObjectOverwrite)</f>
        <v>XS0098449456_Sch#0001</v>
      </c>
      <c r="G29" s="29" t="str">
        <f>_xll.qlCmsLeg($C29&amp;"_Cpn",$L29,$M29,$F29,$X29,$Y29,$Z29,$AA29,$AB29,$AC29,$AD29,$AE29,Permanent,Trigger,ObjectOverwrite)</f>
        <v>XS0098449456_Cpn#0001</v>
      </c>
      <c r="H29" s="29" t="str">
        <f>_xll.qlLeg($C29&amp;"_Red",$AF29,_xll.qlCalendarAdjust($Q29,$O29,$L29,Trigger),,Permanent,,ObjectOverwrite)</f>
        <v>XS0098449456_Red#0001</v>
      </c>
      <c r="I29" s="29" t="str">
        <f>_xll.qlMultiPhaseLeg($C29&amp;"_Leg",$G29:$H29,,Permanent,,ObjectOverwrite)</f>
        <v>XS0098449456_Leg#0001</v>
      </c>
      <c r="J29" s="32" t="str">
        <f>_xll.qlBond($C29,$D29,$K29,SettlementDays,$Q29,$M29,$O29,$AG29,$I29,Permanent,,ObjectOverwrite)</f>
        <v>XS0098449456#0001</v>
      </c>
      <c r="K29" s="44" t="s">
        <v>8</v>
      </c>
      <c r="L29" s="44" t="s">
        <v>49</v>
      </c>
      <c r="M29" s="30">
        <v>100</v>
      </c>
      <c r="N29" s="26">
        <v>36339</v>
      </c>
      <c r="O29" s="27">
        <v>47297</v>
      </c>
      <c r="P29" s="42" t="s">
        <v>35</v>
      </c>
      <c r="Q29" s="42" t="s">
        <v>19</v>
      </c>
      <c r="R29" s="42" t="s">
        <v>17</v>
      </c>
      <c r="S29" s="42" t="s">
        <v>17</v>
      </c>
      <c r="T29" s="27" t="s">
        <v>291</v>
      </c>
      <c r="U29" s="27" t="b">
        <v>0</v>
      </c>
      <c r="V29" s="45" t="e">
        <f>NA()</f>
        <v>#N/A</v>
      </c>
      <c r="W29" s="45" t="e">
        <f>NA()</f>
        <v>#N/A</v>
      </c>
      <c r="X29" s="61">
        <v>2</v>
      </c>
      <c r="Y29" s="52" t="b">
        <v>0</v>
      </c>
      <c r="Z29" s="62" t="s">
        <v>18</v>
      </c>
      <c r="AA29" s="54">
        <v>4.2500000000000003E-2</v>
      </c>
      <c r="AB29" s="63">
        <v>0.8</v>
      </c>
      <c r="AC29" s="60" t="s">
        <v>300</v>
      </c>
      <c r="AD29" s="64">
        <v>0</v>
      </c>
      <c r="AE29" s="58" t="e">
        <f>NA()</f>
        <v>#N/A</v>
      </c>
      <c r="AF29" s="65">
        <v>100</v>
      </c>
      <c r="AG29" s="58">
        <v>36339</v>
      </c>
      <c r="AH29" s="47"/>
      <c r="AI29" s="47"/>
      <c r="AJ29" s="7"/>
    </row>
    <row r="30" spans="2:36" s="1" customFormat="1" x14ac:dyDescent="0.2">
      <c r="B30" s="40"/>
      <c r="C30" s="37" t="s">
        <v>87</v>
      </c>
      <c r="D30" s="33" t="s">
        <v>101</v>
      </c>
      <c r="E30" s="33" t="str">
        <f>IF(ISERROR(F30),_xll.ohRangeRetrieveError(F30),IF(ISERROR(G30),_xll.ohRangeRetrieveError(G30),IF(ISERROR(H30),_xll.ohRangeRetrieveError(H30),IF(ISERROR(I30),_xll.ohRangeRetrieveError(I30),IF(ISERROR(J30),_xll.ohRangeRetrieveError(J30),"---")))))</f>
        <v>---</v>
      </c>
      <c r="F30" s="29" t="str">
        <f>_xll.qlSchedule($C30&amp;"_Sch",$N30,$O30,$P30,$Q30,$R30,$S30,$T30,$U30,$V30,$W30,Permanent,Trigger,ObjectOverwrite)</f>
        <v>DE0003088704_Sch#0001</v>
      </c>
      <c r="G30" s="29" t="str">
        <f>_xll.qlCmsLeg($C30&amp;"_Cpn",$L30,$M30,$F30,$X30,$Y30,$Z30,$AA30,$AB30,$AC30,$AD30,$AE30,Permanent,Trigger,ObjectOverwrite)</f>
        <v>DE0003088704_Cpn#0001</v>
      </c>
      <c r="H30" s="29" t="str">
        <f>_xll.qlLeg($C30&amp;"_Red",$AF30,_xll.qlCalendarAdjust($Q30,$O30,$L30,Trigger),,Permanent,,ObjectOverwrite)</f>
        <v>DE0003088704_Red#0001</v>
      </c>
      <c r="I30" s="29" t="str">
        <f>_xll.qlMultiPhaseLeg($C30&amp;"_Leg",$G30:$H30,,Permanent,,ObjectOverwrite)</f>
        <v>DE0003088704_Leg#0001</v>
      </c>
      <c r="J30" s="32" t="str">
        <f>_xll.qlBond($C30,$D30,$K30,SettlementDays,$Q30,$M30,$O30,$AG30,$I30,Permanent,,ObjectOverwrite)</f>
        <v>DE0003088704#0001</v>
      </c>
      <c r="K30" s="44" t="s">
        <v>8</v>
      </c>
      <c r="L30" s="44" t="s">
        <v>16</v>
      </c>
      <c r="M30" s="30">
        <v>100</v>
      </c>
      <c r="N30" s="26">
        <v>36343</v>
      </c>
      <c r="O30" s="27">
        <v>47301</v>
      </c>
      <c r="P30" s="42" t="s">
        <v>35</v>
      </c>
      <c r="Q30" s="42" t="s">
        <v>19</v>
      </c>
      <c r="R30" s="42" t="s">
        <v>17</v>
      </c>
      <c r="S30" s="42" t="s">
        <v>17</v>
      </c>
      <c r="T30" s="27" t="s">
        <v>291</v>
      </c>
      <c r="U30" s="27" t="b">
        <v>0</v>
      </c>
      <c r="V30" s="45" t="e">
        <f>NA()</f>
        <v>#N/A</v>
      </c>
      <c r="W30" s="45" t="e">
        <f>NA()</f>
        <v>#N/A</v>
      </c>
      <c r="X30" s="61">
        <v>2</v>
      </c>
      <c r="Y30" s="52" t="b">
        <v>0</v>
      </c>
      <c r="Z30" s="62" t="s">
        <v>18</v>
      </c>
      <c r="AA30" s="54">
        <v>4.65E-2</v>
      </c>
      <c r="AB30" s="63">
        <v>0.82</v>
      </c>
      <c r="AC30" s="60" t="s">
        <v>294</v>
      </c>
      <c r="AD30" s="64">
        <v>0</v>
      </c>
      <c r="AE30" s="58" t="e">
        <f>NA()</f>
        <v>#N/A</v>
      </c>
      <c r="AF30" s="65">
        <v>100</v>
      </c>
      <c r="AG30" s="58">
        <v>36343</v>
      </c>
      <c r="AH30" s="47"/>
      <c r="AI30" s="47"/>
      <c r="AJ30" s="7"/>
    </row>
    <row r="31" spans="2:36" s="1" customFormat="1" x14ac:dyDescent="0.2">
      <c r="B31" s="40"/>
      <c r="C31" s="37" t="s">
        <v>88</v>
      </c>
      <c r="D31" s="33" t="s">
        <v>102</v>
      </c>
      <c r="E31" s="33" t="str">
        <f>IF(ISERROR(F31),_xll.ohRangeRetrieveError(F31),IF(ISERROR(G31),_xll.ohRangeRetrieveError(G31),IF(ISERROR(H31),_xll.ohRangeRetrieveError(H31),IF(ISERROR(I31),_xll.ohRangeRetrieveError(I31),IF(ISERROR(J31),_xll.ohRangeRetrieveError(J31),"---")))))</f>
        <v>---</v>
      </c>
      <c r="F31" s="29" t="str">
        <f>_xll.qlSchedule($C31&amp;"_Sch",$N31,$O31,$P31,$Q31,$R31,$S31,$T31,$U31,$V31,$W31,Permanent,Trigger,ObjectOverwrite)</f>
        <v>IT0001336368_Sch#0001</v>
      </c>
      <c r="G31" s="29" t="str">
        <f>_xll.qlCmsLeg($C31&amp;"_Cpn",$L31,$M31,$F31,$X31,$Y31,$Z31,$AA31,$AB31,$AC31,$AD31,$AE31,Permanent,Trigger,ObjectOverwrite)</f>
        <v>IT0001336368_Cpn#0001</v>
      </c>
      <c r="H31" s="29" t="str">
        <f>_xll.qlLeg($C31&amp;"_Red",$AF31,_xll.qlCalendarAdjust($Q31,$O31,$L31,Trigger),,Permanent,,ObjectOverwrite)</f>
        <v>IT0001336368_Red#0001</v>
      </c>
      <c r="I31" s="29" t="str">
        <f>_xll.qlMultiPhaseLeg($C31&amp;"_Leg",$G31:$H31,,Permanent,,ObjectOverwrite)</f>
        <v>IT0001336368_Leg#0001</v>
      </c>
      <c r="J31" s="32" t="str">
        <f>_xll.qlBond($C31,$D31,$K31,SettlementDays,$Q31,$M31,$O31,$AG31,$I31,Permanent,,ObjectOverwrite)</f>
        <v>IT0001336368#0001</v>
      </c>
      <c r="K31" s="44" t="s">
        <v>8</v>
      </c>
      <c r="L31" s="44" t="s">
        <v>16</v>
      </c>
      <c r="M31" s="30">
        <v>100</v>
      </c>
      <c r="N31" s="41">
        <v>38141</v>
      </c>
      <c r="O31" s="27">
        <v>43619</v>
      </c>
      <c r="P31" s="42" t="s">
        <v>35</v>
      </c>
      <c r="Q31" s="42" t="s">
        <v>19</v>
      </c>
      <c r="R31" s="42" t="s">
        <v>17</v>
      </c>
      <c r="S31" s="42" t="s">
        <v>17</v>
      </c>
      <c r="T31" s="27" t="s">
        <v>291</v>
      </c>
      <c r="U31" s="27" t="b">
        <v>0</v>
      </c>
      <c r="V31" s="45" t="e">
        <f>NA()</f>
        <v>#N/A</v>
      </c>
      <c r="W31" s="45" t="e">
        <f>NA()</f>
        <v>#N/A</v>
      </c>
      <c r="X31" s="61">
        <v>2</v>
      </c>
      <c r="Y31" s="52" t="b">
        <v>0</v>
      </c>
      <c r="Z31" s="62" t="s">
        <v>18</v>
      </c>
      <c r="AA31" s="54">
        <v>0</v>
      </c>
      <c r="AB31" s="63">
        <v>0.7</v>
      </c>
      <c r="AC31" s="60" t="s">
        <v>299</v>
      </c>
      <c r="AD31" s="64">
        <v>0</v>
      </c>
      <c r="AE31" s="58" t="e">
        <f>NA()</f>
        <v>#N/A</v>
      </c>
      <c r="AF31" s="65">
        <v>100</v>
      </c>
      <c r="AG31" s="67">
        <v>36314</v>
      </c>
      <c r="AH31" s="43" t="s">
        <v>115</v>
      </c>
      <c r="AI31" s="47"/>
      <c r="AJ31" s="7"/>
    </row>
    <row r="32" spans="2:36" s="1" customFormat="1" x14ac:dyDescent="0.2">
      <c r="B32" s="40"/>
      <c r="C32" s="37" t="s">
        <v>89</v>
      </c>
      <c r="D32" s="33" t="s">
        <v>103</v>
      </c>
      <c r="E32" s="33" t="str">
        <f>IF(ISERROR(F32),_xll.ohRangeRetrieveError(F32),IF(ISERROR(G32),_xll.ohRangeRetrieveError(G32),IF(ISERROR(H32),_xll.ohRangeRetrieveError(H32),IF(ISERROR(I32),_xll.ohRangeRetrieveError(I32),IF(ISERROR(J32),_xll.ohRangeRetrieveError(J32),"---")))))</f>
        <v>---</v>
      </c>
      <c r="F32" s="29" t="str">
        <f>_xll.qlSchedule($C32&amp;"_Sch",$N32,$O32,$P32,$Q32,$R32,$S32,$T32,$U32,$V32,$W32,Permanent,Trigger,ObjectOverwrite)</f>
        <v>IT0001292850_Sch#0001</v>
      </c>
      <c r="G32" s="29" t="str">
        <f>_xll.qlCmsLeg($C32&amp;"_Cpn",$L32,$M32,$F32,$X32,$Y32,$Z32,$AA32,$AB32,$AC32,$AD32,$AE32,Permanent,Trigger,ObjectOverwrite)</f>
        <v>IT0001292850_Cpn#0001</v>
      </c>
      <c r="H32" s="29" t="str">
        <f>_xll.qlLeg($C32&amp;"_Red",$AF32,_xll.qlCalendarAdjust($Q32,$O32,$L32,Trigger),,Permanent,,ObjectOverwrite)</f>
        <v>IT0001292850_Red#0001</v>
      </c>
      <c r="I32" s="29" t="str">
        <f>_xll.qlMultiPhaseLeg($C32&amp;"_Leg",$G32:$H32,,Permanent,,ObjectOverwrite)</f>
        <v>IT0001292850_Leg#0001</v>
      </c>
      <c r="J32" s="32" t="str">
        <f>_xll.qlBond($C32,$D32,$K32,SettlementDays,$Q32,$M32,$O32,$AG32,$I32,Permanent,,ObjectOverwrite)</f>
        <v>IT0001292850#0001</v>
      </c>
      <c r="K32" s="44" t="s">
        <v>8</v>
      </c>
      <c r="L32" s="44" t="s">
        <v>16</v>
      </c>
      <c r="M32" s="30">
        <v>100</v>
      </c>
      <c r="N32" s="41">
        <v>38001</v>
      </c>
      <c r="O32" s="27">
        <v>43480</v>
      </c>
      <c r="P32" s="42" t="s">
        <v>35</v>
      </c>
      <c r="Q32" s="42" t="s">
        <v>19</v>
      </c>
      <c r="R32" s="42" t="s">
        <v>17</v>
      </c>
      <c r="S32" s="42" t="s">
        <v>17</v>
      </c>
      <c r="T32" s="27" t="s">
        <v>291</v>
      </c>
      <c r="U32" s="27" t="b">
        <v>0</v>
      </c>
      <c r="V32" s="45" t="e">
        <f>NA()</f>
        <v>#N/A</v>
      </c>
      <c r="W32" s="45" t="e">
        <f>NA()</f>
        <v>#N/A</v>
      </c>
      <c r="X32" s="61">
        <v>4</v>
      </c>
      <c r="Y32" s="52" t="b">
        <v>0</v>
      </c>
      <c r="Z32" s="62" t="s">
        <v>18</v>
      </c>
      <c r="AA32" s="54">
        <v>0</v>
      </c>
      <c r="AB32" s="63">
        <v>0.7</v>
      </c>
      <c r="AC32" s="60" t="s">
        <v>299</v>
      </c>
      <c r="AD32" s="64">
        <v>0</v>
      </c>
      <c r="AE32" s="58" t="e">
        <f>NA()</f>
        <v>#N/A</v>
      </c>
      <c r="AF32" s="65">
        <v>100</v>
      </c>
      <c r="AG32" s="67">
        <v>36175</v>
      </c>
      <c r="AH32" s="43" t="s">
        <v>116</v>
      </c>
      <c r="AI32" s="47"/>
      <c r="AJ32" s="7"/>
    </row>
    <row r="33" spans="2:36" s="1" customFormat="1" x14ac:dyDescent="0.2">
      <c r="B33" s="40"/>
      <c r="C33" s="37" t="s">
        <v>104</v>
      </c>
      <c r="D33" s="33" t="s">
        <v>105</v>
      </c>
      <c r="E33" s="33" t="str">
        <f>IF(ISERROR(F33),_xll.ohRangeRetrieveError(F33),IF(ISERROR(G33),_xll.ohRangeRetrieveError(G33),IF(ISERROR(H33),_xll.ohRangeRetrieveError(H33),IF(ISERROR(I33),_xll.ohRangeRetrieveError(I33),IF(ISERROR(J33),_xll.ohRangeRetrieveError(J33),"---")))))</f>
        <v>---</v>
      </c>
      <c r="F33" s="29" t="str">
        <f>_xll.qlSchedule($C33&amp;"_Sch",$N33,$O33,$P33,$Q33,$R33,$S33,$T33,$U33,$V33,$W33,Permanent,Trigger,ObjectOverwrite)</f>
        <v>IT0003952386_Sch#0001</v>
      </c>
      <c r="G33" s="29" t="str">
        <f>_xll.qlCmsLeg($C33&amp;"_Cpn",$L33,$M33,$F33,$X33,$Y33,$Z33,$AA33,$AB33,$AC33,$AD33,$AE33,Permanent,Trigger,ObjectOverwrite)</f>
        <v>IT0003952386_Cpn#0001</v>
      </c>
      <c r="H33" s="29" t="str">
        <f>_xll.qlLeg($C33&amp;"_Red",$AF33,_xll.qlCalendarAdjust($Q33,$O33,$L33,Trigger),,Permanent,,ObjectOverwrite)</f>
        <v>IT0003952386_Red#0001</v>
      </c>
      <c r="I33" s="29" t="str">
        <f>_xll.qlMultiPhaseLeg($C33&amp;"_Leg",$G33:$H33,,Permanent,,ObjectOverwrite)</f>
        <v>IT0003952386_Leg#0001</v>
      </c>
      <c r="J33" s="32" t="str">
        <f>_xll.qlBond($C33,$D33,$K33,SettlementDays,$Q33,$M33,$O33,$AG33,$I33,Permanent,,ObjectOverwrite)</f>
        <v>IT0003952386#0001</v>
      </c>
      <c r="K33" s="44" t="s">
        <v>8</v>
      </c>
      <c r="L33" s="44" t="s">
        <v>49</v>
      </c>
      <c r="M33" s="30">
        <v>100</v>
      </c>
      <c r="N33" s="26">
        <v>38686</v>
      </c>
      <c r="O33" s="27">
        <v>42338</v>
      </c>
      <c r="P33" s="42" t="s">
        <v>35</v>
      </c>
      <c r="Q33" s="42" t="s">
        <v>19</v>
      </c>
      <c r="R33" s="42" t="s">
        <v>49</v>
      </c>
      <c r="S33" s="42" t="s">
        <v>49</v>
      </c>
      <c r="T33" s="27" t="s">
        <v>291</v>
      </c>
      <c r="U33" s="27" t="b">
        <v>0</v>
      </c>
      <c r="V33" s="45" t="e">
        <f>NA()</f>
        <v>#N/A</v>
      </c>
      <c r="W33" s="45" t="e">
        <v>#N/A</v>
      </c>
      <c r="X33" s="61">
        <v>2</v>
      </c>
      <c r="Y33" s="52" t="b">
        <v>0</v>
      </c>
      <c r="Z33" s="62" t="s">
        <v>32</v>
      </c>
      <c r="AA33" s="54">
        <v>0.02</v>
      </c>
      <c r="AB33" s="63">
        <v>0.85</v>
      </c>
      <c r="AC33" s="58" t="s">
        <v>293</v>
      </c>
      <c r="AD33" s="64">
        <v>0</v>
      </c>
      <c r="AE33" s="54">
        <v>7.0000000000000007E-2</v>
      </c>
      <c r="AF33" s="65">
        <v>100</v>
      </c>
      <c r="AG33" s="58">
        <v>38686</v>
      </c>
      <c r="AH33" s="47"/>
      <c r="AI33" s="47"/>
      <c r="AJ33" s="7"/>
    </row>
    <row r="34" spans="2:36" s="1" customFormat="1" x14ac:dyDescent="0.2">
      <c r="B34" s="40"/>
      <c r="C34" s="37" t="s">
        <v>119</v>
      </c>
      <c r="D34" s="33" t="s">
        <v>120</v>
      </c>
      <c r="E34" s="33" t="str">
        <f>IF(ISERROR(F34),_xll.ohRangeRetrieveError(F34),IF(ISERROR(G34),_xll.ohRangeRetrieveError(G34),IF(ISERROR(H34),_xll.ohRangeRetrieveError(H34),IF(ISERROR(I34),_xll.ohRangeRetrieveError(I34),IF(ISERROR(J34),_xll.ohRangeRetrieveError(J34),"---")))))</f>
        <v>---</v>
      </c>
      <c r="F34" s="29" t="str">
        <f>_xll.qlSchedule($C34&amp;"_Sch",$N34,$O34,$P34,$Q34,$R34,$S34,$T34,$U34,$V34,$W34,Permanent,Trigger,ObjectOverwrite)</f>
        <v>XS0276505111_Sch#0001</v>
      </c>
      <c r="G34" s="29" t="str">
        <f>_xll.qlCmsLeg($C34&amp;"_Cpn",$L34,$M34,$F34,$X34,$Y34,$Z34,$AA34,$AB34,$AC34,$AD34,$AE34,Permanent,Trigger,ObjectOverwrite)</f>
        <v>XS0276505111_Cpn#0001</v>
      </c>
      <c r="H34" s="29" t="str">
        <f>_xll.qlLeg($C34&amp;"_Red",$AF34,_xll.qlCalendarAdjust($Q34,$O34,$L34,Trigger),,Permanent,,ObjectOverwrite)</f>
        <v>XS0276505111_Red#0001</v>
      </c>
      <c r="I34" s="29" t="str">
        <f>_xll.qlMultiPhaseLeg($C34&amp;"_Leg",$G34:$H34,,Permanent,,ObjectOverwrite)</f>
        <v>XS0276505111_Leg#0001</v>
      </c>
      <c r="J34" s="32" t="str">
        <f>_xll.qlBond($C34,$D34,$K34,SettlementDays,$Q34,$M34,$O34,$AG34,$I34,Permanent,,ObjectOverwrite)</f>
        <v>XS0276505111#0001</v>
      </c>
      <c r="K34" s="44" t="s">
        <v>8</v>
      </c>
      <c r="L34" s="44" t="s">
        <v>49</v>
      </c>
      <c r="M34" s="30">
        <v>100</v>
      </c>
      <c r="N34" s="26">
        <v>39050</v>
      </c>
      <c r="O34" s="27">
        <v>44164</v>
      </c>
      <c r="P34" s="42" t="s">
        <v>35</v>
      </c>
      <c r="Q34" s="42" t="s">
        <v>19</v>
      </c>
      <c r="R34" s="42" t="s">
        <v>17</v>
      </c>
      <c r="S34" s="42" t="s">
        <v>17</v>
      </c>
      <c r="T34" s="27" t="s">
        <v>291</v>
      </c>
      <c r="U34" s="27" t="b">
        <v>0</v>
      </c>
      <c r="V34" s="45" t="e">
        <f>NA()</f>
        <v>#N/A</v>
      </c>
      <c r="W34" s="45" t="e">
        <v>#N/A</v>
      </c>
      <c r="X34" s="61">
        <v>2</v>
      </c>
      <c r="Y34" s="52" t="b">
        <v>0</v>
      </c>
      <c r="Z34" s="62" t="s">
        <v>32</v>
      </c>
      <c r="AA34" s="54">
        <v>0</v>
      </c>
      <c r="AB34" s="63" t="s">
        <v>121</v>
      </c>
      <c r="AC34" s="60" t="s">
        <v>294</v>
      </c>
      <c r="AD34" s="64" t="s">
        <v>122</v>
      </c>
      <c r="AE34" s="58" t="e">
        <f>NA()</f>
        <v>#N/A</v>
      </c>
      <c r="AF34" s="65">
        <v>100</v>
      </c>
      <c r="AG34" s="58">
        <v>39050</v>
      </c>
      <c r="AH34" s="43" t="s">
        <v>127</v>
      </c>
      <c r="AI34" s="47"/>
      <c r="AJ34" s="7"/>
    </row>
    <row r="35" spans="2:36" s="1" customFormat="1" ht="11.25" x14ac:dyDescent="0.2">
      <c r="B35" s="40"/>
      <c r="C35" s="37" t="s">
        <v>123</v>
      </c>
      <c r="D35" s="33" t="s">
        <v>124</v>
      </c>
      <c r="E35" s="33" t="str">
        <f>IF(ISERROR(F35),_xll.ohRangeRetrieveError(F35),IF(ISERROR(G35),_xll.ohRangeRetrieveError(G35),IF(ISERROR(H35),_xll.ohRangeRetrieveError(H35),IF(ISERROR(I35),_xll.ohRangeRetrieveError(I35),IF(ISERROR(J35),_xll.ohRangeRetrieveError(J35),"---")))))</f>
        <v>---</v>
      </c>
      <c r="F35" s="29" t="str">
        <f>_xll.qlSchedule($C35&amp;"_Sch",$N35,$O35,$P35,$Q35,$R35,$S35,$T35,$U35,$V35,$W35,Permanent,Trigger,ObjectOverwrite)</f>
        <v>IT0003811343_Sch#0001</v>
      </c>
      <c r="G35" s="29" t="str">
        <f>_xll.qlCmsLeg($C35&amp;"_Cpn",$L35,$M35,$F35,$X35,$Y35,$Z35,$AA35,$AB35,$AC35,$AD35,$AE35,Permanent,Trigger,ObjectOverwrite)</f>
        <v>IT0003811343_Cpn#0001</v>
      </c>
      <c r="H35" s="29" t="str">
        <f>_xll.qlLeg($C35&amp;"_Red",$AF35,_xll.qlCalendarAdjust($Q35,$O35,$L35,Trigger),,Permanent,,ObjectOverwrite)</f>
        <v>IT0003811343_Red#0001</v>
      </c>
      <c r="I35" s="29" t="str">
        <f>_xll.qlMultiPhaseLeg($C35&amp;"_Leg",$G35:$H35,,Permanent,,ObjectOverwrite)</f>
        <v>IT0003811343_Leg#0001</v>
      </c>
      <c r="J35" s="32" t="str">
        <f>_xll.qlBond($C35,$D35,$K35,SettlementDays,$Q35,$M35,$O35,$AG35,$I35,Permanent,,ObjectOverwrite)</f>
        <v>IT0003811343#0001</v>
      </c>
      <c r="K35" s="44" t="s">
        <v>8</v>
      </c>
      <c r="L35" s="44" t="s">
        <v>49</v>
      </c>
      <c r="M35" s="30">
        <v>100</v>
      </c>
      <c r="N35" s="26">
        <v>38412</v>
      </c>
      <c r="O35" s="27">
        <v>40969</v>
      </c>
      <c r="P35" s="42" t="s">
        <v>9</v>
      </c>
      <c r="Q35" s="42" t="s">
        <v>19</v>
      </c>
      <c r="R35" s="42" t="s">
        <v>17</v>
      </c>
      <c r="S35" s="42" t="s">
        <v>17</v>
      </c>
      <c r="T35" s="27" t="s">
        <v>291</v>
      </c>
      <c r="U35" s="27" t="b">
        <v>0</v>
      </c>
      <c r="V35" s="45" t="e">
        <f>NA()</f>
        <v>#N/A</v>
      </c>
      <c r="W35" s="45" t="e">
        <v>#N/A</v>
      </c>
      <c r="X35" s="61">
        <v>2</v>
      </c>
      <c r="Y35" s="52" t="b">
        <v>0</v>
      </c>
      <c r="Z35" s="62" t="s">
        <v>18</v>
      </c>
      <c r="AA35" s="58" t="e">
        <f>NA()</f>
        <v>#N/A</v>
      </c>
      <c r="AB35" s="63" t="s">
        <v>260</v>
      </c>
      <c r="AC35" s="58" t="s">
        <v>293</v>
      </c>
      <c r="AD35" s="64" t="s">
        <v>261</v>
      </c>
      <c r="AE35" s="58" t="e">
        <f>NA()</f>
        <v>#N/A</v>
      </c>
      <c r="AF35" s="65">
        <v>100</v>
      </c>
      <c r="AG35" s="58">
        <v>38390</v>
      </c>
      <c r="AH35" s="43" t="s">
        <v>125</v>
      </c>
      <c r="AI35" s="48" t="s">
        <v>36</v>
      </c>
      <c r="AJ35" s="7"/>
    </row>
    <row r="36" spans="2:36" s="1" customFormat="1" ht="11.25" x14ac:dyDescent="0.2">
      <c r="B36" s="40"/>
      <c r="C36" s="37" t="s">
        <v>117</v>
      </c>
      <c r="D36" s="33" t="s">
        <v>126</v>
      </c>
      <c r="E36" s="33" t="str">
        <f>IF(ISERROR(F36),_xll.ohRangeRetrieveError(F36),IF(ISERROR(G36),_xll.ohRangeRetrieveError(G36),IF(ISERROR(H36),_xll.ohRangeRetrieveError(H36),IF(ISERROR(I36),_xll.ohRangeRetrieveError(I36),IF(ISERROR(J36),_xll.ohRangeRetrieveError(J36),"---")))))</f>
        <v>---</v>
      </c>
      <c r="F36" s="29" t="str">
        <f>_xll.qlSchedule($C36&amp;"_Sch",$N36,$O36,$P36,$Q36,$R36,$S36,$T36,$U36,$V36,$W36,Permanent,Trigger,ObjectOverwrite)</f>
        <v>IT0006525767_Sch#0001</v>
      </c>
      <c r="G36" s="29" t="str">
        <f>_xll.qlCmsLeg($C36&amp;"_Cpn",$L36,$M36,$F36,$X36,$Y36,$Z36,$AA36,$AB36,$AC36,$AD36,$AE36,Permanent,Trigger,ObjectOverwrite)</f>
        <v>IT0006525767_Cpn#0001</v>
      </c>
      <c r="H36" s="29" t="str">
        <f>_xll.qlLeg($C36&amp;"_Red",$AF36,_xll.qlCalendarAdjust($Q36,$O36,$L36,Trigger),,Permanent,,ObjectOverwrite)</f>
        <v>IT0006525767_Red#0001</v>
      </c>
      <c r="I36" s="29" t="str">
        <f>_xll.qlMultiPhaseLeg($C36&amp;"_Leg",$G36:$H36,,Permanent,,ObjectOverwrite)</f>
        <v>IT0006525767_Leg#0001</v>
      </c>
      <c r="J36" s="32" t="str">
        <f>_xll.qlBond($C36,$D36,$K36,SettlementDays,$Q36,$M36,$O36,$AG36,$I36,Permanent,,ObjectOverwrite)</f>
        <v>IT0006525767#0001</v>
      </c>
      <c r="K36" s="44" t="s">
        <v>37</v>
      </c>
      <c r="L36" s="44" t="s">
        <v>49</v>
      </c>
      <c r="M36" s="30">
        <v>100</v>
      </c>
      <c r="N36" s="26">
        <v>36104</v>
      </c>
      <c r="O36" s="27">
        <v>43409</v>
      </c>
      <c r="P36" s="42" t="s">
        <v>35</v>
      </c>
      <c r="Q36" s="42" t="s">
        <v>19</v>
      </c>
      <c r="R36" s="42" t="s">
        <v>17</v>
      </c>
      <c r="S36" s="42" t="s">
        <v>17</v>
      </c>
      <c r="T36" s="27" t="s">
        <v>291</v>
      </c>
      <c r="U36" s="27" t="b">
        <v>0</v>
      </c>
      <c r="V36" s="45" t="e">
        <f>NA()</f>
        <v>#N/A</v>
      </c>
      <c r="W36" s="45" t="e">
        <v>#N/A</v>
      </c>
      <c r="X36" s="61">
        <v>2</v>
      </c>
      <c r="Y36" s="52" t="b">
        <v>0</v>
      </c>
      <c r="Z36" s="62" t="s">
        <v>32</v>
      </c>
      <c r="AA36" s="54">
        <v>0</v>
      </c>
      <c r="AB36" s="63" t="s">
        <v>130</v>
      </c>
      <c r="AC36" s="68" t="s">
        <v>293</v>
      </c>
      <c r="AD36" s="64" t="s">
        <v>129</v>
      </c>
      <c r="AE36" s="58" t="e">
        <f>NA()</f>
        <v>#N/A</v>
      </c>
      <c r="AF36" s="65">
        <v>100</v>
      </c>
      <c r="AG36" s="58">
        <v>36103</v>
      </c>
      <c r="AH36" s="43" t="s">
        <v>128</v>
      </c>
      <c r="AI36" s="48" t="s">
        <v>36</v>
      </c>
      <c r="AJ36" s="7"/>
    </row>
    <row r="37" spans="2:36" s="1" customFormat="1" ht="11.25" x14ac:dyDescent="0.2">
      <c r="B37" s="40"/>
      <c r="C37" s="37" t="s">
        <v>75</v>
      </c>
      <c r="D37" s="33" t="s">
        <v>165</v>
      </c>
      <c r="E37" s="33" t="str">
        <f>IF(ISERROR(F37),_xll.ohRangeRetrieveError(F37),IF(ISERROR(G37),_xll.ohRangeRetrieveError(G37),IF(ISERROR(H37),_xll.ohRangeRetrieveError(H37),IF(ISERROR(I37),_xll.ohRangeRetrieveError(I37),IF(ISERROR(J37),_xll.ohRangeRetrieveError(J37),"---")))))</f>
        <v>---</v>
      </c>
      <c r="F37" s="29" t="str">
        <f>_xll.qlSchedule($C37&amp;"_Sch",$N37,$O37,$P37,$Q37,$R37,$S37,$T37,$U37,$V37,$W37,Permanent,Trigger,ObjectOverwrite)</f>
        <v>FR0000570673_Sch#0001</v>
      </c>
      <c r="G37" s="29" t="str">
        <f>_xll.qlCmsLeg($C37&amp;"_Cpn",$L37,$M37,$F37,$X37,$Y37,$Z37,$AA37,$AB37,$AC37,$AD37,$AE37,Permanent,Trigger,ObjectOverwrite)</f>
        <v>FR0000570673_Cpn#0001</v>
      </c>
      <c r="H37" s="29" t="str">
        <f>_xll.qlLeg($C37&amp;"_Red",$AF37,_xll.qlCalendarAdjust($Q37,$O37,$L37,Trigger),,Permanent,,ObjectOverwrite)</f>
        <v>FR0000570673_Red#0001</v>
      </c>
      <c r="I37" s="29" t="str">
        <f>_xll.qlMultiPhaseLeg($C37&amp;"_Leg",$G37:$H37,,Permanent,,ObjectOverwrite)</f>
        <v>FR0000570673_Leg#0001</v>
      </c>
      <c r="J37" s="32" t="str">
        <f>_xll.qlBond($C37,$D37,$K37,SettlementDays,$Q37,$M37,$O37,$AG37,$I37,Permanent,,ObjectOverwrite)</f>
        <v>FR0000570673#0001</v>
      </c>
      <c r="K37" s="44" t="s">
        <v>8</v>
      </c>
      <c r="L37" s="44" t="s">
        <v>49</v>
      </c>
      <c r="M37" s="30">
        <v>100</v>
      </c>
      <c r="N37" s="26">
        <v>35455</v>
      </c>
      <c r="O37" s="27">
        <v>39838</v>
      </c>
      <c r="P37" s="42" t="s">
        <v>50</v>
      </c>
      <c r="Q37" s="42" t="s">
        <v>19</v>
      </c>
      <c r="R37" s="42" t="s">
        <v>17</v>
      </c>
      <c r="S37" s="42" t="s">
        <v>17</v>
      </c>
      <c r="T37" s="27" t="s">
        <v>291</v>
      </c>
      <c r="U37" s="27" t="b">
        <v>0</v>
      </c>
      <c r="V37" s="45" t="e">
        <f>NA()</f>
        <v>#N/A</v>
      </c>
      <c r="W37" s="45" t="e">
        <v>#N/A</v>
      </c>
      <c r="X37" s="61">
        <v>5</v>
      </c>
      <c r="Y37" s="52" t="b">
        <v>0</v>
      </c>
      <c r="Z37" s="62" t="s">
        <v>18</v>
      </c>
      <c r="AA37" s="58" t="e">
        <f>NA()</f>
        <v>#N/A</v>
      </c>
      <c r="AB37" s="63">
        <v>1</v>
      </c>
      <c r="AC37" s="68" t="s">
        <v>293</v>
      </c>
      <c r="AD37" s="69">
        <v>-1.2E-2</v>
      </c>
      <c r="AE37" s="58" t="e">
        <f>NA()</f>
        <v>#N/A</v>
      </c>
      <c r="AF37" s="65">
        <v>100</v>
      </c>
      <c r="AG37" s="58">
        <v>35514</v>
      </c>
      <c r="AH37" s="43" t="s">
        <v>198</v>
      </c>
      <c r="AI37" s="48" t="s">
        <v>36</v>
      </c>
      <c r="AJ37" s="7"/>
    </row>
    <row r="38" spans="2:36" s="1" customFormat="1" ht="11.25" x14ac:dyDescent="0.2">
      <c r="B38" s="40"/>
      <c r="C38" s="37" t="s">
        <v>132</v>
      </c>
      <c r="D38" s="33" t="s">
        <v>166</v>
      </c>
      <c r="E38" s="33" t="str">
        <f>IF(ISERROR(F38),_xll.ohRangeRetrieveError(F38),IF(ISERROR(G38),_xll.ohRangeRetrieveError(G38),IF(ISERROR(H38),_xll.ohRangeRetrieveError(H38),IF(ISERROR(I38),_xll.ohRangeRetrieveError(I38),IF(ISERROR(J38),_xll.ohRangeRetrieveError(J38),"---")))))</f>
        <v>---</v>
      </c>
      <c r="F38" s="29" t="str">
        <f>_xll.qlSchedule($C38&amp;"_Sch",$N38,$O38,$P38,$Q38,$R38,$S38,$T38,$U38,$V38,$W38,Permanent,Trigger,ObjectOverwrite)</f>
        <v>IT0001261012_Sch#0001</v>
      </c>
      <c r="G38" s="29" t="str">
        <f>_xll.qlCmsLeg($C38&amp;"_Cpn",$L38,$M38,$F38,$X38,$Y38,$Z38,$AA38,$AB38,$AC38,$AD38,$AE38,Permanent,Trigger,ObjectOverwrite)</f>
        <v>IT0001261012_Cpn#0001</v>
      </c>
      <c r="H38" s="29" t="str">
        <f>_xll.qlLeg($C38&amp;"_Red",$AF38,_xll.qlCalendarAdjust($Q38,$O38,$L38,Trigger),,Permanent,,ObjectOverwrite)</f>
        <v>IT0001261012_Red#0001</v>
      </c>
      <c r="I38" s="29" t="str">
        <f>_xll.qlMultiPhaseLeg($C38&amp;"_Leg",$G38:$H38,,Permanent,,ObjectOverwrite)</f>
        <v>IT0001261012_Leg#0001</v>
      </c>
      <c r="J38" s="32" t="str">
        <f>_xll.qlBond($C38,$D38,$K38,SettlementDays,$Q38,$M38,$O38,$AG38,$I38,Permanent,,ObjectOverwrite)</f>
        <v>IT0001261012#0001</v>
      </c>
      <c r="K38" s="44" t="s">
        <v>37</v>
      </c>
      <c r="L38" s="44" t="s">
        <v>16</v>
      </c>
      <c r="M38" s="30">
        <v>100</v>
      </c>
      <c r="N38" s="26">
        <v>36070</v>
      </c>
      <c r="O38" s="27">
        <v>41549</v>
      </c>
      <c r="P38" s="42" t="s">
        <v>35</v>
      </c>
      <c r="Q38" s="42" t="s">
        <v>19</v>
      </c>
      <c r="R38" s="42" t="s">
        <v>17</v>
      </c>
      <c r="S38" s="42" t="s">
        <v>17</v>
      </c>
      <c r="T38" s="27" t="s">
        <v>291</v>
      </c>
      <c r="U38" s="27" t="b">
        <v>0</v>
      </c>
      <c r="V38" s="45" t="e">
        <f>NA()</f>
        <v>#N/A</v>
      </c>
      <c r="W38" s="45" t="e">
        <v>#N/A</v>
      </c>
      <c r="X38" s="61">
        <v>4</v>
      </c>
      <c r="Y38" s="52" t="b">
        <v>0</v>
      </c>
      <c r="Z38" s="62" t="s">
        <v>18</v>
      </c>
      <c r="AA38" s="58" t="e">
        <f>NA()</f>
        <v>#N/A</v>
      </c>
      <c r="AB38" s="63" t="s">
        <v>130</v>
      </c>
      <c r="AC38" s="68" t="s">
        <v>293</v>
      </c>
      <c r="AD38" s="64" t="s">
        <v>199</v>
      </c>
      <c r="AE38" s="58" t="e">
        <f>NA()</f>
        <v>#N/A</v>
      </c>
      <c r="AF38" s="65">
        <v>100</v>
      </c>
      <c r="AG38" s="58">
        <v>36069</v>
      </c>
      <c r="AH38" s="43" t="s">
        <v>200</v>
      </c>
      <c r="AI38" s="48" t="s">
        <v>36</v>
      </c>
      <c r="AJ38" s="7"/>
    </row>
    <row r="39" spans="2:36" s="1" customFormat="1" ht="11.25" x14ac:dyDescent="0.2">
      <c r="B39" s="40"/>
      <c r="C39" s="37" t="s">
        <v>133</v>
      </c>
      <c r="D39" s="33" t="s">
        <v>167</v>
      </c>
      <c r="E39" s="33" t="str">
        <f>IF(ISERROR(F39),_xll.ohRangeRetrieveError(F39),IF(ISERROR(G39),_xll.ohRangeRetrieveError(G39),IF(ISERROR(H39),_xll.ohRangeRetrieveError(H39),IF(ISERROR(I39),_xll.ohRangeRetrieveError(I39),IF(ISERROR(J39),_xll.ohRangeRetrieveError(J39),"---")))))</f>
        <v>---</v>
      </c>
      <c r="F39" s="29" t="str">
        <f>_xll.qlSchedule($C39&amp;"_Sch",$N39,$O39,$P39,$Q39,$R39,$S39,$T39,$U39,$V39,$W39,Permanent,Trigger,ObjectOverwrite)</f>
        <v>IT0001287249_Sch#0001</v>
      </c>
      <c r="G39" s="29" t="str">
        <f>_xll.qlCmsLeg($C39&amp;"_Cpn",$L39,$M39,$F39,$X39,$Y39,$Z39,$AA39,$AB39,$AC39,$AD39,$AE39,Permanent,Trigger,ObjectOverwrite)</f>
        <v>IT0001287249_Cpn#0001</v>
      </c>
      <c r="H39" s="29" t="str">
        <f>_xll.qlLeg($C39&amp;"_Red",$AF39,_xll.qlCalendarAdjust($Q39,$O39,$L39,Trigger),,Permanent,,ObjectOverwrite)</f>
        <v>IT0001287249_Red#0001</v>
      </c>
      <c r="I39" s="29" t="str">
        <f>_xll.qlMultiPhaseLeg($C39&amp;"_Leg",$G39:$H39,,Permanent,,ObjectOverwrite)</f>
        <v>IT0001287249_Leg#0001</v>
      </c>
      <c r="J39" s="32" t="str">
        <f>_xll.qlBond($C39,$D39,$K39,SettlementDays,$Q39,$M39,$O39,$AG39,$I39,Permanent,,ObjectOverwrite)</f>
        <v>IT0001287249#0001</v>
      </c>
      <c r="K39" s="44" t="s">
        <v>8</v>
      </c>
      <c r="L39" s="44" t="s">
        <v>49</v>
      </c>
      <c r="M39" s="30">
        <v>100</v>
      </c>
      <c r="N39" s="26">
        <v>36153</v>
      </c>
      <c r="O39" s="27">
        <v>43458</v>
      </c>
      <c r="P39" s="42" t="s">
        <v>35</v>
      </c>
      <c r="Q39" s="42" t="s">
        <v>19</v>
      </c>
      <c r="R39" s="42" t="s">
        <v>17</v>
      </c>
      <c r="S39" s="42" t="s">
        <v>17</v>
      </c>
      <c r="T39" s="27" t="s">
        <v>291</v>
      </c>
      <c r="U39" s="27" t="b">
        <v>0</v>
      </c>
      <c r="V39" s="45" t="e">
        <f>NA()</f>
        <v>#N/A</v>
      </c>
      <c r="W39" s="45" t="e">
        <v>#N/A</v>
      </c>
      <c r="X39" s="61">
        <v>5</v>
      </c>
      <c r="Y39" s="52" t="b">
        <v>0</v>
      </c>
      <c r="Z39" s="62" t="s">
        <v>18</v>
      </c>
      <c r="AA39" s="54" t="s">
        <v>202</v>
      </c>
      <c r="AB39" s="63" t="s">
        <v>201</v>
      </c>
      <c r="AC39" s="68" t="s">
        <v>293</v>
      </c>
      <c r="AD39" s="64" t="s">
        <v>203</v>
      </c>
      <c r="AE39" s="54">
        <v>1</v>
      </c>
      <c r="AF39" s="65">
        <v>150</v>
      </c>
      <c r="AG39" s="58">
        <v>36152</v>
      </c>
      <c r="AH39" s="43" t="s">
        <v>204</v>
      </c>
      <c r="AI39" s="48" t="s">
        <v>36</v>
      </c>
      <c r="AJ39" s="7"/>
    </row>
    <row r="40" spans="2:36" s="1" customFormat="1" x14ac:dyDescent="0.2">
      <c r="B40" s="40"/>
      <c r="C40" s="37" t="s">
        <v>134</v>
      </c>
      <c r="D40" s="33" t="s">
        <v>168</v>
      </c>
      <c r="E40" s="33" t="str">
        <f>IF(ISERROR(F40),_xll.ohRangeRetrieveError(F40),IF(ISERROR(G40),_xll.ohRangeRetrieveError(G40),IF(ISERROR(H40),_xll.ohRangeRetrieveError(H40),IF(ISERROR(I40),_xll.ohRangeRetrieveError(I40),IF(ISERROR(J40),_xll.ohRangeRetrieveError(J40),"---")))))</f>
        <v>---</v>
      </c>
      <c r="F40" s="29" t="str">
        <f>_xll.qlSchedule($C40&amp;"_Sch",$N40,$O40,$P40,$Q40,$R40,$S40,$T40,$U40,$V40,$W40,Permanent,Trigger,ObjectOverwrite)</f>
        <v>IT0001300992_Sch#0001</v>
      </c>
      <c r="G40" s="29" t="str">
        <f>_xll.qlCmsLeg($C40&amp;"_Cpn",$L40,$M40,$F40,$X40,$Y40,$Z40,$AA40,$AB40,$AC40,$AD40,$AE40,Permanent,Trigger,ObjectOverwrite)</f>
        <v>IT0001300992_Cpn#0001</v>
      </c>
      <c r="H40" s="29" t="str">
        <f>_xll.qlLeg($C40&amp;"_Red",$AF40,_xll.qlCalendarAdjust($Q40,$O40,$L40,Trigger),,Permanent,,ObjectOverwrite)</f>
        <v>IT0001300992_Red#0001</v>
      </c>
      <c r="I40" s="29" t="str">
        <f>_xll.qlMultiPhaseLeg($C40&amp;"_Leg",$G40:$H40,,Permanent,,ObjectOverwrite)</f>
        <v>IT0001300992_Leg#0001</v>
      </c>
      <c r="J40" s="32" t="str">
        <f>_xll.qlBond($C40,$D40,$K40,SettlementDays,$Q40,$M40,$O40,$AG40,$I40,Permanent,,ObjectOverwrite)</f>
        <v>IT0001300992#0001</v>
      </c>
      <c r="K40" s="44" t="s">
        <v>8</v>
      </c>
      <c r="L40" s="44" t="s">
        <v>49</v>
      </c>
      <c r="M40" s="30">
        <v>100</v>
      </c>
      <c r="N40" s="26">
        <v>36182</v>
      </c>
      <c r="O40" s="27">
        <v>43487</v>
      </c>
      <c r="P40" s="42" t="s">
        <v>35</v>
      </c>
      <c r="Q40" s="42" t="s">
        <v>19</v>
      </c>
      <c r="R40" s="49" t="s">
        <v>17</v>
      </c>
      <c r="S40" s="49" t="s">
        <v>17</v>
      </c>
      <c r="T40" s="27" t="s">
        <v>291</v>
      </c>
      <c r="U40" s="27" t="b">
        <v>0</v>
      </c>
      <c r="V40" s="45" t="e">
        <f>NA()</f>
        <v>#N/A</v>
      </c>
      <c r="W40" s="45" t="e">
        <v>#N/A</v>
      </c>
      <c r="X40" s="61">
        <v>4</v>
      </c>
      <c r="Y40" s="52" t="b">
        <v>0</v>
      </c>
      <c r="Z40" s="62" t="s">
        <v>18</v>
      </c>
      <c r="AA40" s="58" t="e">
        <f>NA()</f>
        <v>#N/A</v>
      </c>
      <c r="AB40" s="63" t="s">
        <v>207</v>
      </c>
      <c r="AC40" s="58" t="s">
        <v>293</v>
      </c>
      <c r="AD40" s="64" t="s">
        <v>206</v>
      </c>
      <c r="AE40" s="58" t="e">
        <f>NA()</f>
        <v>#N/A</v>
      </c>
      <c r="AF40" s="65">
        <v>100</v>
      </c>
      <c r="AG40" s="58">
        <v>36182</v>
      </c>
      <c r="AH40" s="43" t="s">
        <v>205</v>
      </c>
      <c r="AI40" s="47"/>
      <c r="AJ40" s="7"/>
    </row>
    <row r="41" spans="2:36" s="1" customFormat="1" x14ac:dyDescent="0.2">
      <c r="B41" s="40"/>
      <c r="C41" s="37" t="s">
        <v>135</v>
      </c>
      <c r="D41" s="33" t="s">
        <v>169</v>
      </c>
      <c r="E41" s="33" t="str">
        <f>IF(ISERROR(F41),_xll.ohRangeRetrieveError(F41),IF(ISERROR(G41),_xll.ohRangeRetrieveError(G41),IF(ISERROR(H41),_xll.ohRangeRetrieveError(H41),IF(ISERROR(I41),_xll.ohRangeRetrieveError(I41),IF(ISERROR(J41),_xll.ohRangeRetrieveError(J41),"---")))))</f>
        <v>---</v>
      </c>
      <c r="F41" s="29" t="str">
        <f>_xll.qlSchedule($C41&amp;"_Sch",$N41,$O41,$P41,$Q41,$R41,$S41,$T41,$U41,$V41,$W41,Permanent,Trigger,ObjectOverwrite)</f>
        <v>IT0001301560_Sch#0001</v>
      </c>
      <c r="G41" s="29" t="str">
        <f>_xll.qlCmsLeg($C41&amp;"_Cpn",$L41,$M41,$F41,$X41,$Y41,$Z41,$AA41,$AB41,$AC41,$AD41,$AE41,Permanent,Trigger,ObjectOverwrite)</f>
        <v>IT0001301560_Cpn#0001</v>
      </c>
      <c r="H41" s="29" t="str">
        <f>_xll.qlLeg($C41&amp;"_Red",$AF41,_xll.qlCalendarAdjust($Q41,$O41,$L41,Trigger),,Permanent,,ObjectOverwrite)</f>
        <v>IT0001301560_Red#0001</v>
      </c>
      <c r="I41" s="29" t="str">
        <f>_xll.qlMultiPhaseLeg($C41&amp;"_Leg",$G41:$H41,,Permanent,,ObjectOverwrite)</f>
        <v>IT0001301560_Leg#0001</v>
      </c>
      <c r="J41" s="32" t="str">
        <f>_xll.qlBond($C41,$D41,$K41,SettlementDays,$Q41,$M41,$O41,$AG41,$I41,Permanent,,ObjectOverwrite)</f>
        <v>IT0001301560#0001</v>
      </c>
      <c r="K41" s="44" t="s">
        <v>8</v>
      </c>
      <c r="L41" s="44" t="s">
        <v>49</v>
      </c>
      <c r="M41" s="30">
        <v>100</v>
      </c>
      <c r="N41" s="26">
        <v>36189</v>
      </c>
      <c r="O41" s="27">
        <v>41668</v>
      </c>
      <c r="P41" s="42" t="s">
        <v>35</v>
      </c>
      <c r="Q41" s="42" t="s">
        <v>19</v>
      </c>
      <c r="R41" s="42" t="s">
        <v>17</v>
      </c>
      <c r="S41" s="42" t="s">
        <v>17</v>
      </c>
      <c r="T41" s="27" t="s">
        <v>291</v>
      </c>
      <c r="U41" s="27" t="b">
        <v>0</v>
      </c>
      <c r="V41" s="45" t="e">
        <f>NA()</f>
        <v>#N/A</v>
      </c>
      <c r="W41" s="45" t="e">
        <v>#N/A</v>
      </c>
      <c r="X41" s="61">
        <v>4</v>
      </c>
      <c r="Y41" s="52" t="b">
        <v>0</v>
      </c>
      <c r="Z41" s="62" t="s">
        <v>18</v>
      </c>
      <c r="AA41" s="58" t="e">
        <f>NA()</f>
        <v>#N/A</v>
      </c>
      <c r="AB41" s="63" t="s">
        <v>208</v>
      </c>
      <c r="AC41" s="58" t="s">
        <v>293</v>
      </c>
      <c r="AD41" s="64" t="s">
        <v>209</v>
      </c>
      <c r="AE41" s="58" t="e">
        <f>NA()</f>
        <v>#N/A</v>
      </c>
      <c r="AF41" s="65">
        <v>100</v>
      </c>
      <c r="AG41" s="58">
        <v>36189</v>
      </c>
      <c r="AH41" s="47"/>
      <c r="AI41" s="47"/>
      <c r="AJ41" s="7"/>
    </row>
    <row r="42" spans="2:36" s="1" customFormat="1" x14ac:dyDescent="0.2">
      <c r="B42" s="40"/>
      <c r="C42" s="37" t="s">
        <v>136</v>
      </c>
      <c r="D42" s="33" t="s">
        <v>170</v>
      </c>
      <c r="E42" s="33" t="str">
        <f>IF(ISERROR(F42),_xll.ohRangeRetrieveError(F42),IF(ISERROR(G42),_xll.ohRangeRetrieveError(G42),IF(ISERROR(H42),_xll.ohRangeRetrieveError(H42),IF(ISERROR(I42),_xll.ohRangeRetrieveError(I42),IF(ISERROR(J42),_xll.ohRangeRetrieveError(J42),"---")))))</f>
        <v>---</v>
      </c>
      <c r="F42" s="29" t="str">
        <f>_xll.qlSchedule($C42&amp;"_Sch",$N42,$O42,$P42,$Q42,$R42,$S42,$T42,$U42,$V42,$W42,Permanent,Trigger,ObjectOverwrite)</f>
        <v>IT0001309423_Sch#0001</v>
      </c>
      <c r="G42" s="29" t="str">
        <f>_xll.qlCmsLeg($C42&amp;"_Cpn",$L42,$M42,$F42,$X42,$Y42,$Z42,$AA42,$AB42,$AC42,$AD42,$AE42,Permanent,Trigger,ObjectOverwrite)</f>
        <v>IT0001309423_Cpn#0001</v>
      </c>
      <c r="H42" s="29" t="str">
        <f>_xll.qlLeg($C42&amp;"_Red",$AF42,_xll.qlCalendarAdjust($Q42,$O42,$L42,Trigger),,Permanent,,ObjectOverwrite)</f>
        <v>IT0001309423_Red#0001</v>
      </c>
      <c r="I42" s="29" t="str">
        <f>_xll.qlMultiPhaseLeg($C42&amp;"_Leg",$G42:$H42,,Permanent,,ObjectOverwrite)</f>
        <v>IT0001309423_Leg#0001</v>
      </c>
      <c r="J42" s="32" t="str">
        <f>_xll.qlBond($C42,$D42,$K42,SettlementDays,$Q42,$M42,$O42,$AG42,$I42,Permanent,,ObjectOverwrite)</f>
        <v>IT0001309423#0001</v>
      </c>
      <c r="K42" s="44" t="s">
        <v>8</v>
      </c>
      <c r="L42" s="44" t="s">
        <v>16</v>
      </c>
      <c r="M42" s="30">
        <v>100</v>
      </c>
      <c r="N42" s="26">
        <v>36228</v>
      </c>
      <c r="O42" s="27">
        <v>41707</v>
      </c>
      <c r="P42" s="42" t="s">
        <v>35</v>
      </c>
      <c r="Q42" s="42" t="s">
        <v>19</v>
      </c>
      <c r="R42" s="42" t="s">
        <v>17</v>
      </c>
      <c r="S42" s="42" t="s">
        <v>17</v>
      </c>
      <c r="T42" s="27" t="s">
        <v>291</v>
      </c>
      <c r="U42" s="27" t="b">
        <v>0</v>
      </c>
      <c r="V42" s="45" t="e">
        <f>NA()</f>
        <v>#N/A</v>
      </c>
      <c r="W42" s="45" t="e">
        <v>#N/A</v>
      </c>
      <c r="X42" s="61">
        <v>4</v>
      </c>
      <c r="Y42" s="52" t="b">
        <v>0</v>
      </c>
      <c r="Z42" s="62" t="s">
        <v>18</v>
      </c>
      <c r="AA42" s="58" t="e">
        <f>NA()</f>
        <v>#N/A</v>
      </c>
      <c r="AB42" s="63" t="s">
        <v>211</v>
      </c>
      <c r="AC42" s="58" t="s">
        <v>293</v>
      </c>
      <c r="AD42" s="64" t="s">
        <v>210</v>
      </c>
      <c r="AE42" s="58" t="e">
        <f>NA()</f>
        <v>#N/A</v>
      </c>
      <c r="AF42" s="65">
        <v>100</v>
      </c>
      <c r="AG42" s="58">
        <v>36228</v>
      </c>
      <c r="AH42" s="47"/>
      <c r="AI42" s="47"/>
      <c r="AJ42" s="7"/>
    </row>
    <row r="43" spans="2:36" s="1" customFormat="1" ht="11.25" x14ac:dyDescent="0.2">
      <c r="B43" s="40"/>
      <c r="C43" s="37" t="s">
        <v>137</v>
      </c>
      <c r="D43" s="33" t="s">
        <v>171</v>
      </c>
      <c r="E43" s="33" t="str">
        <f>IF(ISERROR(F43),_xll.ohRangeRetrieveError(F43),IF(ISERROR(G43),_xll.ohRangeRetrieveError(G43),IF(ISERROR(H43),_xll.ohRangeRetrieveError(H43),IF(ISERROR(I43),_xll.ohRangeRetrieveError(I43),IF(ISERROR(J43),_xll.ohRangeRetrieveError(J43),"---")))))</f>
        <v>---</v>
      </c>
      <c r="F43" s="29" t="str">
        <f>_xll.qlSchedule($C43&amp;"_Sch",$N43,$O43,$P43,$Q43,$R43,$S43,$T43,$U43,$V43,$W43,Permanent,Trigger,ObjectOverwrite)</f>
        <v>IT0001310793_Sch#0001</v>
      </c>
      <c r="G43" s="29" t="str">
        <f>_xll.qlCmsLeg($C43&amp;"_Cpn",$L43,$M43,$F43,$X43,$Y43,$Z43,$AA43,$AB43,$AC43,$AD43,$AE43,Permanent,Trigger,ObjectOverwrite)</f>
        <v>IT0001310793_Cpn#0001</v>
      </c>
      <c r="H43" s="29" t="str">
        <f>_xll.qlLeg($C43&amp;"_Red",$AF43,_xll.qlCalendarAdjust($Q43,$O43,$L43,Trigger),,Permanent,,ObjectOverwrite)</f>
        <v>IT0001310793_Red#0001</v>
      </c>
      <c r="I43" s="29" t="str">
        <f>_xll.qlMultiPhaseLeg($C43&amp;"_Leg",$G43:$H43,,Permanent,,ObjectOverwrite)</f>
        <v>IT0001310793_Leg#0001</v>
      </c>
      <c r="J43" s="32" t="str">
        <f>_xll.qlBond($C43,$D43,$K43,SettlementDays,$Q43,$M43,$O43,$AG43,$I43,Permanent,,ObjectOverwrite)</f>
        <v>IT0001310793#0001</v>
      </c>
      <c r="K43" s="44" t="s">
        <v>8</v>
      </c>
      <c r="L43" s="44" t="s">
        <v>16</v>
      </c>
      <c r="M43" s="30">
        <v>100</v>
      </c>
      <c r="N43" s="26">
        <v>36222</v>
      </c>
      <c r="O43" s="27">
        <v>41701</v>
      </c>
      <c r="P43" s="42" t="s">
        <v>35</v>
      </c>
      <c r="Q43" s="42" t="s">
        <v>19</v>
      </c>
      <c r="R43" s="42" t="s">
        <v>17</v>
      </c>
      <c r="S43" s="42" t="s">
        <v>17</v>
      </c>
      <c r="T43" s="27" t="s">
        <v>291</v>
      </c>
      <c r="U43" s="27" t="b">
        <v>0</v>
      </c>
      <c r="V43" s="45" t="e">
        <f>NA()</f>
        <v>#N/A</v>
      </c>
      <c r="W43" s="45" t="e">
        <v>#N/A</v>
      </c>
      <c r="X43" s="61">
        <v>4</v>
      </c>
      <c r="Y43" s="52" t="b">
        <v>0</v>
      </c>
      <c r="Z43" s="62" t="s">
        <v>18</v>
      </c>
      <c r="AA43" s="58" t="e">
        <f>NA()</f>
        <v>#N/A</v>
      </c>
      <c r="AB43" s="63">
        <v>0.7</v>
      </c>
      <c r="AC43" s="58" t="s">
        <v>293</v>
      </c>
      <c r="AD43" s="64">
        <v>0</v>
      </c>
      <c r="AE43" s="58" t="e">
        <f>NA()</f>
        <v>#N/A</v>
      </c>
      <c r="AF43" s="65">
        <v>100</v>
      </c>
      <c r="AG43" s="58">
        <v>36222</v>
      </c>
      <c r="AH43" s="43" t="s">
        <v>212</v>
      </c>
      <c r="AI43" s="48" t="s">
        <v>36</v>
      </c>
      <c r="AJ43" s="7"/>
    </row>
    <row r="44" spans="2:36" s="1" customFormat="1" ht="11.25" x14ac:dyDescent="0.2">
      <c r="B44" s="40"/>
      <c r="C44" s="37" t="s">
        <v>138</v>
      </c>
      <c r="D44" s="33" t="s">
        <v>172</v>
      </c>
      <c r="E44" s="33" t="str">
        <f>IF(ISERROR(F44),_xll.ohRangeRetrieveError(F44),IF(ISERROR(G44),_xll.ohRangeRetrieveError(G44),IF(ISERROR(H44),_xll.ohRangeRetrieveError(H44),IF(ISERROR(I44),_xll.ohRangeRetrieveError(I44),IF(ISERROR(J44),_xll.ohRangeRetrieveError(J44),"---")))))</f>
        <v>---</v>
      </c>
      <c r="F44" s="29" t="str">
        <f>_xll.qlSchedule($C44&amp;"_Sch",$N44,$O44,$P44,$Q44,$R44,$S44,$T44,$U44,$V44,$W44,Permanent,Trigger,ObjectOverwrite)</f>
        <v>IT0001355194_Sch#0001</v>
      </c>
      <c r="G44" s="29" t="str">
        <f>_xll.qlCmsLeg($C44&amp;"_Cpn",$L44,$M44,$F44,$X44,$Y44,$Z44,$AA44,$AB44,$AC44,$AD44,$AE44,Permanent,Trigger,ObjectOverwrite)</f>
        <v>IT0001355194_Cpn#0001</v>
      </c>
      <c r="H44" s="29" t="str">
        <f>_xll.qlLeg($C44&amp;"_Red",$AF44,_xll.qlCalendarAdjust($Q44,$O44,$L44,Trigger),,Permanent,,ObjectOverwrite)</f>
        <v>IT0001355194_Red#0001</v>
      </c>
      <c r="I44" s="29" t="str">
        <f>_xll.qlMultiPhaseLeg($C44&amp;"_Leg",$G44:$H44,,Permanent,,ObjectOverwrite)</f>
        <v>IT0001355194_Leg#0001</v>
      </c>
      <c r="J44" s="32" t="str">
        <f>_xll.qlBond($C44,$D44,$K44,SettlementDays,$Q44,$M44,$O44,$AG44,$I44,Permanent,,ObjectOverwrite)</f>
        <v>IT0001355194#0001</v>
      </c>
      <c r="K44" s="44" t="s">
        <v>8</v>
      </c>
      <c r="L44" s="44" t="s">
        <v>49</v>
      </c>
      <c r="M44" s="30">
        <v>100</v>
      </c>
      <c r="N44" s="26">
        <v>36371</v>
      </c>
      <c r="O44" s="27">
        <v>41850</v>
      </c>
      <c r="P44" s="42" t="s">
        <v>35</v>
      </c>
      <c r="Q44" s="42" t="s">
        <v>19</v>
      </c>
      <c r="R44" s="42" t="s">
        <v>17</v>
      </c>
      <c r="S44" s="42" t="s">
        <v>17</v>
      </c>
      <c r="T44" s="27" t="s">
        <v>291</v>
      </c>
      <c r="U44" s="27" t="b">
        <v>0</v>
      </c>
      <c r="V44" s="45" t="e">
        <f>NA()</f>
        <v>#N/A</v>
      </c>
      <c r="W44" s="45" t="e">
        <v>#N/A</v>
      </c>
      <c r="X44" s="61">
        <v>2</v>
      </c>
      <c r="Y44" s="52" t="b">
        <v>0</v>
      </c>
      <c r="Z44" s="62" t="s">
        <v>18</v>
      </c>
      <c r="AA44" s="54">
        <v>4.7500000000000001E-2</v>
      </c>
      <c r="AB44" s="63">
        <v>0.8</v>
      </c>
      <c r="AC44" s="60" t="s">
        <v>298</v>
      </c>
      <c r="AD44" s="64">
        <v>0</v>
      </c>
      <c r="AE44" s="58" t="e">
        <f>NA()</f>
        <v>#N/A</v>
      </c>
      <c r="AF44" s="65">
        <v>100</v>
      </c>
      <c r="AG44" s="58">
        <v>36371</v>
      </c>
      <c r="AH44" s="43" t="s">
        <v>213</v>
      </c>
      <c r="AI44" s="48"/>
      <c r="AJ44" s="7"/>
    </row>
    <row r="45" spans="2:36" s="1" customFormat="1" x14ac:dyDescent="0.2">
      <c r="B45" s="40"/>
      <c r="C45" s="37" t="s">
        <v>139</v>
      </c>
      <c r="D45" s="33" t="s">
        <v>173</v>
      </c>
      <c r="E45" s="33" t="str">
        <f>IF(ISERROR(F45),_xll.ohRangeRetrieveError(F45),IF(ISERROR(G45),_xll.ohRangeRetrieveError(G45),IF(ISERROR(H45),_xll.ohRangeRetrieveError(H45),IF(ISERROR(I45),_xll.ohRangeRetrieveError(I45),IF(ISERROR(J45),_xll.ohRangeRetrieveError(J45),"---")))))</f>
        <v>---</v>
      </c>
      <c r="F45" s="29" t="str">
        <f>_xll.qlSchedule($C45&amp;"_Sch",$N45,$O45,$P45,$Q45,$R45,$S45,$T45,$U45,$V45,$W45,Permanent,Trigger,ObjectOverwrite)</f>
        <v>IT0001358750_Sch#0001</v>
      </c>
      <c r="G45" s="29" t="str">
        <f>_xll.qlCmsLeg($C45&amp;"_Cpn",$L45,$M45,$F45,$X45,$Y45,$Z45,$AA45,$AB45,$AC45,$AD45,$AE45,Permanent,Trigger,ObjectOverwrite)</f>
        <v>IT0001358750_Cpn#0001</v>
      </c>
      <c r="H45" s="29" t="str">
        <f>_xll.qlLeg($C45&amp;"_Red",$AF45,_xll.qlCalendarAdjust($Q45,$O45,$L45,Trigger),,Permanent,,ObjectOverwrite)</f>
        <v>IT0001358750_Red#0001</v>
      </c>
      <c r="I45" s="29" t="str">
        <f>_xll.qlMultiPhaseLeg($C45&amp;"_Leg",$G45:$H45,,Permanent,,ObjectOverwrite)</f>
        <v>IT0001358750_Leg#0001</v>
      </c>
      <c r="J45" s="32" t="str">
        <f>_xll.qlBond($C45,$D45,$K45,SettlementDays,$Q45,$M45,$O45,$AG45,$I45,Permanent,,ObjectOverwrite)</f>
        <v>IT0001358750#0001</v>
      </c>
      <c r="K45" s="44" t="s">
        <v>8</v>
      </c>
      <c r="L45" s="44" t="s">
        <v>49</v>
      </c>
      <c r="M45" s="30">
        <v>100</v>
      </c>
      <c r="N45" s="26">
        <v>36392</v>
      </c>
      <c r="O45" s="27">
        <v>41871</v>
      </c>
      <c r="P45" s="42" t="s">
        <v>35</v>
      </c>
      <c r="Q45" s="42" t="s">
        <v>19</v>
      </c>
      <c r="R45" s="42" t="s">
        <v>17</v>
      </c>
      <c r="S45" s="42" t="s">
        <v>17</v>
      </c>
      <c r="T45" s="27" t="s">
        <v>291</v>
      </c>
      <c r="U45" s="27" t="b">
        <v>0</v>
      </c>
      <c r="V45" s="45" t="e">
        <f>NA()</f>
        <v>#N/A</v>
      </c>
      <c r="W45" s="45" t="e">
        <v>#N/A</v>
      </c>
      <c r="X45" s="61">
        <v>4</v>
      </c>
      <c r="Y45" s="52" t="b">
        <v>0</v>
      </c>
      <c r="Z45" s="62" t="s">
        <v>18</v>
      </c>
      <c r="AA45" s="57" t="s">
        <v>216</v>
      </c>
      <c r="AB45" s="63" t="s">
        <v>215</v>
      </c>
      <c r="AC45" s="58" t="s">
        <v>293</v>
      </c>
      <c r="AD45" s="64" t="s">
        <v>214</v>
      </c>
      <c r="AE45" s="58" t="e">
        <f>NA()</f>
        <v>#N/A</v>
      </c>
      <c r="AF45" s="65">
        <v>100</v>
      </c>
      <c r="AG45" s="58">
        <v>36392</v>
      </c>
      <c r="AH45" s="47"/>
      <c r="AI45" s="47"/>
      <c r="AJ45" s="7"/>
    </row>
    <row r="46" spans="2:36" s="1" customFormat="1" x14ac:dyDescent="0.2">
      <c r="B46" s="40"/>
      <c r="C46" s="37" t="s">
        <v>140</v>
      </c>
      <c r="D46" s="33" t="s">
        <v>174</v>
      </c>
      <c r="E46" s="33" t="str">
        <f>IF(ISERROR(F46),_xll.ohRangeRetrieveError(F46),IF(ISERROR(G46),_xll.ohRangeRetrieveError(G46),IF(ISERROR(H46),_xll.ohRangeRetrieveError(H46),IF(ISERROR(I46),_xll.ohRangeRetrieveError(I46),IF(ISERROR(J46),_xll.ohRangeRetrieveError(J46),"---")))))</f>
        <v>---</v>
      </c>
      <c r="F46" s="29" t="str">
        <f>_xll.qlSchedule($C46&amp;"_Sch",$N46,$O46,$P46,$Q46,$R46,$S46,$T46,$U46,$V46,$W46,Permanent,Trigger,ObjectOverwrite)</f>
        <v>IT0003252001_Sch#0001</v>
      </c>
      <c r="G46" s="29" t="str">
        <f>_xll.qlCmsLeg($C46&amp;"_Cpn",$L46,$M46,$F46,$X46,$Y46,$Z46,$AA46,$AB46,$AC46,$AD46,$AE46,Permanent,Trigger,ObjectOverwrite)</f>
        <v>IT0003252001_Cpn#0001</v>
      </c>
      <c r="H46" s="29" t="str">
        <f>_xll.qlLeg($C46&amp;"_Red",$AF46,_xll.qlCalendarAdjust($Q46,$O46,$L46,Trigger),,Permanent,,ObjectOverwrite)</f>
        <v>IT0003252001_Red#0001</v>
      </c>
      <c r="I46" s="29" t="str">
        <f>_xll.qlMultiPhaseLeg($C46&amp;"_Leg",$G46:$H46,,Permanent,,ObjectOverwrite)</f>
        <v>IT0003252001_Leg#0001</v>
      </c>
      <c r="J46" s="32" t="str">
        <f>_xll.qlBond($C46,$D46,$K46,SettlementDays,$Q46,$M46,$O46,$AG46,$I46,Permanent,,ObjectOverwrite)</f>
        <v>IT0003252001#0001</v>
      </c>
      <c r="K46" s="44" t="s">
        <v>8</v>
      </c>
      <c r="L46" s="44" t="s">
        <v>49</v>
      </c>
      <c r="M46" s="30">
        <v>100</v>
      </c>
      <c r="N46" s="26">
        <v>37330</v>
      </c>
      <c r="O46" s="27">
        <v>39156</v>
      </c>
      <c r="P46" s="42" t="s">
        <v>9</v>
      </c>
      <c r="Q46" s="42" t="s">
        <v>19</v>
      </c>
      <c r="R46" s="42" t="s">
        <v>17</v>
      </c>
      <c r="S46" s="42" t="s">
        <v>17</v>
      </c>
      <c r="T46" s="27" t="s">
        <v>291</v>
      </c>
      <c r="U46" s="27" t="b">
        <v>0</v>
      </c>
      <c r="V46" s="45" t="e">
        <f>NA()</f>
        <v>#N/A</v>
      </c>
      <c r="W46" s="45" t="e">
        <v>#N/A</v>
      </c>
      <c r="X46" s="61">
        <v>2</v>
      </c>
      <c r="Y46" s="52" t="b">
        <v>0</v>
      </c>
      <c r="Z46" s="62" t="s">
        <v>18</v>
      </c>
      <c r="AA46" s="57">
        <v>0.04</v>
      </c>
      <c r="AB46" s="63">
        <v>0.7</v>
      </c>
      <c r="AC46" s="58" t="s">
        <v>293</v>
      </c>
      <c r="AD46" s="64">
        <v>0</v>
      </c>
      <c r="AE46" s="58" t="e">
        <f>NA()</f>
        <v>#N/A</v>
      </c>
      <c r="AF46" s="65">
        <v>100</v>
      </c>
      <c r="AG46" s="58">
        <v>37330</v>
      </c>
      <c r="AH46" s="43" t="s">
        <v>234</v>
      </c>
      <c r="AI46" s="47"/>
      <c r="AJ46" s="7"/>
    </row>
    <row r="47" spans="2:36" s="1" customFormat="1" x14ac:dyDescent="0.2">
      <c r="B47" s="40"/>
      <c r="C47" s="37" t="s">
        <v>141</v>
      </c>
      <c r="D47" s="33" t="s">
        <v>175</v>
      </c>
      <c r="E47" s="33" t="str">
        <f>IF(ISERROR(F47),_xll.ohRangeRetrieveError(F47),IF(ISERROR(G47),_xll.ohRangeRetrieveError(G47),IF(ISERROR(H47),_xll.ohRangeRetrieveError(H47),IF(ISERROR(I47),_xll.ohRangeRetrieveError(I47),IF(ISERROR(J47),_xll.ohRangeRetrieveError(J47),"---")))))</f>
        <v>---</v>
      </c>
      <c r="F47" s="29" t="str">
        <f>_xll.qlSchedule($C47&amp;"_Sch",$N47,$O47,$P47,$Q47,$R47,$S47,$T47,$U47,$V47,$W47,Permanent,Trigger,ObjectOverwrite)</f>
        <v>IT0003515597_Sch#0001</v>
      </c>
      <c r="G47" s="29" t="str">
        <f>_xll.qlCmsLeg($C47&amp;"_Cpn",$L47,$M47,$F47,$X47,$Y47,$Z47,$AA47,$AB47,$AC47,$AD47,$AE47,Permanent,Trigger,ObjectOverwrite)</f>
        <v>IT0003515597_Cpn#0001</v>
      </c>
      <c r="H47" s="29" t="str">
        <f>_xll.qlLeg($C47&amp;"_Red",$AF47,_xll.qlCalendarAdjust($Q47,$O47,$L47,Trigger),,Permanent,,ObjectOverwrite)</f>
        <v>IT0003515597_Red#0001</v>
      </c>
      <c r="I47" s="29" t="str">
        <f>_xll.qlMultiPhaseLeg($C47&amp;"_Leg",$G47:$H47,,Permanent,,ObjectOverwrite)</f>
        <v>IT0003515597_Leg#0001</v>
      </c>
      <c r="J47" s="32" t="str">
        <f>_xll.qlBond($C47,$D47,$K47,SettlementDays,$Q47,$M47,$O47,$AG47,$I47,Permanent,,ObjectOverwrite)</f>
        <v>IT0003515597#0001</v>
      </c>
      <c r="K47" s="44" t="s">
        <v>8</v>
      </c>
      <c r="L47" s="44" t="s">
        <v>16</v>
      </c>
      <c r="M47" s="30">
        <v>100</v>
      </c>
      <c r="N47" s="26">
        <v>37851</v>
      </c>
      <c r="O47" s="27">
        <v>39678</v>
      </c>
      <c r="P47" s="42" t="s">
        <v>9</v>
      </c>
      <c r="Q47" s="42" t="s">
        <v>19</v>
      </c>
      <c r="R47" s="42" t="s">
        <v>17</v>
      </c>
      <c r="S47" s="42" t="s">
        <v>17</v>
      </c>
      <c r="T47" s="27" t="s">
        <v>291</v>
      </c>
      <c r="U47" s="27" t="b">
        <v>0</v>
      </c>
      <c r="V47" s="45" t="e">
        <f>NA()</f>
        <v>#N/A</v>
      </c>
      <c r="W47" s="45" t="e">
        <v>#N/A</v>
      </c>
      <c r="X47" s="61">
        <v>2</v>
      </c>
      <c r="Y47" s="52" t="b">
        <v>0</v>
      </c>
      <c r="Z47" s="62" t="s">
        <v>18</v>
      </c>
      <c r="AA47" s="58" t="e">
        <f>NA()</f>
        <v>#N/A</v>
      </c>
      <c r="AB47" s="63" t="s">
        <v>217</v>
      </c>
      <c r="AC47" s="60" t="s">
        <v>294</v>
      </c>
      <c r="AD47" s="64" t="s">
        <v>122</v>
      </c>
      <c r="AE47" s="58" t="e">
        <f>NA()</f>
        <v>#N/A</v>
      </c>
      <c r="AF47" s="65">
        <v>100</v>
      </c>
      <c r="AG47" s="58">
        <v>37851</v>
      </c>
      <c r="AH47" s="43"/>
      <c r="AI47" s="47"/>
      <c r="AJ47" s="7"/>
    </row>
    <row r="48" spans="2:36" s="1" customFormat="1" x14ac:dyDescent="0.2">
      <c r="B48" s="40"/>
      <c r="C48" s="37" t="s">
        <v>142</v>
      </c>
      <c r="D48" s="33" t="s">
        <v>176</v>
      </c>
      <c r="E48" s="33" t="str">
        <f>IF(ISERROR(F48),_xll.ohRangeRetrieveError(F48),IF(ISERROR(G48),_xll.ohRangeRetrieveError(G48),IF(ISERROR(H48),_xll.ohRangeRetrieveError(H48),IF(ISERROR(I48),_xll.ohRangeRetrieveError(I48),IF(ISERROR(J48),_xll.ohRangeRetrieveError(J48),"---")))))</f>
        <v>---</v>
      </c>
      <c r="F48" s="29" t="str">
        <f>_xll.qlSchedule($C48&amp;"_Sch",$N48,$O48,$P48,$Q48,$R48,$S48,$T48,$U48,$V48,$W48,Permanent,Trigger,ObjectOverwrite)</f>
        <v>IT0003532469_Sch#0001</v>
      </c>
      <c r="G48" s="29" t="str">
        <f>_xll.qlCmsLeg($C48&amp;"_Cpn",$L48,$M48,$F48,$X48,$Y48,$Z48,$AA48,$AB48,$AC48,$AD48,$AE48,Permanent,Trigger,ObjectOverwrite)</f>
        <v>IT0003532469_Cpn#0001</v>
      </c>
      <c r="H48" s="29" t="str">
        <f>_xll.qlLeg($C48&amp;"_Red",$AF48,_xll.qlCalendarAdjust($Q48,$O48,$L48,Trigger),,Permanent,,ObjectOverwrite)</f>
        <v>IT0003532469_Red#0001</v>
      </c>
      <c r="I48" s="29" t="str">
        <f>_xll.qlMultiPhaseLeg($C48&amp;"_Leg",$G48:$H48,,Permanent,,ObjectOverwrite)</f>
        <v>IT0003532469_Leg#0001</v>
      </c>
      <c r="J48" s="32" t="str">
        <f>_xll.qlBond($C48,$D48,$K48,SettlementDays,$Q48,$M48,$O48,$AG48,$I48,Permanent,,ObjectOverwrite)</f>
        <v>IT0003532469#0001</v>
      </c>
      <c r="K48" s="44" t="s">
        <v>8</v>
      </c>
      <c r="L48" s="44" t="s">
        <v>16</v>
      </c>
      <c r="M48" s="30">
        <v>100</v>
      </c>
      <c r="N48" s="26">
        <v>37883</v>
      </c>
      <c r="O48" s="27">
        <v>39710</v>
      </c>
      <c r="P48" s="42" t="s">
        <v>9</v>
      </c>
      <c r="Q48" s="42" t="s">
        <v>19</v>
      </c>
      <c r="R48" s="42" t="s">
        <v>17</v>
      </c>
      <c r="S48" s="42" t="s">
        <v>17</v>
      </c>
      <c r="T48" s="27" t="s">
        <v>291</v>
      </c>
      <c r="U48" s="27" t="b">
        <v>0</v>
      </c>
      <c r="V48" s="45" t="e">
        <f>NA()</f>
        <v>#N/A</v>
      </c>
      <c r="W48" s="45" t="e">
        <v>#N/A</v>
      </c>
      <c r="X48" s="61">
        <v>2</v>
      </c>
      <c r="Y48" s="52" t="b">
        <v>0</v>
      </c>
      <c r="Z48" s="62" t="s">
        <v>18</v>
      </c>
      <c r="AA48" s="58" t="e">
        <f>NA()</f>
        <v>#N/A</v>
      </c>
      <c r="AB48" s="63" t="s">
        <v>217</v>
      </c>
      <c r="AC48" s="60" t="s">
        <v>294</v>
      </c>
      <c r="AD48" s="64" t="s">
        <v>122</v>
      </c>
      <c r="AE48" s="58" t="e">
        <f>NA()</f>
        <v>#N/A</v>
      </c>
      <c r="AF48" s="65">
        <v>100</v>
      </c>
      <c r="AG48" s="58">
        <v>37883</v>
      </c>
      <c r="AH48" s="47"/>
      <c r="AI48" s="47"/>
      <c r="AJ48" s="7"/>
    </row>
    <row r="49" spans="2:36" s="1" customFormat="1" x14ac:dyDescent="0.2">
      <c r="B49" s="40"/>
      <c r="C49" s="37" t="s">
        <v>143</v>
      </c>
      <c r="D49" s="33" t="s">
        <v>177</v>
      </c>
      <c r="E49" s="33" t="str">
        <f>IF(ISERROR(F49),_xll.ohRangeRetrieveError(F49),IF(ISERROR(G49),_xll.ohRangeRetrieveError(G49),IF(ISERROR(H49),_xll.ohRangeRetrieveError(H49),IF(ISERROR(I49),_xll.ohRangeRetrieveError(I49),IF(ISERROR(J49),_xll.ohRangeRetrieveError(J49),"---")))))</f>
        <v>---</v>
      </c>
      <c r="F49" s="29" t="str">
        <f>_xll.qlSchedule($C49&amp;"_Sch",$N49,$O49,$P49,$Q49,$R49,$S49,$T49,$U49,$V49,$W49,Permanent,Trigger,ObjectOverwrite)</f>
        <v>IT0003547038_Sch#0001</v>
      </c>
      <c r="G49" s="29" t="str">
        <f>_xll.qlCmsLeg($C49&amp;"_Cpn",$L49,$M49,$F49,$X49,$Y49,$Z49,$AA49,$AB49,$AC49,$AD49,$AE49,Permanent,Trigger,ObjectOverwrite)</f>
        <v>IT0003547038_Cpn#0001</v>
      </c>
      <c r="H49" s="29" t="str">
        <f>_xll.qlLeg($C49&amp;"_Red",$AF49,_xll.qlCalendarAdjust($Q49,$O49,$L49,Trigger),,Permanent,,ObjectOverwrite)</f>
        <v>IT0003547038_Red#0001</v>
      </c>
      <c r="I49" s="29" t="str">
        <f>_xll.qlMultiPhaseLeg($C49&amp;"_Leg",$G49:$H49,,Permanent,,ObjectOverwrite)</f>
        <v>IT0003547038_Leg#0001</v>
      </c>
      <c r="J49" s="32" t="str">
        <f>_xll.qlBond($C49,$D49,$K49,SettlementDays,$Q49,$M49,$O49,$AG49,$I49,Permanent,,ObjectOverwrite)</f>
        <v>IT0003547038#0001</v>
      </c>
      <c r="K49" s="44" t="s">
        <v>8</v>
      </c>
      <c r="L49" s="44" t="s">
        <v>16</v>
      </c>
      <c r="M49" s="30">
        <v>100</v>
      </c>
      <c r="N49" s="26">
        <v>37918</v>
      </c>
      <c r="O49" s="27">
        <v>39745</v>
      </c>
      <c r="P49" s="42" t="s">
        <v>9</v>
      </c>
      <c r="Q49" s="42" t="s">
        <v>19</v>
      </c>
      <c r="R49" s="42" t="s">
        <v>17</v>
      </c>
      <c r="S49" s="42" t="s">
        <v>17</v>
      </c>
      <c r="T49" s="27" t="s">
        <v>291</v>
      </c>
      <c r="U49" s="27" t="b">
        <v>0</v>
      </c>
      <c r="V49" s="45" t="e">
        <f>NA()</f>
        <v>#N/A</v>
      </c>
      <c r="W49" s="45" t="e">
        <v>#N/A</v>
      </c>
      <c r="X49" s="61">
        <v>2</v>
      </c>
      <c r="Y49" s="52" t="b">
        <v>0</v>
      </c>
      <c r="Z49" s="62" t="s">
        <v>18</v>
      </c>
      <c r="AA49" s="58" t="e">
        <f>NA()</f>
        <v>#N/A</v>
      </c>
      <c r="AB49" s="63" t="s">
        <v>217</v>
      </c>
      <c r="AC49" s="60" t="s">
        <v>294</v>
      </c>
      <c r="AD49" s="64" t="s">
        <v>122</v>
      </c>
      <c r="AE49" s="58" t="e">
        <f>NA()</f>
        <v>#N/A</v>
      </c>
      <c r="AF49" s="65">
        <v>100</v>
      </c>
      <c r="AG49" s="58">
        <v>37918</v>
      </c>
      <c r="AH49" s="47"/>
      <c r="AI49" s="47"/>
      <c r="AJ49" s="7"/>
    </row>
    <row r="50" spans="2:36" s="1" customFormat="1" x14ac:dyDescent="0.2">
      <c r="B50" s="40"/>
      <c r="C50" s="37" t="s">
        <v>144</v>
      </c>
      <c r="D50" s="33" t="s">
        <v>90</v>
      </c>
      <c r="E50" s="33" t="str">
        <f>IF(ISERROR(F50),_xll.ohRangeRetrieveError(F50),IF(ISERROR(G50),_xll.ohRangeRetrieveError(G50),IF(ISERROR(H50),_xll.ohRangeRetrieveError(H50),IF(ISERROR(I50),_xll.ohRangeRetrieveError(I50),IF(ISERROR(J50),_xll.ohRangeRetrieveError(J50),"---")))))</f>
        <v>---</v>
      </c>
      <c r="F50" s="29" t="str">
        <f>_xll.qlSchedule($C50&amp;"_Sch",$N50,$O50,$P50,$Q50,$R50,$S50,$T50,$U50,$V50,$W50,Permanent,Trigger,ObjectOverwrite)</f>
        <v>IT0003569867_Sch#0001</v>
      </c>
      <c r="G50" s="29" t="str">
        <f>_xll.qlCmsLeg($C50&amp;"_Cpn",$L50,$M50,$F50,$X50,$Y50,$Z50,$AA50,$AB50,$AC50,$AD50,$AE50,Permanent,Trigger,ObjectOverwrite)</f>
        <v>IT0003569867_Cpn#0001</v>
      </c>
      <c r="H50" s="29" t="str">
        <f>_xll.qlLeg($C50&amp;"_Red",$AF50,_xll.qlCalendarAdjust($Q50,$O50,$L50,Trigger),,Permanent,,ObjectOverwrite)</f>
        <v>IT0003569867_Red#0001</v>
      </c>
      <c r="I50" s="29" t="str">
        <f>_xll.qlMultiPhaseLeg($C50&amp;"_Leg",$G50:$H50,,Permanent,,ObjectOverwrite)</f>
        <v>IT0003569867_Leg#0001</v>
      </c>
      <c r="J50" s="32" t="str">
        <f>_xll.qlBond($C50,$D50,$K50,SettlementDays,$Q50,$M50,$O50,$AG50,$I50,Permanent,,ObjectOverwrite)</f>
        <v>IT0003569867#0001</v>
      </c>
      <c r="K50" s="44" t="s">
        <v>8</v>
      </c>
      <c r="L50" s="44" t="s">
        <v>16</v>
      </c>
      <c r="M50" s="30">
        <v>100</v>
      </c>
      <c r="N50" s="26">
        <v>37970</v>
      </c>
      <c r="O50" s="27">
        <v>39797</v>
      </c>
      <c r="P50" s="42" t="s">
        <v>9</v>
      </c>
      <c r="Q50" s="42" t="s">
        <v>19</v>
      </c>
      <c r="R50" s="42" t="s">
        <v>17</v>
      </c>
      <c r="S50" s="42" t="s">
        <v>17</v>
      </c>
      <c r="T50" s="27" t="s">
        <v>291</v>
      </c>
      <c r="U50" s="27" t="b">
        <v>0</v>
      </c>
      <c r="V50" s="45" t="e">
        <f>NA()</f>
        <v>#N/A</v>
      </c>
      <c r="W50" s="45" t="e">
        <v>#N/A</v>
      </c>
      <c r="X50" s="61">
        <v>2</v>
      </c>
      <c r="Y50" s="52" t="b">
        <v>0</v>
      </c>
      <c r="Z50" s="62" t="s">
        <v>18</v>
      </c>
      <c r="AA50" s="58" t="e">
        <f>NA()</f>
        <v>#N/A</v>
      </c>
      <c r="AB50" s="63" t="s">
        <v>217</v>
      </c>
      <c r="AC50" s="60" t="s">
        <v>294</v>
      </c>
      <c r="AD50" s="64" t="s">
        <v>122</v>
      </c>
      <c r="AE50" s="58" t="e">
        <f>NA()</f>
        <v>#N/A</v>
      </c>
      <c r="AF50" s="65">
        <v>100</v>
      </c>
      <c r="AG50" s="58">
        <v>37918</v>
      </c>
      <c r="AH50" s="47"/>
      <c r="AI50" s="47"/>
      <c r="AJ50" s="7"/>
    </row>
    <row r="51" spans="2:36" s="1" customFormat="1" x14ac:dyDescent="0.2">
      <c r="B51" s="40"/>
      <c r="C51" s="37" t="s">
        <v>145</v>
      </c>
      <c r="D51" s="33" t="s">
        <v>178</v>
      </c>
      <c r="E51" s="33" t="str">
        <f>IF(ISERROR(F51),_xll.ohRangeRetrieveError(F51),IF(ISERROR(G51),_xll.ohRangeRetrieveError(G51),IF(ISERROR(H51),_xll.ohRangeRetrieveError(H51),IF(ISERROR(I51),_xll.ohRangeRetrieveError(I51),IF(ISERROR(J51),_xll.ohRangeRetrieveError(J51),"---")))))</f>
        <v>---</v>
      </c>
      <c r="F51" s="29" t="str">
        <f>_xll.qlSchedule($C51&amp;"_Sch",$N51,$O51,$P51,$Q51,$R51,$S51,$T51,$U51,$V51,$W51,Permanent,Trigger,ObjectOverwrite)</f>
        <v>IT0003614176_Sch#0001</v>
      </c>
      <c r="G51" s="29" t="str">
        <f>_xll.qlCmsLeg($C51&amp;"_Cpn",$L51,$M51,$F51,$X51,$Y51,$Z51,$AA51,$AB51,$AC51,$AD51,$AE51,Permanent,Trigger,ObjectOverwrite)</f>
        <v>IT0003614176_Cpn#0001</v>
      </c>
      <c r="H51" s="29" t="str">
        <f>_xll.qlLeg($C51&amp;"_Red",$AF51,_xll.qlCalendarAdjust($Q51,$O51,$L51,Trigger),,Permanent,,ObjectOverwrite)</f>
        <v>IT0003614176_Red#0001</v>
      </c>
      <c r="I51" s="29" t="str">
        <f>_xll.qlMultiPhaseLeg($C51&amp;"_Leg",$G51:$H51,,Permanent,,ObjectOverwrite)</f>
        <v>IT0003614176_Leg#0001</v>
      </c>
      <c r="J51" s="32" t="str">
        <f>_xll.qlBond($C51,$D51,$K51,SettlementDays,$Q51,$M51,$O51,$AG51,$I51,Permanent,,ObjectOverwrite)</f>
        <v>IT0003614176#0001</v>
      </c>
      <c r="K51" s="44" t="s">
        <v>8</v>
      </c>
      <c r="L51" s="44" t="s">
        <v>49</v>
      </c>
      <c r="M51" s="30">
        <v>100</v>
      </c>
      <c r="N51" s="26">
        <v>38019</v>
      </c>
      <c r="O51" s="27">
        <v>39846</v>
      </c>
      <c r="P51" s="42" t="s">
        <v>9</v>
      </c>
      <c r="Q51" s="42" t="s">
        <v>19</v>
      </c>
      <c r="R51" s="42" t="s">
        <v>17</v>
      </c>
      <c r="S51" s="42" t="s">
        <v>17</v>
      </c>
      <c r="T51" s="27" t="s">
        <v>291</v>
      </c>
      <c r="U51" s="27" t="b">
        <v>0</v>
      </c>
      <c r="V51" s="45" t="e">
        <f>NA()</f>
        <v>#N/A</v>
      </c>
      <c r="W51" s="45" t="e">
        <v>#N/A</v>
      </c>
      <c r="X51" s="61">
        <v>2</v>
      </c>
      <c r="Y51" s="52" t="b">
        <v>0</v>
      </c>
      <c r="Z51" s="70" t="s">
        <v>18</v>
      </c>
      <c r="AA51" s="54">
        <v>2.5000000000000001E-2</v>
      </c>
      <c r="AB51" s="63">
        <v>0.65</v>
      </c>
      <c r="AC51" s="58" t="s">
        <v>293</v>
      </c>
      <c r="AD51" s="64">
        <v>0</v>
      </c>
      <c r="AE51" s="58" t="e">
        <f>NA()</f>
        <v>#N/A</v>
      </c>
      <c r="AF51" s="65">
        <v>100</v>
      </c>
      <c r="AG51" s="58">
        <v>38019</v>
      </c>
      <c r="AH51" s="43" t="s">
        <v>218</v>
      </c>
      <c r="AI51" s="47"/>
      <c r="AJ51" s="7"/>
    </row>
    <row r="52" spans="2:36" s="1" customFormat="1" x14ac:dyDescent="0.2">
      <c r="B52" s="40"/>
      <c r="C52" s="37" t="s">
        <v>146</v>
      </c>
      <c r="D52" s="33" t="s">
        <v>179</v>
      </c>
      <c r="E52" s="33" t="str">
        <f>IF(ISERROR(F52),_xll.ohRangeRetrieveError(F52),IF(ISERROR(G52),_xll.ohRangeRetrieveError(G52),IF(ISERROR(H52),_xll.ohRangeRetrieveError(H52),IF(ISERROR(I52),_xll.ohRangeRetrieveError(I52),IF(ISERROR(J52),_xll.ohRangeRetrieveError(J52),"---")))))</f>
        <v>---</v>
      </c>
      <c r="F52" s="29" t="str">
        <f>_xll.qlSchedule($C52&amp;"_Sch",$N52,$O52,$P52,$Q52,$R52,$S52,$T52,$U52,$V52,$W52,Permanent,Trigger,ObjectOverwrite)</f>
        <v>IT0003693832_Sch#0001</v>
      </c>
      <c r="G52" s="29" t="str">
        <f>_xll.qlCmsLeg($C52&amp;"_Cpn",$L52,$M52,$F52,$X52,$Y52,$Z52,$AA52,$AB52,$AC52,$AD52,$AE52,Permanent,Trigger,ObjectOverwrite)</f>
        <v>IT0003693832_Cpn#0001</v>
      </c>
      <c r="H52" s="29" t="str">
        <f>_xll.qlLeg($C52&amp;"_Red",$AF52,_xll.qlCalendarAdjust($Q52,$O52,$L52,Trigger),,Permanent,,ObjectOverwrite)</f>
        <v>IT0003693832_Red#0001</v>
      </c>
      <c r="I52" s="29" t="str">
        <f>_xll.qlMultiPhaseLeg($C52&amp;"_Leg",$G52:$H52,,Permanent,,ObjectOverwrite)</f>
        <v>IT0003693832_Leg#0001</v>
      </c>
      <c r="J52" s="32" t="str">
        <f>_xll.qlBond($C52,$D52,$K52,SettlementDays,$Q52,$M52,$O52,$AG52,$I52,Permanent,,ObjectOverwrite)</f>
        <v>IT0003693832#0001</v>
      </c>
      <c r="K52" s="44" t="s">
        <v>8</v>
      </c>
      <c r="L52" s="44" t="s">
        <v>49</v>
      </c>
      <c r="M52" s="30">
        <v>100</v>
      </c>
      <c r="N52" s="26">
        <v>38194</v>
      </c>
      <c r="O52" s="27">
        <v>39289</v>
      </c>
      <c r="P52" s="42" t="s">
        <v>9</v>
      </c>
      <c r="Q52" s="42" t="s">
        <v>19</v>
      </c>
      <c r="R52" s="42" t="s">
        <v>17</v>
      </c>
      <c r="S52" s="42" t="s">
        <v>17</v>
      </c>
      <c r="T52" s="27" t="s">
        <v>291</v>
      </c>
      <c r="U52" s="27" t="b">
        <v>0</v>
      </c>
      <c r="V52" s="45" t="e">
        <f>NA()</f>
        <v>#N/A</v>
      </c>
      <c r="W52" s="45" t="e">
        <v>#N/A</v>
      </c>
      <c r="X52" s="61">
        <v>2</v>
      </c>
      <c r="Y52" s="52" t="b">
        <v>0</v>
      </c>
      <c r="Z52" s="70" t="s">
        <v>18</v>
      </c>
      <c r="AA52" s="58" t="e">
        <f>NA()</f>
        <v>#N/A</v>
      </c>
      <c r="AB52" s="63" t="s">
        <v>219</v>
      </c>
      <c r="AC52" s="58" t="s">
        <v>293</v>
      </c>
      <c r="AD52" s="64" t="s">
        <v>220</v>
      </c>
      <c r="AE52" s="58" t="e">
        <f>NA()</f>
        <v>#N/A</v>
      </c>
      <c r="AF52" s="65">
        <v>100</v>
      </c>
      <c r="AG52" s="58">
        <v>38194</v>
      </c>
      <c r="AH52" s="43" t="s">
        <v>218</v>
      </c>
      <c r="AI52" s="47"/>
      <c r="AJ52" s="7"/>
    </row>
    <row r="53" spans="2:36" s="1" customFormat="1" x14ac:dyDescent="0.2">
      <c r="B53" s="40"/>
      <c r="C53" s="37" t="s">
        <v>147</v>
      </c>
      <c r="D53" s="33" t="s">
        <v>180</v>
      </c>
      <c r="E53" s="33" t="str">
        <f>IF(ISERROR(F53),_xll.ohRangeRetrieveError(F53),IF(ISERROR(G53),_xll.ohRangeRetrieveError(G53),IF(ISERROR(H53),_xll.ohRangeRetrieveError(H53),IF(ISERROR(I53),_xll.ohRangeRetrieveError(I53),IF(ISERROR(J53),_xll.ohRangeRetrieveError(J53),"---")))))</f>
        <v>---</v>
      </c>
      <c r="F53" s="29" t="str">
        <f>_xll.qlSchedule($C53&amp;"_Sch",$N53,$O53,$P53,$Q53,$R53,$S53,$T53,$U53,$V53,$W53,Permanent,Trigger,ObjectOverwrite)</f>
        <v>IT0003728216_Sch#0001</v>
      </c>
      <c r="G53" s="29" t="str">
        <f>_xll.qlCmsLeg($C53&amp;"_Cpn",$L53,$M53,$F53,$X53,$Y53,$Z53,$AA53,$AB53,$AC53,$AD53,$AE53,Permanent,Trigger,ObjectOverwrite)</f>
        <v>IT0003728216_Cpn#0001</v>
      </c>
      <c r="H53" s="29" t="str">
        <f>_xll.qlLeg($C53&amp;"_Red",$AF53,_xll.qlCalendarAdjust($Q53,$O53,$L53,Trigger),,Permanent,,ObjectOverwrite)</f>
        <v>IT0003728216_Red#0001</v>
      </c>
      <c r="I53" s="29" t="str">
        <f>_xll.qlMultiPhaseLeg($C53&amp;"_Leg",$G53:$H53,,Permanent,,ObjectOverwrite)</f>
        <v>IT0003728216_Leg#0001</v>
      </c>
      <c r="J53" s="32" t="str">
        <f>_xll.qlBond($C53,$D53,$K53,SettlementDays,$Q53,$M53,$O53,$AG53,$I53,Permanent,,ObjectOverwrite)</f>
        <v>IT0003728216#0001</v>
      </c>
      <c r="K53" s="44" t="s">
        <v>8</v>
      </c>
      <c r="L53" s="44" t="s">
        <v>49</v>
      </c>
      <c r="M53" s="30">
        <v>100</v>
      </c>
      <c r="N53" s="26">
        <v>38261</v>
      </c>
      <c r="O53" s="27">
        <v>40087</v>
      </c>
      <c r="P53" s="42" t="s">
        <v>9</v>
      </c>
      <c r="Q53" s="42" t="s">
        <v>19</v>
      </c>
      <c r="R53" s="42" t="s">
        <v>17</v>
      </c>
      <c r="S53" s="42" t="s">
        <v>17</v>
      </c>
      <c r="T53" s="27" t="s">
        <v>291</v>
      </c>
      <c r="U53" s="27" t="b">
        <v>0</v>
      </c>
      <c r="V53" s="45" t="e">
        <f>NA()</f>
        <v>#N/A</v>
      </c>
      <c r="W53" s="45" t="e">
        <v>#N/A</v>
      </c>
      <c r="X53" s="61">
        <v>2</v>
      </c>
      <c r="Y53" s="52" t="b">
        <v>0</v>
      </c>
      <c r="Z53" s="70" t="s">
        <v>18</v>
      </c>
      <c r="AA53" s="58" t="e">
        <f>NA()</f>
        <v>#N/A</v>
      </c>
      <c r="AB53" s="63" t="s">
        <v>221</v>
      </c>
      <c r="AC53" s="58" t="s">
        <v>293</v>
      </c>
      <c r="AD53" s="64" t="s">
        <v>222</v>
      </c>
      <c r="AE53" s="58" t="e">
        <f>NA()</f>
        <v>#N/A</v>
      </c>
      <c r="AF53" s="65">
        <v>100</v>
      </c>
      <c r="AG53" s="58">
        <v>38261</v>
      </c>
      <c r="AH53" s="43" t="s">
        <v>218</v>
      </c>
      <c r="AI53" s="47"/>
      <c r="AJ53" s="7"/>
    </row>
    <row r="54" spans="2:36" s="1" customFormat="1" x14ac:dyDescent="0.2">
      <c r="B54" s="40"/>
      <c r="C54" s="37" t="s">
        <v>148</v>
      </c>
      <c r="D54" s="33" t="s">
        <v>181</v>
      </c>
      <c r="E54" s="33" t="str">
        <f>IF(ISERROR(F54),_xll.ohRangeRetrieveError(F54),IF(ISERROR(G54),_xll.ohRangeRetrieveError(G54),IF(ISERROR(H54),_xll.ohRangeRetrieveError(H54),IF(ISERROR(I54),_xll.ohRangeRetrieveError(I54),IF(ISERROR(J54),_xll.ohRangeRetrieveError(J54),"---")))))</f>
        <v>---</v>
      </c>
      <c r="F54" s="29" t="str">
        <f>_xll.qlSchedule($C54&amp;"_Sch",$N54,$O54,$P54,$Q54,$R54,$S54,$T54,$U54,$V54,$W54,Permanent,Trigger,ObjectOverwrite)</f>
        <v>IT0003792238_Sch#0001</v>
      </c>
      <c r="G54" s="29" t="str">
        <f>_xll.qlCmsLeg($C54&amp;"_Cpn",$L54,$M54,$F54,$X54,$Y54,$Z54,$AA54,$AB54,$AC54,$AD54,$AE54,Permanent,Trigger,ObjectOverwrite)</f>
        <v>IT0003792238_Cpn#0001</v>
      </c>
      <c r="H54" s="29" t="str">
        <f>_xll.qlLeg($C54&amp;"_Red",$AF54,_xll.qlCalendarAdjust($Q54,$O54,$L54,Trigger),,Permanent,,ObjectOverwrite)</f>
        <v>IT0003792238_Red#0001</v>
      </c>
      <c r="I54" s="29" t="str">
        <f>_xll.qlMultiPhaseLeg($C54&amp;"_Leg",$G54:$H54,,Permanent,,ObjectOverwrite)</f>
        <v>IT0003792238_Leg#0001</v>
      </c>
      <c r="J54" s="32" t="str">
        <f>_xll.qlBond($C54,$D54,$K54,SettlementDays,$Q54,$M54,$O54,$AG54,$I54,Permanent,,ObjectOverwrite)</f>
        <v>IT0003792238#0001</v>
      </c>
      <c r="K54" s="44" t="s">
        <v>8</v>
      </c>
      <c r="L54" s="44" t="s">
        <v>49</v>
      </c>
      <c r="M54" s="30">
        <v>100</v>
      </c>
      <c r="N54" s="26">
        <v>38369</v>
      </c>
      <c r="O54" s="27">
        <v>40195</v>
      </c>
      <c r="P54" s="42" t="s">
        <v>9</v>
      </c>
      <c r="Q54" s="42" t="s">
        <v>19</v>
      </c>
      <c r="R54" s="42" t="s">
        <v>17</v>
      </c>
      <c r="S54" s="42" t="s">
        <v>17</v>
      </c>
      <c r="T54" s="27" t="s">
        <v>291</v>
      </c>
      <c r="U54" s="27" t="b">
        <v>0</v>
      </c>
      <c r="V54" s="45" t="e">
        <f>NA()</f>
        <v>#N/A</v>
      </c>
      <c r="W54" s="45" t="e">
        <v>#N/A</v>
      </c>
      <c r="X54" s="61">
        <v>2</v>
      </c>
      <c r="Y54" s="52" t="b">
        <v>0</v>
      </c>
      <c r="Z54" s="70" t="s">
        <v>18</v>
      </c>
      <c r="AA54" s="58" t="e">
        <f>NA()</f>
        <v>#N/A</v>
      </c>
      <c r="AB54" s="63" t="s">
        <v>221</v>
      </c>
      <c r="AC54" s="58" t="s">
        <v>293</v>
      </c>
      <c r="AD54" s="64" t="s">
        <v>222</v>
      </c>
      <c r="AE54" s="58" t="e">
        <f>NA()</f>
        <v>#N/A</v>
      </c>
      <c r="AF54" s="65">
        <v>100</v>
      </c>
      <c r="AG54" s="58">
        <v>38369</v>
      </c>
      <c r="AH54" s="43" t="s">
        <v>218</v>
      </c>
      <c r="AI54" s="47"/>
      <c r="AJ54" s="7"/>
    </row>
    <row r="55" spans="2:36" s="1" customFormat="1" x14ac:dyDescent="0.2">
      <c r="B55" s="40"/>
      <c r="C55" s="37" t="s">
        <v>149</v>
      </c>
      <c r="D55" s="33" t="s">
        <v>182</v>
      </c>
      <c r="E55" s="33" t="str">
        <f>IF(ISERROR(F55),_xll.ohRangeRetrieveError(F55),IF(ISERROR(G55),_xll.ohRangeRetrieveError(G55),IF(ISERROR(H55),_xll.ohRangeRetrieveError(H55),IF(ISERROR(I55),_xll.ohRangeRetrieveError(I55),IF(ISERROR(J55),_xll.ohRangeRetrieveError(J55),"---")))))</f>
        <v>---</v>
      </c>
      <c r="F55" s="29" t="str">
        <f>_xll.qlSchedule($C55&amp;"_Sch",$N55,$O55,$P55,$Q55,$R55,$S55,$T55,$U55,$V55,$W55,Permanent,Trigger,ObjectOverwrite)</f>
        <v>IT0003844500_Sch#0001</v>
      </c>
      <c r="G55" s="29" t="str">
        <f>_xll.qlCmsLeg($C55&amp;"_Cpn",$L55,$M55,$F55,$X55,$Y55,$Z55,$AA55,$AB55,$AC55,$AD55,$AE55,Permanent,Trigger,ObjectOverwrite)</f>
        <v>IT0003844500_Cpn#0001</v>
      </c>
      <c r="H55" s="29" t="str">
        <f>_xll.qlLeg($C55&amp;"_Red",$AF55,_xll.qlCalendarAdjust($Q55,$O55,$L55,Trigger),,Permanent,,ObjectOverwrite)</f>
        <v>IT0003844500_Red#0001</v>
      </c>
      <c r="I55" s="29" t="str">
        <f>_xll.qlMultiPhaseLeg($C55&amp;"_Leg",$G55:$H55,,Permanent,,ObjectOverwrite)</f>
        <v>IT0003844500_Leg#0001</v>
      </c>
      <c r="J55" s="32" t="str">
        <f>_xll.qlBond($C55,$D55,$K55,SettlementDays,$Q55,$M55,$O55,$AG55,$I55,Permanent,,ObjectOverwrite)</f>
        <v>IT0003844500#0001</v>
      </c>
      <c r="K55" s="44" t="s">
        <v>8</v>
      </c>
      <c r="L55" s="44" t="s">
        <v>16</v>
      </c>
      <c r="M55" s="30">
        <v>100</v>
      </c>
      <c r="N55" s="26">
        <v>38488</v>
      </c>
      <c r="O55" s="27">
        <v>40314</v>
      </c>
      <c r="P55" s="42" t="s">
        <v>35</v>
      </c>
      <c r="Q55" s="42" t="s">
        <v>19</v>
      </c>
      <c r="R55" s="42" t="s">
        <v>17</v>
      </c>
      <c r="S55" s="42" t="s">
        <v>17</v>
      </c>
      <c r="T55" s="27" t="s">
        <v>291</v>
      </c>
      <c r="U55" s="27" t="b">
        <v>0</v>
      </c>
      <c r="V55" s="45" t="e">
        <f>NA()</f>
        <v>#N/A</v>
      </c>
      <c r="W55" s="45" t="e">
        <v>#N/A</v>
      </c>
      <c r="X55" s="61">
        <v>2</v>
      </c>
      <c r="Y55" s="52" t="b">
        <v>0</v>
      </c>
      <c r="Z55" s="70" t="s">
        <v>18</v>
      </c>
      <c r="AA55" s="54" t="s">
        <v>223</v>
      </c>
      <c r="AB55" s="63" t="s">
        <v>224</v>
      </c>
      <c r="AC55" s="58" t="s">
        <v>293</v>
      </c>
      <c r="AD55" s="64" t="s">
        <v>225</v>
      </c>
      <c r="AE55" s="58" t="e">
        <f>NA()</f>
        <v>#N/A</v>
      </c>
      <c r="AF55" s="65">
        <v>100</v>
      </c>
      <c r="AG55" s="58">
        <v>38488</v>
      </c>
      <c r="AH55" s="43"/>
      <c r="AI55" s="47"/>
      <c r="AJ55" s="7"/>
    </row>
    <row r="56" spans="2:36" s="1" customFormat="1" ht="11.25" x14ac:dyDescent="0.2">
      <c r="B56" s="40"/>
      <c r="C56" s="37" t="s">
        <v>150</v>
      </c>
      <c r="D56" s="33" t="s">
        <v>183</v>
      </c>
      <c r="E56" s="33" t="str">
        <f>IF(ISERROR(F56),_xll.ohRangeRetrieveError(F56),IF(ISERROR(G56),_xll.ohRangeRetrieveError(G56),IF(ISERROR(H56),_xll.ohRangeRetrieveError(H56),IF(ISERROR(I56),_xll.ohRangeRetrieveError(I56),IF(ISERROR(J56),_xll.ohRangeRetrieveError(J56),"---")))))</f>
        <v>---</v>
      </c>
      <c r="F56" s="29" t="str">
        <f>_xll.qlSchedule($C56&amp;"_Sch",$N56,$O56,$P56,$Q56,$R56,$S56,$T56,$U56,$V56,$W56,Permanent,Trigger,ObjectOverwrite)</f>
        <v>IT0003853071_Sch#0001</v>
      </c>
      <c r="G56" s="29" t="str">
        <f>_xll.qlCmsLeg($C56&amp;"_Cpn",$L56,$M56,$F56,$X56,$Y56,$Z56,$AA56,$AB56,$AC56,$AD56,$AE56,Permanent,Trigger,ObjectOverwrite)</f>
        <v>IT0003853071_Cpn#0001</v>
      </c>
      <c r="H56" s="29" t="str">
        <f>_xll.qlLeg($C56&amp;"_Red",$AF56,_xll.qlCalendarAdjust($Q56,$O56,$L56,Trigger),,Permanent,,ObjectOverwrite)</f>
        <v>IT0003853071_Red#0001</v>
      </c>
      <c r="I56" s="29" t="str">
        <f>_xll.qlMultiPhaseLeg($C56&amp;"_Leg",$G56:$H56,,Permanent,,ObjectOverwrite)</f>
        <v>IT0003853071_Leg#0001</v>
      </c>
      <c r="J56" s="32" t="str">
        <f>_xll.qlBond($C56,$D56,$K56,SettlementDays,$Q56,$M56,$O56,$AG56,$I56,Permanent,,ObjectOverwrite)</f>
        <v>IT0003853071#0001</v>
      </c>
      <c r="K56" s="44" t="s">
        <v>8</v>
      </c>
      <c r="L56" s="44" t="s">
        <v>49</v>
      </c>
      <c r="M56" s="30">
        <v>100</v>
      </c>
      <c r="N56" s="26">
        <v>38504</v>
      </c>
      <c r="O56" s="27">
        <v>39965</v>
      </c>
      <c r="P56" s="42" t="s">
        <v>9</v>
      </c>
      <c r="Q56" s="42" t="s">
        <v>19</v>
      </c>
      <c r="R56" s="42" t="s">
        <v>17</v>
      </c>
      <c r="S56" s="42" t="s">
        <v>17</v>
      </c>
      <c r="T56" s="27" t="s">
        <v>291</v>
      </c>
      <c r="U56" s="27" t="b">
        <v>0</v>
      </c>
      <c r="V56" s="45" t="e">
        <f>NA()</f>
        <v>#N/A</v>
      </c>
      <c r="W56" s="45" t="e">
        <v>#N/A</v>
      </c>
      <c r="X56" s="61">
        <v>2</v>
      </c>
      <c r="Y56" s="52" t="b">
        <v>0</v>
      </c>
      <c r="Z56" s="70" t="s">
        <v>18</v>
      </c>
      <c r="AA56" s="58" t="e">
        <f>NA()</f>
        <v>#N/A</v>
      </c>
      <c r="AB56" s="63" t="s">
        <v>259</v>
      </c>
      <c r="AC56" s="58" t="s">
        <v>293</v>
      </c>
      <c r="AD56" s="64" t="s">
        <v>226</v>
      </c>
      <c r="AE56" s="58" t="e">
        <f>NA()</f>
        <v>#N/A</v>
      </c>
      <c r="AF56" s="65">
        <v>100</v>
      </c>
      <c r="AG56" s="58">
        <v>38504</v>
      </c>
      <c r="AH56" s="43" t="s">
        <v>227</v>
      </c>
      <c r="AI56" s="48" t="s">
        <v>36</v>
      </c>
      <c r="AJ56" s="7"/>
    </row>
    <row r="57" spans="2:36" s="1" customFormat="1" x14ac:dyDescent="0.2">
      <c r="B57" s="40"/>
      <c r="C57" s="37" t="s">
        <v>151</v>
      </c>
      <c r="D57" s="33" t="s">
        <v>184</v>
      </c>
      <c r="E57" s="33" t="str">
        <f>IF(ISERROR(F57),_xll.ohRangeRetrieveError(F57),IF(ISERROR(G57),_xll.ohRangeRetrieveError(G57),IF(ISERROR(H57),_xll.ohRangeRetrieveError(H57),IF(ISERROR(I57),_xll.ohRangeRetrieveError(I57),IF(ISERROR(J57),_xll.ohRangeRetrieveError(J57),"---")))))</f>
        <v>---</v>
      </c>
      <c r="F57" s="29" t="str">
        <f>_xll.qlSchedule($C57&amp;"_Sch",$N57,$O57,$P57,$Q57,$R57,$S57,$T57,$U57,$V57,$W57,Permanent,Trigger,ObjectOverwrite)</f>
        <v>IT0003925796_Sch#0001</v>
      </c>
      <c r="G57" s="29" t="str">
        <f>_xll.qlCmsLeg($C57&amp;"_Cpn",$L57,$M57,$F57,$X57,$Y57,$Z57,$AA57,$AB57,$AC57,$AD57,$AE57,Permanent,Trigger,ObjectOverwrite)</f>
        <v>IT0003925796_Cpn#0001</v>
      </c>
      <c r="H57" s="29" t="str">
        <f>_xll.qlLeg($C57&amp;"_Red",$AF57,_xll.qlCalendarAdjust($Q57,$O57,$L57,Trigger),,Permanent,,ObjectOverwrite)</f>
        <v>IT0003925796_Red#0001</v>
      </c>
      <c r="I57" s="29" t="str">
        <f>_xll.qlMultiPhaseLeg($C57&amp;"_Leg",$G57:$H57,,Permanent,,ObjectOverwrite)</f>
        <v>IT0003925796_Leg#0001</v>
      </c>
      <c r="J57" s="32" t="str">
        <f>_xll.qlBond($C57,$D57,$K57,SettlementDays,$Q57,$M57,$O57,$AG57,$I57,Permanent,,ObjectOverwrite)</f>
        <v>IT0003925796#0001</v>
      </c>
      <c r="K57" s="44" t="s">
        <v>8</v>
      </c>
      <c r="L57" s="44" t="s">
        <v>16</v>
      </c>
      <c r="M57" s="30">
        <v>100</v>
      </c>
      <c r="N57" s="26">
        <v>38625</v>
      </c>
      <c r="O57" s="27">
        <v>44104</v>
      </c>
      <c r="P57" s="42" t="s">
        <v>35</v>
      </c>
      <c r="Q57" s="42" t="s">
        <v>19</v>
      </c>
      <c r="R57" s="42" t="s">
        <v>17</v>
      </c>
      <c r="S57" s="42" t="s">
        <v>17</v>
      </c>
      <c r="T57" s="27" t="s">
        <v>291</v>
      </c>
      <c r="U57" s="27" t="b">
        <v>0</v>
      </c>
      <c r="V57" s="45" t="e">
        <f>NA()</f>
        <v>#N/A</v>
      </c>
      <c r="W57" s="45" t="e">
        <v>#N/A</v>
      </c>
      <c r="X57" s="61">
        <v>2</v>
      </c>
      <c r="Y57" s="52" t="b">
        <v>0</v>
      </c>
      <c r="Z57" s="62" t="s">
        <v>18</v>
      </c>
      <c r="AA57" s="54">
        <v>0.02</v>
      </c>
      <c r="AB57" s="63">
        <v>1</v>
      </c>
      <c r="AC57" s="58" t="s">
        <v>293</v>
      </c>
      <c r="AD57" s="64">
        <v>-5.4999999999999997E-3</v>
      </c>
      <c r="AE57" s="64">
        <v>7.0000000000000007E-2</v>
      </c>
      <c r="AF57" s="65">
        <v>100</v>
      </c>
      <c r="AG57" s="58">
        <v>38625</v>
      </c>
      <c r="AH57" s="43"/>
      <c r="AI57" s="47"/>
      <c r="AJ57" s="7"/>
    </row>
    <row r="58" spans="2:36" s="1" customFormat="1" x14ac:dyDescent="0.2">
      <c r="B58" s="40"/>
      <c r="C58" s="37" t="s">
        <v>152</v>
      </c>
      <c r="D58" s="33" t="s">
        <v>185</v>
      </c>
      <c r="E58" s="33" t="str">
        <f>IF(ISERROR(F58),_xll.ohRangeRetrieveError(F58),IF(ISERROR(G58),_xll.ohRangeRetrieveError(G58),IF(ISERROR(H58),_xll.ohRangeRetrieveError(H58),IF(ISERROR(I58),_xll.ohRangeRetrieveError(I58),IF(ISERROR(J58),_xll.ohRangeRetrieveError(J58),"---")))))</f>
        <v>---</v>
      </c>
      <c r="F58" s="29" t="str">
        <f>_xll.qlSchedule($C58&amp;"_Sch",$N58,$O58,$P58,$Q58,$R58,$S58,$T58,$U58,$V58,$W58,Permanent,Trigger,ObjectOverwrite)</f>
        <v>IT0003929525_Sch#0001</v>
      </c>
      <c r="G58" s="29" t="str">
        <f>_xll.qlCmsLeg($C58&amp;"_Cpn",$L58,$M58,$F58,$X58,$Y58,$Z58,$AA58,$AB58,$AC58,$AD58,$AE58,Permanent,Trigger,ObjectOverwrite)</f>
        <v>IT0003929525_Cpn#0001</v>
      </c>
      <c r="H58" s="29" t="str">
        <f>_xll.qlLeg($C58&amp;"_Red",$AF58,_xll.qlCalendarAdjust($Q58,$O58,$L58,Trigger),,Permanent,,ObjectOverwrite)</f>
        <v>IT0003929525_Red#0001</v>
      </c>
      <c r="I58" s="29" t="str">
        <f>_xll.qlMultiPhaseLeg($C58&amp;"_Leg",$G58:$H58,,Permanent,,ObjectOverwrite)</f>
        <v>IT0003929525_Leg#0001</v>
      </c>
      <c r="J58" s="32" t="str">
        <f>_xll.qlBond($C58,$D58,$K58,SettlementDays,$Q58,$M58,$O58,$AG58,$I58,Permanent,,ObjectOverwrite)</f>
        <v>IT0003929525#0001</v>
      </c>
      <c r="K58" s="44" t="s">
        <v>8</v>
      </c>
      <c r="L58" s="44" t="s">
        <v>16</v>
      </c>
      <c r="M58" s="30">
        <v>100</v>
      </c>
      <c r="N58" s="26">
        <v>38644</v>
      </c>
      <c r="O58" s="27">
        <v>42296</v>
      </c>
      <c r="P58" s="42" t="s">
        <v>35</v>
      </c>
      <c r="Q58" s="42" t="s">
        <v>19</v>
      </c>
      <c r="R58" s="42" t="s">
        <v>17</v>
      </c>
      <c r="S58" s="42" t="s">
        <v>17</v>
      </c>
      <c r="T58" s="27" t="s">
        <v>291</v>
      </c>
      <c r="U58" s="27" t="b">
        <v>0</v>
      </c>
      <c r="V58" s="45" t="e">
        <f>NA()</f>
        <v>#N/A</v>
      </c>
      <c r="W58" s="45" t="e">
        <v>#N/A</v>
      </c>
      <c r="X58" s="61">
        <v>5</v>
      </c>
      <c r="Y58" s="52" t="b">
        <v>0</v>
      </c>
      <c r="Z58" s="62" t="s">
        <v>18</v>
      </c>
      <c r="AA58" s="54">
        <v>2.35E-2</v>
      </c>
      <c r="AB58" s="63">
        <v>0.8</v>
      </c>
      <c r="AC58" s="58" t="s">
        <v>293</v>
      </c>
      <c r="AD58" s="64">
        <v>0</v>
      </c>
      <c r="AE58" s="58" t="e">
        <f>NA()</f>
        <v>#N/A</v>
      </c>
      <c r="AF58" s="65">
        <v>100</v>
      </c>
      <c r="AG58" s="58">
        <v>38644</v>
      </c>
      <c r="AH58" s="43"/>
      <c r="AI58" s="47"/>
      <c r="AJ58" s="7"/>
    </row>
    <row r="59" spans="2:36" s="1" customFormat="1" ht="11.25" x14ac:dyDescent="0.2">
      <c r="B59" s="40"/>
      <c r="C59" s="37" t="s">
        <v>153</v>
      </c>
      <c r="D59" s="33" t="s">
        <v>186</v>
      </c>
      <c r="E59" s="33" t="str">
        <f>IF(ISERROR(F59),_xll.ohRangeRetrieveError(F59),IF(ISERROR(G59),_xll.ohRangeRetrieveError(G59),IF(ISERROR(H59),_xll.ohRangeRetrieveError(H59),IF(ISERROR(I59),_xll.ohRangeRetrieveError(I59),IF(ISERROR(J59),_xll.ohRangeRetrieveError(J59),"---")))))</f>
        <v>---</v>
      </c>
      <c r="F59" s="29" t="str">
        <f>_xll.qlSchedule($C59&amp;"_Sch",$N59,$O59,$P59,$Q59,$R59,$S59,$T59,$U59,$V59,$W59,Permanent,Trigger,ObjectOverwrite)</f>
        <v>IT0003964803_Sch#0001</v>
      </c>
      <c r="G59" s="29" t="str">
        <f>_xll.qlCmsLeg($C59&amp;"_Cpn",$L59,$M59,$F59,$X59,$Y59,$Z59,$AA59,$AB59,$AC59,$AD59,$AE59,Permanent,Trigger,ObjectOverwrite)</f>
        <v>IT0003964803_Cpn#0001</v>
      </c>
      <c r="H59" s="29" t="str">
        <f>_xll.qlLeg($C59&amp;"_Red",$AF59,_xll.qlCalendarAdjust($Q59,$O59,$L59,Trigger),,Permanent,,ObjectOverwrite)</f>
        <v>IT0003964803_Red#0001</v>
      </c>
      <c r="I59" s="29" t="str">
        <f>_xll.qlMultiPhaseLeg($C59&amp;"_Leg",$G59:$H59,,Permanent,,ObjectOverwrite)</f>
        <v>IT0003964803_Leg#0001</v>
      </c>
      <c r="J59" s="32" t="str">
        <f>_xll.qlBond($C59,$D59,$K59,SettlementDays,$Q59,$M59,$O59,$AG59,$I59,Permanent,,ObjectOverwrite)</f>
        <v>IT0003964803#0001</v>
      </c>
      <c r="K59" s="44" t="s">
        <v>8</v>
      </c>
      <c r="L59" s="44" t="s">
        <v>49</v>
      </c>
      <c r="M59" s="30">
        <v>100</v>
      </c>
      <c r="N59" s="26">
        <v>38705</v>
      </c>
      <c r="O59" s="27">
        <v>40531</v>
      </c>
      <c r="P59" s="42" t="s">
        <v>9</v>
      </c>
      <c r="Q59" s="42" t="s">
        <v>19</v>
      </c>
      <c r="R59" s="42" t="s">
        <v>17</v>
      </c>
      <c r="S59" s="42" t="s">
        <v>17</v>
      </c>
      <c r="T59" s="27" t="s">
        <v>291</v>
      </c>
      <c r="U59" s="27" t="b">
        <v>0</v>
      </c>
      <c r="V59" s="45" t="e">
        <f>NA()</f>
        <v>#N/A</v>
      </c>
      <c r="W59" s="45" t="e">
        <v>#N/A</v>
      </c>
      <c r="X59" s="61">
        <v>2</v>
      </c>
      <c r="Y59" s="52" t="b">
        <v>0</v>
      </c>
      <c r="Z59" s="70" t="s">
        <v>18</v>
      </c>
      <c r="AA59" s="54">
        <v>2.75E-2</v>
      </c>
      <c r="AB59" s="63">
        <v>0.68</v>
      </c>
      <c r="AC59" s="58" t="s">
        <v>293</v>
      </c>
      <c r="AD59" s="64">
        <v>0</v>
      </c>
      <c r="AE59" s="58" t="e">
        <f>NA()</f>
        <v>#N/A</v>
      </c>
      <c r="AF59" s="65">
        <v>100</v>
      </c>
      <c r="AG59" s="58">
        <v>38705</v>
      </c>
      <c r="AH59" s="43" t="s">
        <v>227</v>
      </c>
      <c r="AI59" s="48" t="s">
        <v>36</v>
      </c>
      <c r="AJ59" s="7"/>
    </row>
    <row r="60" spans="2:36" s="1" customFormat="1" ht="11.25" x14ac:dyDescent="0.2">
      <c r="B60" s="40"/>
      <c r="C60" s="37" t="s">
        <v>154</v>
      </c>
      <c r="D60" s="33" t="s">
        <v>187</v>
      </c>
      <c r="E60" s="33" t="str">
        <f>IF(ISERROR(F60),_xll.ohRangeRetrieveError(F60),IF(ISERROR(G60),_xll.ohRangeRetrieveError(G60),IF(ISERROR(H60),_xll.ohRangeRetrieveError(H60),IF(ISERROR(I60),_xll.ohRangeRetrieveError(I60),IF(ISERROR(J60),_xll.ohRangeRetrieveError(J60),"---")))))</f>
        <v>---</v>
      </c>
      <c r="F60" s="29" t="str">
        <f>_xll.qlSchedule($C60&amp;"_Sch",$N60,$O60,$P60,$Q60,$R60,$S60,$T60,$U60,$V60,$W60,Permanent,Trigger,ObjectOverwrite)</f>
        <v>XS0097596463_Sch#0001</v>
      </c>
      <c r="G60" s="29" t="str">
        <f>_xll.qlCmsLeg($C60&amp;"_Cpn",$L60,$M60,$F60,$X60,$Y60,$Z60,$AA60,$AB60,$AC60,$AD60,$AE60,Permanent,Trigger,ObjectOverwrite)</f>
        <v>XS0097596463_Cpn#0001</v>
      </c>
      <c r="H60" s="29" t="str">
        <f>_xll.qlLeg($C60&amp;"_Red",$AF60,_xll.qlCalendarAdjust($Q60,$O60,$L60,Trigger),,Permanent,,ObjectOverwrite)</f>
        <v>XS0097596463_Red#0001</v>
      </c>
      <c r="I60" s="29" t="str">
        <f>_xll.qlMultiPhaseLeg($C60&amp;"_Leg",$G60:$H60,,Permanent,,ObjectOverwrite)</f>
        <v>XS0097596463_Leg#0001</v>
      </c>
      <c r="J60" s="32" t="str">
        <f>_xll.qlBond($C60,$D60,$K60,SettlementDays,$Q60,$M60,$O60,$AG60,$I60,Permanent,,ObjectOverwrite)</f>
        <v>XS0097596463#0001</v>
      </c>
      <c r="K60" s="44" t="s">
        <v>8</v>
      </c>
      <c r="L60" s="44" t="s">
        <v>16</v>
      </c>
      <c r="M60" s="30">
        <v>100</v>
      </c>
      <c r="N60" s="26">
        <v>36301</v>
      </c>
      <c r="O60" s="27">
        <v>41780</v>
      </c>
      <c r="P60" s="42" t="s">
        <v>35</v>
      </c>
      <c r="Q60" s="42" t="s">
        <v>19</v>
      </c>
      <c r="R60" s="42" t="s">
        <v>17</v>
      </c>
      <c r="S60" s="42" t="s">
        <v>17</v>
      </c>
      <c r="T60" s="27" t="s">
        <v>291</v>
      </c>
      <c r="U60" s="27" t="b">
        <v>0</v>
      </c>
      <c r="V60" s="45" t="e">
        <f>NA()</f>
        <v>#N/A</v>
      </c>
      <c r="W60" s="45" t="e">
        <v>#N/A</v>
      </c>
      <c r="X60" s="61">
        <v>2</v>
      </c>
      <c r="Y60" s="52" t="b">
        <v>0</v>
      </c>
      <c r="Z60" s="62" t="s">
        <v>18</v>
      </c>
      <c r="AA60" s="54">
        <v>0.04</v>
      </c>
      <c r="AB60" s="63">
        <v>0.85</v>
      </c>
      <c r="AC60" s="58" t="s">
        <v>293</v>
      </c>
      <c r="AD60" s="64">
        <v>0</v>
      </c>
      <c r="AE60" s="58" t="e">
        <f>NA()</f>
        <v>#N/A</v>
      </c>
      <c r="AF60" s="65">
        <v>100</v>
      </c>
      <c r="AG60" s="58">
        <v>36301</v>
      </c>
      <c r="AH60" s="43"/>
      <c r="AI60" s="48"/>
      <c r="AJ60" s="7"/>
    </row>
    <row r="61" spans="2:36" s="1" customFormat="1" ht="11.25" x14ac:dyDescent="0.2">
      <c r="B61" s="40"/>
      <c r="C61" s="37" t="s">
        <v>155</v>
      </c>
      <c r="D61" s="33" t="s">
        <v>188</v>
      </c>
      <c r="E61" s="33" t="str">
        <f>IF(ISERROR(F61),_xll.ohRangeRetrieveError(F61),IF(ISERROR(G61),_xll.ohRangeRetrieveError(G61),IF(ISERROR(H61),_xll.ohRangeRetrieveError(H61),IF(ISERROR(I61),_xll.ohRangeRetrieveError(I61),IF(ISERROR(J61),_xll.ohRangeRetrieveError(J61),"---")))))</f>
        <v>---</v>
      </c>
      <c r="F61" s="29" t="str">
        <f>_xll.qlSchedule($C61&amp;"_Sch",$N61,$O61,$P61,$Q61,$R61,$S61,$T61,$U61,$V61,$W61,Permanent,Trigger,ObjectOverwrite)</f>
        <v>XS0171795510_Sch#0001</v>
      </c>
      <c r="G61" s="29" t="str">
        <f>_xll.qlCmsLeg($C61&amp;"_Cpn",$L61,$M61,$F61,$X61,$Y61,$Z61,$AA61,$AB61,$AC61,$AD61,$AE61,Permanent,Trigger,ObjectOverwrite)</f>
        <v>XS0171795510_Cpn#0001</v>
      </c>
      <c r="H61" s="29" t="str">
        <f>_xll.qlLeg($C61&amp;"_Red",$AF61,_xll.qlCalendarAdjust($Q61,$O61,$L61,Trigger),,Permanent,,ObjectOverwrite)</f>
        <v>XS0171795510_Red#0001</v>
      </c>
      <c r="I61" s="29" t="str">
        <f>_xll.qlMultiPhaseLeg($C61&amp;"_Leg",$G61:$H61,,Permanent,,ObjectOverwrite)</f>
        <v>XS0171795510_Leg#0001</v>
      </c>
      <c r="J61" s="32" t="str">
        <f>_xll.qlBond($C61,$D61,$K61,SettlementDays,$Q61,$M61,$O61,$AG61,$I61,Permanent,,ObjectOverwrite)</f>
        <v>XS0171795510#0001</v>
      </c>
      <c r="K61" s="44" t="s">
        <v>8</v>
      </c>
      <c r="L61" s="44" t="s">
        <v>49</v>
      </c>
      <c r="M61" s="30">
        <v>100</v>
      </c>
      <c r="N61" s="26">
        <v>37813</v>
      </c>
      <c r="O61" s="27">
        <v>41466</v>
      </c>
      <c r="P61" s="42" t="s">
        <v>9</v>
      </c>
      <c r="Q61" s="42" t="s">
        <v>19</v>
      </c>
      <c r="R61" s="42" t="s">
        <v>49</v>
      </c>
      <c r="S61" s="42" t="s">
        <v>49</v>
      </c>
      <c r="T61" s="27" t="s">
        <v>291</v>
      </c>
      <c r="U61" s="27" t="b">
        <v>0</v>
      </c>
      <c r="V61" s="45" t="e">
        <f>NA()</f>
        <v>#N/A</v>
      </c>
      <c r="W61" s="45" t="e">
        <v>#N/A</v>
      </c>
      <c r="X61" s="61">
        <v>2</v>
      </c>
      <c r="Y61" s="52" t="b">
        <v>0</v>
      </c>
      <c r="Z61" s="62" t="s">
        <v>32</v>
      </c>
      <c r="AA61" s="54">
        <v>2.5000000000000001E-2</v>
      </c>
      <c r="AB61" s="63">
        <v>0.7</v>
      </c>
      <c r="AC61" s="60" t="s">
        <v>294</v>
      </c>
      <c r="AD61" s="64">
        <v>0</v>
      </c>
      <c r="AE61" s="58" t="e">
        <f>NA()</f>
        <v>#N/A</v>
      </c>
      <c r="AF61" s="65">
        <v>100</v>
      </c>
      <c r="AG61" s="58">
        <v>37813</v>
      </c>
      <c r="AH61" s="43"/>
      <c r="AI61" s="48"/>
      <c r="AJ61" s="7"/>
    </row>
    <row r="62" spans="2:36" s="1" customFormat="1" x14ac:dyDescent="0.2">
      <c r="B62" s="40"/>
      <c r="C62" s="37" t="s">
        <v>156</v>
      </c>
      <c r="D62" s="33" t="s">
        <v>189</v>
      </c>
      <c r="E62" s="33" t="str">
        <f>IF(ISERROR(F62),_xll.ohRangeRetrieveError(F62),IF(ISERROR(G62),_xll.ohRangeRetrieveError(G62),IF(ISERROR(H62),_xll.ohRangeRetrieveError(H62),IF(ISERROR(I62),_xll.ohRangeRetrieveError(I62),IF(ISERROR(J62),_xll.ohRangeRetrieveError(J62),"---")))))</f>
        <v>---</v>
      </c>
      <c r="F62" s="29" t="str">
        <f>_xll.qlSchedule($C62&amp;"_Sch",$N62,$O62,$P62,$Q62,$R62,$S62,$T62,$U62,$V62,$W62,Permanent,Trigger,ObjectOverwrite)</f>
        <v>XS0215079202_Sch#0001</v>
      </c>
      <c r="G62" s="29" t="str">
        <f>_xll.qlCmsLeg($C62&amp;"_Cpn",$L62,$M62,$F62,$X62,$Y62,$Z62,$AA62,$AB62,$AC62,$AD62,$AE62,Permanent,Trigger,ObjectOverwrite)</f>
        <v>XS0215079202_Cpn#0001</v>
      </c>
      <c r="H62" s="29" t="str">
        <f>_xll.qlLeg($C62&amp;"_Red",$AF62,_xll.qlCalendarAdjust($Q62,$O62,$L62,Trigger),,Permanent,,ObjectOverwrite)</f>
        <v>XS0215079202_Red#0001</v>
      </c>
      <c r="I62" s="29" t="str">
        <f>_xll.qlMultiPhaseLeg($C62&amp;"_Leg",$G62:$H62,,Permanent,,ObjectOverwrite)</f>
        <v>XS0215079202_Leg#0001</v>
      </c>
      <c r="J62" s="32" t="str">
        <f>_xll.qlBond($C62,$D62,$K62,SettlementDays,$Q62,$M62,$O62,$AG62,$I62,Permanent,,ObjectOverwrite)</f>
        <v>XS0215079202#0001</v>
      </c>
      <c r="K62" s="44" t="s">
        <v>8</v>
      </c>
      <c r="L62" s="44" t="s">
        <v>16</v>
      </c>
      <c r="M62" s="30">
        <v>100</v>
      </c>
      <c r="N62" s="26">
        <v>38443</v>
      </c>
      <c r="O62" s="27">
        <v>42095</v>
      </c>
      <c r="P62" s="42" t="s">
        <v>35</v>
      </c>
      <c r="Q62" s="42" t="s">
        <v>19</v>
      </c>
      <c r="R62" s="42" t="s">
        <v>17</v>
      </c>
      <c r="S62" s="42" t="s">
        <v>17</v>
      </c>
      <c r="T62" s="27" t="s">
        <v>291</v>
      </c>
      <c r="U62" s="27" t="b">
        <v>0</v>
      </c>
      <c r="V62" s="45" t="e">
        <f>NA()</f>
        <v>#N/A</v>
      </c>
      <c r="W62" s="45" t="e">
        <v>#N/A</v>
      </c>
      <c r="X62" s="61">
        <v>4</v>
      </c>
      <c r="Y62" s="52" t="b">
        <v>0</v>
      </c>
      <c r="Z62" s="62" t="s">
        <v>18</v>
      </c>
      <c r="AA62" s="57" t="s">
        <v>230</v>
      </c>
      <c r="AB62" s="63" t="s">
        <v>229</v>
      </c>
      <c r="AC62" s="58" t="s">
        <v>293</v>
      </c>
      <c r="AD62" s="64" t="s">
        <v>228</v>
      </c>
      <c r="AE62" s="58" t="e">
        <f>NA()</f>
        <v>#N/A</v>
      </c>
      <c r="AF62" s="65">
        <v>100</v>
      </c>
      <c r="AG62" s="58">
        <v>38443</v>
      </c>
      <c r="AH62" s="47"/>
      <c r="AI62" s="47"/>
      <c r="AJ62" s="7"/>
    </row>
    <row r="63" spans="2:36" s="1" customFormat="1" x14ac:dyDescent="0.2">
      <c r="B63" s="40"/>
      <c r="C63" s="37" t="s">
        <v>157</v>
      </c>
      <c r="D63" s="33" t="s">
        <v>190</v>
      </c>
      <c r="E63" s="33" t="str">
        <f>IF(ISERROR(F63),_xll.ohRangeRetrieveError(F63),IF(ISERROR(G63),_xll.ohRangeRetrieveError(G63),IF(ISERROR(H63),_xll.ohRangeRetrieveError(H63),IF(ISERROR(I63),_xll.ohRangeRetrieveError(I63),IF(ISERROR(J63),_xll.ohRangeRetrieveError(J63),"---")))))</f>
        <v>---</v>
      </c>
      <c r="F63" s="29" t="str">
        <f>_xll.qlSchedule($C63&amp;"_Sch",$N63,$O63,$P63,$Q63,$R63,$S63,$T63,$U63,$V63,$W63,Permanent,Trigger,ObjectOverwrite)</f>
        <v>XS0215963702_Sch#0001</v>
      </c>
      <c r="G63" s="29" t="str">
        <f>_xll.qlCmsLeg($C63&amp;"_Cpn",$L63,$M63,$F63,$X63,$Y63,$Z63,$AA63,$AB63,$AC63,$AD63,$AE63,Permanent,Trigger,ObjectOverwrite)</f>
        <v>XS0215963702_Cpn#0001</v>
      </c>
      <c r="H63" s="29" t="str">
        <f>_xll.qlLeg($C63&amp;"_Red",$AF63,_xll.qlCalendarAdjust($Q63,$O63,$L63,Trigger),,Permanent,,ObjectOverwrite)</f>
        <v>XS0215963702_Red#0001</v>
      </c>
      <c r="I63" s="29" t="str">
        <f>_xll.qlMultiPhaseLeg($C63&amp;"_Leg",$G63:$H63,,Permanent,,ObjectOverwrite)</f>
        <v>XS0215963702_Leg#0001</v>
      </c>
      <c r="J63" s="32" t="str">
        <f>_xll.qlBond($C63,$D63,$K63,SettlementDays,$Q63,$M63,$O63,$AG63,$I63,Permanent,,ObjectOverwrite)</f>
        <v>XS0215963702#0001</v>
      </c>
      <c r="K63" s="44" t="s">
        <v>8</v>
      </c>
      <c r="L63" s="44" t="s">
        <v>49</v>
      </c>
      <c r="M63" s="30">
        <v>100</v>
      </c>
      <c r="N63" s="26">
        <v>38448</v>
      </c>
      <c r="O63" s="27">
        <v>43927</v>
      </c>
      <c r="P63" s="42" t="s">
        <v>35</v>
      </c>
      <c r="Q63" s="42" t="s">
        <v>19</v>
      </c>
      <c r="R63" s="42" t="s">
        <v>17</v>
      </c>
      <c r="S63" s="42" t="s">
        <v>17</v>
      </c>
      <c r="T63" s="27" t="s">
        <v>291</v>
      </c>
      <c r="U63" s="27" t="b">
        <v>0</v>
      </c>
      <c r="V63" s="45" t="e">
        <f>NA()</f>
        <v>#N/A</v>
      </c>
      <c r="W63" s="45" t="e">
        <v>#N/A</v>
      </c>
      <c r="X63" s="61">
        <v>2</v>
      </c>
      <c r="Y63" s="52" t="b">
        <v>0</v>
      </c>
      <c r="Z63" s="62" t="s">
        <v>32</v>
      </c>
      <c r="AA63" s="58" t="e">
        <f>NA()</f>
        <v>#N/A</v>
      </c>
      <c r="AB63" s="63" t="s">
        <v>231</v>
      </c>
      <c r="AC63" s="58" t="s">
        <v>293</v>
      </c>
      <c r="AD63" s="64" t="s">
        <v>232</v>
      </c>
      <c r="AE63" s="58" t="e">
        <f>NA()</f>
        <v>#N/A</v>
      </c>
      <c r="AF63" s="65">
        <v>100</v>
      </c>
      <c r="AG63" s="58">
        <v>38448</v>
      </c>
      <c r="AH63" s="47"/>
      <c r="AI63" s="47"/>
      <c r="AJ63" s="7"/>
    </row>
    <row r="64" spans="2:36" s="1" customFormat="1" x14ac:dyDescent="0.2">
      <c r="B64" s="40"/>
      <c r="C64" s="37" t="s">
        <v>158</v>
      </c>
      <c r="D64" s="33" t="s">
        <v>191</v>
      </c>
      <c r="E64" s="33" t="str">
        <f>IF(ISERROR(F64),_xll.ohRangeRetrieveError(F64),IF(ISERROR(G64),_xll.ohRangeRetrieveError(G64),IF(ISERROR(H64),_xll.ohRangeRetrieveError(H64),IF(ISERROR(I64),_xll.ohRangeRetrieveError(I64),IF(ISERROR(J64),_xll.ohRangeRetrieveError(J64),"---")))))</f>
        <v>---</v>
      </c>
      <c r="F64" s="29" t="str">
        <f>_xll.qlSchedule($C64&amp;"_Sch",$N64,$O64,$P64,$Q64,$R64,$S64,$T64,$U64,$V64,$W64,Permanent,Trigger,ObjectOverwrite)</f>
        <v>XS0218766664_Sch#0001</v>
      </c>
      <c r="G64" s="29" t="str">
        <f>_xll.qlCmsLeg($C64&amp;"_Cpn",$L64,$M64,$F64,$X64,$Y64,$Z64,$AA64,$AB64,$AC64,$AD64,$AE64,Permanent,Trigger,ObjectOverwrite)</f>
        <v>XS0218766664_Cpn#0001</v>
      </c>
      <c r="H64" s="29" t="str">
        <f>_xll.qlLeg($C64&amp;"_Red",$AF64,_xll.qlCalendarAdjust($Q64,$O64,$L64,Trigger),,Permanent,,ObjectOverwrite)</f>
        <v>XS0218766664_Red#0001</v>
      </c>
      <c r="I64" s="29" t="str">
        <f>_xll.qlMultiPhaseLeg($C64&amp;"_Leg",$G64:$H64,,Permanent,,ObjectOverwrite)</f>
        <v>XS0218766664_Leg#0001</v>
      </c>
      <c r="J64" s="32" t="str">
        <f>_xll.qlBond($C64,$D64,$K64,SettlementDays,$Q64,$M64,$O64,$AG64,$I64,Permanent,,ObjectOverwrite)</f>
        <v>XS0218766664#0001</v>
      </c>
      <c r="K64" s="44" t="s">
        <v>8</v>
      </c>
      <c r="L64" s="44" t="s">
        <v>16</v>
      </c>
      <c r="M64" s="30">
        <v>100</v>
      </c>
      <c r="N64" s="26">
        <v>38478</v>
      </c>
      <c r="O64" s="27">
        <v>42130</v>
      </c>
      <c r="P64" s="42" t="s">
        <v>35</v>
      </c>
      <c r="Q64" s="42" t="s">
        <v>19</v>
      </c>
      <c r="R64" s="42" t="s">
        <v>17</v>
      </c>
      <c r="S64" s="42" t="s">
        <v>17</v>
      </c>
      <c r="T64" s="27" t="s">
        <v>291</v>
      </c>
      <c r="U64" s="27" t="b">
        <v>0</v>
      </c>
      <c r="V64" s="45" t="e">
        <f>NA()</f>
        <v>#N/A</v>
      </c>
      <c r="W64" s="45" t="e">
        <v>#N/A</v>
      </c>
      <c r="X64" s="61">
        <v>2</v>
      </c>
      <c r="Y64" s="52" t="b">
        <v>0</v>
      </c>
      <c r="Z64" s="62" t="s">
        <v>32</v>
      </c>
      <c r="AA64" s="58" t="e">
        <f>NA()</f>
        <v>#N/A</v>
      </c>
      <c r="AB64" s="63">
        <v>0.84</v>
      </c>
      <c r="AC64" s="58" t="s">
        <v>293</v>
      </c>
      <c r="AD64" s="64">
        <v>0</v>
      </c>
      <c r="AE64" s="58" t="e">
        <f>NA()</f>
        <v>#N/A</v>
      </c>
      <c r="AF64" s="65">
        <v>100</v>
      </c>
      <c r="AG64" s="58">
        <v>38478</v>
      </c>
      <c r="AH64" s="47"/>
      <c r="AI64" s="47"/>
      <c r="AJ64" s="7"/>
    </row>
    <row r="65" spans="2:36" s="1" customFormat="1" x14ac:dyDescent="0.2">
      <c r="B65" s="40"/>
      <c r="C65" s="37" t="s">
        <v>159</v>
      </c>
      <c r="D65" s="33" t="s">
        <v>192</v>
      </c>
      <c r="E65" s="33" t="str">
        <f>IF(ISERROR(F65),_xll.ohRangeRetrieveError(F65),IF(ISERROR(G65),_xll.ohRangeRetrieveError(G65),IF(ISERROR(H65),_xll.ohRangeRetrieveError(H65),IF(ISERROR(I65),_xll.ohRangeRetrieveError(I65),IF(ISERROR(J65),_xll.ohRangeRetrieveError(J65),"---")))))</f>
        <v>---</v>
      </c>
      <c r="F65" s="29" t="str">
        <f>_xll.qlSchedule($C65&amp;"_Sch",$N65,$O65,$P65,$Q65,$R65,$S65,$T65,$U65,$V65,$W65,Permanent,Trigger,ObjectOverwrite)</f>
        <v>XS0223116541_Sch#0001</v>
      </c>
      <c r="G65" s="29" t="str">
        <f>_xll.qlCmsLeg($C65&amp;"_Cpn",$L65,$M65,$F65,$X65,$Y65,$Z65,$AA65,$AB65,$AC65,$AD65,$AE65,Permanent,Trigger,ObjectOverwrite)</f>
        <v>XS0223116541_Cpn#0001</v>
      </c>
      <c r="H65" s="29" t="str">
        <f>_xll.qlLeg($C65&amp;"_Red",$AF65,_xll.qlCalendarAdjust($Q65,$O65,$L65,Trigger),,Permanent,,ObjectOverwrite)</f>
        <v>XS0223116541_Red#0001</v>
      </c>
      <c r="I65" s="29" t="str">
        <f>_xll.qlMultiPhaseLeg($C65&amp;"_Leg",$G65:$H65,,Permanent,,ObjectOverwrite)</f>
        <v>XS0223116541_Leg#0001</v>
      </c>
      <c r="J65" s="32" t="str">
        <f>_xll.qlBond($C65,$D65,$K65,SettlementDays,$Q65,$M65,$O65,$AG65,$I65,Permanent,,ObjectOverwrite)</f>
        <v>XS0223116541#0001</v>
      </c>
      <c r="K65" s="44" t="s">
        <v>8</v>
      </c>
      <c r="L65" s="44" t="s">
        <v>49</v>
      </c>
      <c r="M65" s="30">
        <v>100</v>
      </c>
      <c r="N65" s="26">
        <v>38531</v>
      </c>
      <c r="O65" s="27">
        <v>44010</v>
      </c>
      <c r="P65" s="42" t="s">
        <v>35</v>
      </c>
      <c r="Q65" s="42" t="s">
        <v>19</v>
      </c>
      <c r="R65" s="42" t="s">
        <v>17</v>
      </c>
      <c r="S65" s="42" t="s">
        <v>17</v>
      </c>
      <c r="T65" s="27" t="s">
        <v>291</v>
      </c>
      <c r="U65" s="27" t="b">
        <v>0</v>
      </c>
      <c r="V65" s="45" t="e">
        <f>NA()</f>
        <v>#N/A</v>
      </c>
      <c r="W65" s="45" t="e">
        <v>#N/A</v>
      </c>
      <c r="X65" s="61">
        <v>2</v>
      </c>
      <c r="Y65" s="52" t="b">
        <v>0</v>
      </c>
      <c r="Z65" s="62" t="s">
        <v>32</v>
      </c>
      <c r="AA65" s="54">
        <v>0.02</v>
      </c>
      <c r="AB65" s="63">
        <v>1</v>
      </c>
      <c r="AC65" s="58" t="s">
        <v>293</v>
      </c>
      <c r="AD65" s="64">
        <v>0</v>
      </c>
      <c r="AE65" s="64">
        <v>7.0000000000000007E-2</v>
      </c>
      <c r="AF65" s="65">
        <v>100</v>
      </c>
      <c r="AG65" s="58">
        <v>38531</v>
      </c>
      <c r="AH65" s="47"/>
      <c r="AI65" s="47"/>
      <c r="AJ65" s="7"/>
    </row>
    <row r="66" spans="2:36" s="1" customFormat="1" x14ac:dyDescent="0.2">
      <c r="B66" s="40"/>
      <c r="C66" s="37" t="s">
        <v>160</v>
      </c>
      <c r="D66" s="33" t="s">
        <v>193</v>
      </c>
      <c r="E66" s="33" t="str">
        <f>IF(ISERROR(F66),_xll.ohRangeRetrieveError(F66),IF(ISERROR(G66),_xll.ohRangeRetrieveError(G66),IF(ISERROR(H66),_xll.ohRangeRetrieveError(H66),IF(ISERROR(I66),_xll.ohRangeRetrieveError(I66),IF(ISERROR(J66),_xll.ohRangeRetrieveError(J66),"---")))))</f>
        <v>---</v>
      </c>
      <c r="F66" s="29" t="str">
        <f>_xll.qlSchedule($C66&amp;"_Sch",$N66,$O66,$P66,$Q66,$R66,$S66,$T66,$U66,$V66,$W66,Permanent,Trigger,ObjectOverwrite)</f>
        <v>XS0223451500_Sch#0001</v>
      </c>
      <c r="G66" s="29" t="str">
        <f>_xll.qlCmsLeg($C66&amp;"_Cpn",$L66,$M66,$F66,$X66,$Y66,$Z66,$AA66,$AB66,$AC66,$AD66,$AE66,Permanent,Trigger,ObjectOverwrite)</f>
        <v>XS0223451500_Cpn#0001</v>
      </c>
      <c r="H66" s="29" t="str">
        <f>_xll.qlLeg($C66&amp;"_Red",$AF66,_xll.qlCalendarAdjust($Q66,$O66,$L66,Trigger),,Permanent,,ObjectOverwrite)</f>
        <v>XS0223451500_Red#0001</v>
      </c>
      <c r="I66" s="29" t="str">
        <f>_xll.qlMultiPhaseLeg($C66&amp;"_Leg",$G66:$H66,,Permanent,,ObjectOverwrite)</f>
        <v>XS0223451500_Leg#0001</v>
      </c>
      <c r="J66" s="32" t="str">
        <f>_xll.qlBond($C66,$D66,$K66,SettlementDays,$Q66,$M66,$O66,$AG66,$I66,Permanent,,ObjectOverwrite)</f>
        <v>XS0223451500#0001</v>
      </c>
      <c r="K66" s="44" t="s">
        <v>8</v>
      </c>
      <c r="L66" s="44" t="s">
        <v>49</v>
      </c>
      <c r="M66" s="30">
        <v>100</v>
      </c>
      <c r="N66" s="26">
        <v>38533</v>
      </c>
      <c r="O66" s="27">
        <v>45838</v>
      </c>
      <c r="P66" s="42" t="s">
        <v>35</v>
      </c>
      <c r="Q66" s="42" t="s">
        <v>19</v>
      </c>
      <c r="R66" s="42" t="s">
        <v>49</v>
      </c>
      <c r="S66" s="42" t="s">
        <v>49</v>
      </c>
      <c r="T66" s="27" t="s">
        <v>291</v>
      </c>
      <c r="U66" s="27" t="b">
        <v>0</v>
      </c>
      <c r="V66" s="45" t="e">
        <f>NA()</f>
        <v>#N/A</v>
      </c>
      <c r="W66" s="45" t="e">
        <v>#N/A</v>
      </c>
      <c r="X66" s="61">
        <v>2</v>
      </c>
      <c r="Y66" s="52" t="b">
        <v>0</v>
      </c>
      <c r="Z66" s="62" t="s">
        <v>32</v>
      </c>
      <c r="AA66" s="58" t="e">
        <f>NA()</f>
        <v>#N/A</v>
      </c>
      <c r="AB66" s="63">
        <v>1</v>
      </c>
      <c r="AC66" s="58" t="s">
        <v>293</v>
      </c>
      <c r="AD66" s="64">
        <v>0</v>
      </c>
      <c r="AE66" s="64">
        <v>7.0000000000000007E-2</v>
      </c>
      <c r="AF66" s="65">
        <v>100</v>
      </c>
      <c r="AG66" s="58">
        <v>38533</v>
      </c>
      <c r="AH66" s="47"/>
      <c r="AI66" s="47"/>
      <c r="AJ66" s="7"/>
    </row>
    <row r="67" spans="2:36" s="1" customFormat="1" ht="11.25" x14ac:dyDescent="0.2">
      <c r="B67" s="40"/>
      <c r="C67" s="37" t="s">
        <v>161</v>
      </c>
      <c r="D67" s="33" t="s">
        <v>194</v>
      </c>
      <c r="E67" s="33" t="str">
        <f>IF(ISERROR(F67),_xll.ohRangeRetrieveError(F67),IF(ISERROR(G67),_xll.ohRangeRetrieveError(G67),IF(ISERROR(H67),_xll.ohRangeRetrieveError(H67),IF(ISERROR(I67),_xll.ohRangeRetrieveError(I67),IF(ISERROR(J67),_xll.ohRangeRetrieveError(J67),"---")))))</f>
        <v>---</v>
      </c>
      <c r="F67" s="29" t="str">
        <f>_xll.qlSchedule($C67&amp;"_Sch",$N67,$O67,$P67,$Q67,$R67,$S67,$T67,$U67,$V67,$W67,Permanent,Trigger,ObjectOverwrite)</f>
        <v>XS0226191798_Sch#0001</v>
      </c>
      <c r="G67" s="29" t="str">
        <f>_xll.qlCmsLeg($C67&amp;"_Cpn",$L67,$M67,$F67,$X67,$Y67,$Z67,$AA67,$AB67,$AC67,$AD67,$AE67,Permanent,Trigger,ObjectOverwrite)</f>
        <v>XS0226191798_Cpn#0001</v>
      </c>
      <c r="H67" s="29" t="str">
        <f>_xll.qlLeg($C67&amp;"_Red",$AF67,_xll.qlCalendarAdjust($Q67,$O67,$L67,Trigger),,Permanent,,ObjectOverwrite)</f>
        <v>XS0226191798_Red#0001</v>
      </c>
      <c r="I67" s="29" t="str">
        <f>_xll.qlMultiPhaseLeg($C67&amp;"_Leg",$G67:$H67,,Permanent,,ObjectOverwrite)</f>
        <v>XS0226191798_Leg#0001</v>
      </c>
      <c r="J67" s="32" t="str">
        <f>_xll.qlBond($C67,$D67,$K67,SettlementDays,$Q67,$M67,$O67,$AG67,$I67,Permanent,,ObjectOverwrite)</f>
        <v>XS0226191798#0001</v>
      </c>
      <c r="K67" s="44" t="s">
        <v>8</v>
      </c>
      <c r="L67" s="44" t="s">
        <v>16</v>
      </c>
      <c r="M67" s="30">
        <v>100</v>
      </c>
      <c r="N67" s="26">
        <v>38590</v>
      </c>
      <c r="O67" s="27">
        <v>44069</v>
      </c>
      <c r="P67" s="42" t="s">
        <v>35</v>
      </c>
      <c r="Q67" s="42" t="s">
        <v>19</v>
      </c>
      <c r="R67" s="42" t="s">
        <v>17</v>
      </c>
      <c r="S67" s="42" t="s">
        <v>17</v>
      </c>
      <c r="T67" s="27" t="s">
        <v>291</v>
      </c>
      <c r="U67" s="27" t="b">
        <v>0</v>
      </c>
      <c r="V67" s="45" t="e">
        <f>NA()</f>
        <v>#N/A</v>
      </c>
      <c r="W67" s="45" t="e">
        <v>#N/A</v>
      </c>
      <c r="X67" s="61">
        <v>5</v>
      </c>
      <c r="Y67" s="52" t="b">
        <v>0</v>
      </c>
      <c r="Z67" s="62" t="s">
        <v>32</v>
      </c>
      <c r="AA67" s="54">
        <v>0.02</v>
      </c>
      <c r="AB67" s="63">
        <v>1</v>
      </c>
      <c r="AC67" s="58" t="s">
        <v>293</v>
      </c>
      <c r="AD67" s="64">
        <v>-4.7999999999999996E-3</v>
      </c>
      <c r="AE67" s="64">
        <v>7.0000000000000007E-2</v>
      </c>
      <c r="AF67" s="65">
        <v>100</v>
      </c>
      <c r="AG67" s="58">
        <v>38590</v>
      </c>
      <c r="AH67" s="43" t="s">
        <v>233</v>
      </c>
      <c r="AI67" s="48" t="s">
        <v>36</v>
      </c>
      <c r="AJ67" s="7"/>
    </row>
    <row r="68" spans="2:36" s="1" customFormat="1" x14ac:dyDescent="0.2">
      <c r="B68" s="40"/>
      <c r="C68" s="37" t="s">
        <v>162</v>
      </c>
      <c r="D68" s="33" t="s">
        <v>195</v>
      </c>
      <c r="E68" s="33" t="str">
        <f>IF(ISERROR(F68),_xll.ohRangeRetrieveError(F68),IF(ISERROR(G68),_xll.ohRangeRetrieveError(G68),IF(ISERROR(H68),_xll.ohRangeRetrieveError(H68),IF(ISERROR(I68),_xll.ohRangeRetrieveError(I68),IF(ISERROR(J68),_xll.ohRangeRetrieveError(J68),"---")))))</f>
        <v>---</v>
      </c>
      <c r="F68" s="29" t="str">
        <f>_xll.qlSchedule($C68&amp;"_Sch",$N68,$O68,$P68,$Q68,$R68,$S68,$T68,$U68,$V68,$W68,Permanent,Trigger,ObjectOverwrite)</f>
        <v>XS0238509078_Sch#0001</v>
      </c>
      <c r="G68" s="29" t="str">
        <f>_xll.qlCmsLeg($C68&amp;"_Cpn",$L68,$M68,$F68,$X68,$Y68,$Z68,$AA68,$AB68,$AC68,$AD68,$AE68,Permanent,Trigger,ObjectOverwrite)</f>
        <v>XS0238509078_Cpn#0001</v>
      </c>
      <c r="H68" s="29" t="str">
        <f>_xll.qlLeg($C68&amp;"_Red",$AF68,_xll.qlCalendarAdjust($Q68,$O68,$L68,Trigger),,Permanent,,ObjectOverwrite)</f>
        <v>XS0238509078_Red#0001</v>
      </c>
      <c r="I68" s="29" t="str">
        <f>_xll.qlMultiPhaseLeg($C68&amp;"_Leg",$G68:$H68,,Permanent,,ObjectOverwrite)</f>
        <v>XS0238509078_Leg#0001</v>
      </c>
      <c r="J68" s="32" t="str">
        <f>_xll.qlBond($C68,$D68,$K68,SettlementDays,$Q68,$M68,$O68,$AG68,$I68,Permanent,,ObjectOverwrite)</f>
        <v>XS0238509078#0001</v>
      </c>
      <c r="K68" s="44" t="s">
        <v>8</v>
      </c>
      <c r="L68" s="44" t="s">
        <v>16</v>
      </c>
      <c r="M68" s="30">
        <v>100</v>
      </c>
      <c r="N68" s="26">
        <v>38736</v>
      </c>
      <c r="O68" s="27">
        <v>41658</v>
      </c>
      <c r="P68" s="42" t="s">
        <v>35</v>
      </c>
      <c r="Q68" s="42" t="s">
        <v>19</v>
      </c>
      <c r="R68" s="42" t="s">
        <v>17</v>
      </c>
      <c r="S68" s="42" t="s">
        <v>17</v>
      </c>
      <c r="T68" s="27" t="s">
        <v>291</v>
      </c>
      <c r="U68" s="27" t="b">
        <v>0</v>
      </c>
      <c r="V68" s="45" t="e">
        <f>NA()</f>
        <v>#N/A</v>
      </c>
      <c r="W68" s="45" t="e">
        <v>#N/A</v>
      </c>
      <c r="X68" s="61">
        <v>2</v>
      </c>
      <c r="Y68" s="52" t="b">
        <v>0</v>
      </c>
      <c r="Z68" s="62" t="s">
        <v>32</v>
      </c>
      <c r="AA68" s="54">
        <v>2.5000000000000001E-2</v>
      </c>
      <c r="AB68" s="63">
        <v>0.82</v>
      </c>
      <c r="AC68" s="58" t="s">
        <v>293</v>
      </c>
      <c r="AD68" s="64">
        <v>0</v>
      </c>
      <c r="AE68" s="58" t="e">
        <f>NA()</f>
        <v>#N/A</v>
      </c>
      <c r="AF68" s="65">
        <v>100</v>
      </c>
      <c r="AG68" s="58">
        <v>38736</v>
      </c>
      <c r="AH68" s="47"/>
      <c r="AI68" s="47"/>
      <c r="AJ68" s="7"/>
    </row>
    <row r="69" spans="2:36" s="1" customFormat="1" x14ac:dyDescent="0.2">
      <c r="B69" s="40"/>
      <c r="C69" s="37" t="s">
        <v>163</v>
      </c>
      <c r="D69" s="33" t="s">
        <v>196</v>
      </c>
      <c r="E69" s="33" t="str">
        <f>IF(ISERROR(F69),_xll.ohRangeRetrieveError(F69),IF(ISERROR(G69),_xll.ohRangeRetrieveError(G69),IF(ISERROR(H69),_xll.ohRangeRetrieveError(H69),IF(ISERROR(I69),_xll.ohRangeRetrieveError(I69),IF(ISERROR(J69),_xll.ohRangeRetrieveError(J69),"---")))))</f>
        <v>---</v>
      </c>
      <c r="F69" s="29" t="str">
        <f>_xll.qlSchedule($C69&amp;"_Sch",$N69,$O69,$P69,$Q69,$R69,$S69,$T69,$U69,$V69,$W69,Permanent,Trigger,ObjectOverwrite)</f>
        <v>XS0273633429_Sch#0001</v>
      </c>
      <c r="G69" s="29" t="str">
        <f>_xll.qlCmsLeg($C69&amp;"_Cpn",$L69,$M69,$F69,$X69,$Y69,$Z69,$AA69,$AB69,$AC69,$AD69,$AE69,Permanent,Trigger,ObjectOverwrite)</f>
        <v>XS0273633429_Cpn#0001</v>
      </c>
      <c r="H69" s="29" t="str">
        <f>_xll.qlLeg($C69&amp;"_Red",$AF69,_xll.qlCalendarAdjust($Q69,$O69,$L69,Trigger),,Permanent,,ObjectOverwrite)</f>
        <v>XS0273633429_Red#0001</v>
      </c>
      <c r="I69" s="29" t="str">
        <f>_xll.qlMultiPhaseLeg($C69&amp;"_Leg",$G69:$H69,,Permanent,,ObjectOverwrite)</f>
        <v>XS0273633429_Leg#0001</v>
      </c>
      <c r="J69" s="32" t="str">
        <f>_xll.qlBond($C69,$D69,$K69,SettlementDays,$Q69,$M69,$O69,$AG69,$I69,Permanent,,ObjectOverwrite)</f>
        <v>XS0273633429#0001</v>
      </c>
      <c r="K69" s="44" t="s">
        <v>8</v>
      </c>
      <c r="L69" s="44" t="s">
        <v>49</v>
      </c>
      <c r="M69" s="30">
        <v>100</v>
      </c>
      <c r="N69" s="26">
        <v>39049</v>
      </c>
      <c r="O69" s="27">
        <v>41606</v>
      </c>
      <c r="P69" s="42" t="s">
        <v>50</v>
      </c>
      <c r="Q69" s="42" t="s">
        <v>19</v>
      </c>
      <c r="R69" s="42" t="s">
        <v>17</v>
      </c>
      <c r="S69" s="42" t="s">
        <v>17</v>
      </c>
      <c r="T69" s="27" t="s">
        <v>291</v>
      </c>
      <c r="U69" s="27" t="b">
        <v>0</v>
      </c>
      <c r="V69" s="45" t="e">
        <f>NA()</f>
        <v>#N/A</v>
      </c>
      <c r="W69" s="45" t="e">
        <v>#N/A</v>
      </c>
      <c r="X69" s="61">
        <v>2</v>
      </c>
      <c r="Y69" s="52" t="b">
        <v>0</v>
      </c>
      <c r="Z69" s="62" t="s">
        <v>32</v>
      </c>
      <c r="AA69" s="58" t="e">
        <f>NA()</f>
        <v>#N/A</v>
      </c>
      <c r="AB69" s="63">
        <v>0.91</v>
      </c>
      <c r="AC69" s="58" t="s">
        <v>295</v>
      </c>
      <c r="AD69" s="64">
        <v>0</v>
      </c>
      <c r="AE69" s="58" t="e">
        <f>NA()</f>
        <v>#N/A</v>
      </c>
      <c r="AF69" s="65">
        <v>100</v>
      </c>
      <c r="AG69" s="58">
        <v>39049</v>
      </c>
      <c r="AH69" s="47"/>
      <c r="AI69" s="47"/>
      <c r="AJ69" s="7"/>
    </row>
    <row r="70" spans="2:36" s="1" customFormat="1" ht="11.25" x14ac:dyDescent="0.2">
      <c r="B70" s="40"/>
      <c r="C70" s="37" t="s">
        <v>164</v>
      </c>
      <c r="D70" s="33" t="s">
        <v>197</v>
      </c>
      <c r="E70" s="33" t="str">
        <f>IF(ISERROR(F70),_xll.ohRangeRetrieveError(F70),IF(ISERROR(G70),_xll.ohRangeRetrieveError(G70),IF(ISERROR(H70),_xll.ohRangeRetrieveError(H70),IF(ISERROR(I70),_xll.ohRangeRetrieveError(I70),IF(ISERROR(J70),_xll.ohRangeRetrieveError(J70),"---")))))</f>
        <v>---</v>
      </c>
      <c r="F70" s="29" t="str">
        <f>_xll.qlSchedule($C70&amp;"_Sch",$N70,$O70,$P70,$Q70,$R70,$S70,$T70,$U70,$V70,$W70,Permanent,Trigger,ObjectOverwrite)</f>
        <v>XS0281902550_Sch#0001</v>
      </c>
      <c r="G70" s="29" t="str">
        <f>_xll.qlCmsLeg($C70&amp;"_Cpn",$L70,$M70,$F70,$X70,$Y70,$Z70,$AA70,$AB70,$AC70,$AD70,$AE70,Permanent,Trigger,ObjectOverwrite)</f>
        <v>XS0281902550_Cpn#0001</v>
      </c>
      <c r="H70" s="29" t="str">
        <f>_xll.qlLeg($C70&amp;"_Red",$AF70,_xll.qlCalendarAdjust($Q70,$O70,$L70,Trigger),,Permanent,,ObjectOverwrite)</f>
        <v>XS0281902550_Red#0001</v>
      </c>
      <c r="I70" s="29" t="str">
        <f>_xll.qlMultiPhaseLeg($C70&amp;"_Leg",$G70:$H70,,Permanent,,ObjectOverwrite)</f>
        <v>XS0281902550_Leg#0001</v>
      </c>
      <c r="J70" s="32" t="str">
        <f>_xll.qlBond($C70,$D70,$K70,SettlementDays,$Q70,$M70,$O70,$AG70,$I70,Permanent,,ObjectOverwrite)</f>
        <v>XS0281902550#0001</v>
      </c>
      <c r="K70" s="44" t="s">
        <v>8</v>
      </c>
      <c r="L70" s="44" t="s">
        <v>49</v>
      </c>
      <c r="M70" s="30">
        <v>100</v>
      </c>
      <c r="N70" s="26">
        <v>39112</v>
      </c>
      <c r="O70" s="27">
        <v>42765</v>
      </c>
      <c r="P70" s="42" t="s">
        <v>35</v>
      </c>
      <c r="Q70" s="42" t="s">
        <v>19</v>
      </c>
      <c r="R70" s="42" t="s">
        <v>17</v>
      </c>
      <c r="S70" s="42" t="s">
        <v>17</v>
      </c>
      <c r="T70" s="27" t="s">
        <v>291</v>
      </c>
      <c r="U70" s="27" t="b">
        <v>0</v>
      </c>
      <c r="V70" s="45" t="e">
        <f>NA()</f>
        <v>#N/A</v>
      </c>
      <c r="W70" s="45" t="e">
        <v>#N/A</v>
      </c>
      <c r="X70" s="61">
        <v>2</v>
      </c>
      <c r="Y70" s="52" t="b">
        <v>0</v>
      </c>
      <c r="Z70" s="62" t="s">
        <v>32</v>
      </c>
      <c r="AA70" s="54">
        <v>0</v>
      </c>
      <c r="AB70" s="63">
        <v>1</v>
      </c>
      <c r="AC70" s="58" t="s">
        <v>295</v>
      </c>
      <c r="AD70" s="64">
        <v>0</v>
      </c>
      <c r="AE70" s="58" t="e">
        <f>NA()</f>
        <v>#N/A</v>
      </c>
      <c r="AF70" s="65">
        <v>100</v>
      </c>
      <c r="AG70" s="58">
        <v>39112</v>
      </c>
      <c r="AH70" s="43" t="s">
        <v>51</v>
      </c>
      <c r="AI70" s="48" t="s">
        <v>36</v>
      </c>
      <c r="AJ70" s="7"/>
    </row>
    <row r="71" spans="2:36" s="1" customFormat="1" ht="11.25" x14ac:dyDescent="0.2">
      <c r="B71" s="40"/>
      <c r="C71" s="37" t="s">
        <v>236</v>
      </c>
      <c r="D71" s="33" t="s">
        <v>237</v>
      </c>
      <c r="E71" s="33" t="str">
        <f>IF(ISERROR(F71),_xll.ohRangeRetrieveError(F71),IF(ISERROR(G71),_xll.ohRangeRetrieveError(G71),IF(ISERROR(H71),_xll.ohRangeRetrieveError(H71),IF(ISERROR(I71),_xll.ohRangeRetrieveError(I71),IF(ISERROR(J71),_xll.ohRangeRetrieveError(J71),"---")))))</f>
        <v>---</v>
      </c>
      <c r="F71" s="29" t="str">
        <f>_xll.qlSchedule($C71&amp;"_Sch",$N71,$O71,$P71,$Q71,$R71,$S71,$T71,$U71,$V71,$W71,Permanent,Trigger,ObjectOverwrite)</f>
        <v>IT0001302659_Sch#0001</v>
      </c>
      <c r="G71" s="29" t="str">
        <f>_xll.qlCmsLeg($C71&amp;"_Cpn",$L71,$M71,$F71,$X71,$Y71,$Z71,$AA71,$AB71,$AC71,$AD71,$AE71,Permanent,Trigger,ObjectOverwrite)</f>
        <v>IT0001302659_Cpn#0001</v>
      </c>
      <c r="H71" s="29" t="str">
        <f>_xll.qlLeg($C71&amp;"_Red",$AF71,_xll.qlCalendarAdjust($Q71,$O71,$L71,Trigger),,Permanent,,ObjectOverwrite)</f>
        <v>IT0001302659_Red#0001</v>
      </c>
      <c r="I71" s="29" t="str">
        <f>_xll.qlMultiPhaseLeg($C71&amp;"_Leg",$G71:$H71,,Permanent,,ObjectOverwrite)</f>
        <v>IT0001302659_Leg#0001</v>
      </c>
      <c r="J71" s="32" t="str">
        <f>_xll.qlBond($C71,$D71,$K71,SettlementDays,$Q71,$M71,$O71,$AG71,$I71,Permanent,,ObjectOverwrite)</f>
        <v>IT0001302659#0001</v>
      </c>
      <c r="K71" s="44" t="s">
        <v>8</v>
      </c>
      <c r="L71" s="44" t="s">
        <v>49</v>
      </c>
      <c r="M71" s="30">
        <v>100</v>
      </c>
      <c r="N71" s="26">
        <v>36185</v>
      </c>
      <c r="O71" s="27">
        <v>43490</v>
      </c>
      <c r="P71" s="42" t="s">
        <v>35</v>
      </c>
      <c r="Q71" s="42" t="s">
        <v>19</v>
      </c>
      <c r="R71" s="42" t="s">
        <v>17</v>
      </c>
      <c r="S71" s="42" t="s">
        <v>17</v>
      </c>
      <c r="T71" s="27" t="s">
        <v>291</v>
      </c>
      <c r="U71" s="27" t="b">
        <v>0</v>
      </c>
      <c r="V71" s="45" t="e">
        <v>#N/A</v>
      </c>
      <c r="W71" s="45" t="e">
        <v>#N/A</v>
      </c>
      <c r="X71" s="61">
        <v>3</v>
      </c>
      <c r="Y71" s="52" t="b">
        <v>0</v>
      </c>
      <c r="Z71" s="62" t="s">
        <v>32</v>
      </c>
      <c r="AA71" s="57" t="s">
        <v>249</v>
      </c>
      <c r="AB71" s="63" t="s">
        <v>248</v>
      </c>
      <c r="AC71" s="58" t="s">
        <v>293</v>
      </c>
      <c r="AD71" s="64" t="s">
        <v>235</v>
      </c>
      <c r="AE71" s="58" t="e">
        <f>NA()</f>
        <v>#N/A</v>
      </c>
      <c r="AF71" s="65">
        <v>100</v>
      </c>
      <c r="AG71" s="58">
        <v>36185</v>
      </c>
      <c r="AH71" s="50" t="s">
        <v>218</v>
      </c>
      <c r="AI71" s="48"/>
      <c r="AJ71" s="7"/>
    </row>
    <row r="72" spans="2:36" s="1" customFormat="1" ht="11.25" x14ac:dyDescent="0.2">
      <c r="B72" s="40"/>
      <c r="C72" s="37" t="s">
        <v>238</v>
      </c>
      <c r="D72" s="33" t="s">
        <v>239</v>
      </c>
      <c r="E72" s="33" t="str">
        <f>IF(ISERROR(F72),_xll.ohRangeRetrieveError(F72),IF(ISERROR(G72),_xll.ohRangeRetrieveError(G72),IF(ISERROR(H72),_xll.ohRangeRetrieveError(H72),IF(ISERROR(I72),_xll.ohRangeRetrieveError(I72),IF(ISERROR(J72),_xll.ohRangeRetrieveError(J72),"---")))))</f>
        <v>---</v>
      </c>
      <c r="F72" s="29" t="str">
        <f>_xll.qlSchedule($C72&amp;"_Sch",$N72,$O72,$P72,$Q72,$R72,$S72,$T72,$U72,$V72,$W72,Permanent,Trigger,ObjectOverwrite)</f>
        <v>IT0001239042_Sch#0001</v>
      </c>
      <c r="G72" s="29" t="str">
        <f>_xll.qlCmsLeg($C72&amp;"_Cpn",$L72,$M72,$F72,$X72,$Y72,$Z72,$AA72,$AB72,$AC72,$AD72,$AE72,Permanent,Trigger,ObjectOverwrite)</f>
        <v>IT0001239042_Cpn#0001</v>
      </c>
      <c r="H72" s="29" t="str">
        <f>_xll.qlLeg($C72&amp;"_Red",$AF72,_xll.qlCalendarAdjust($Q72,$O72,$L72,Trigger),,Permanent,,ObjectOverwrite)</f>
        <v>IT0001239042_Red#0001</v>
      </c>
      <c r="I72" s="29" t="str">
        <f>_xll.qlMultiPhaseLeg($C72&amp;"_Leg",$G72:$H72,,Permanent,,ObjectOverwrite)</f>
        <v>IT0001239042_Leg#0001</v>
      </c>
      <c r="J72" s="32" t="str">
        <f>_xll.qlBond($C72,$D72,$K72,SettlementDays,$Q72,$M72,$O72,$AG72,$I72,Permanent,,ObjectOverwrite)</f>
        <v>IT0001239042#0001</v>
      </c>
      <c r="K72" s="44" t="s">
        <v>8</v>
      </c>
      <c r="L72" s="44" t="s">
        <v>49</v>
      </c>
      <c r="M72" s="30">
        <v>100</v>
      </c>
      <c r="N72" s="26">
        <v>35977</v>
      </c>
      <c r="O72" s="27">
        <v>39630</v>
      </c>
      <c r="P72" s="42" t="s">
        <v>9</v>
      </c>
      <c r="Q72" s="42" t="s">
        <v>19</v>
      </c>
      <c r="R72" s="42" t="s">
        <v>17</v>
      </c>
      <c r="S72" s="42" t="s">
        <v>17</v>
      </c>
      <c r="T72" s="27" t="s">
        <v>291</v>
      </c>
      <c r="U72" s="27" t="b">
        <v>0</v>
      </c>
      <c r="V72" s="45" t="e">
        <v>#N/A</v>
      </c>
      <c r="W72" s="45" t="e">
        <v>#N/A</v>
      </c>
      <c r="X72" s="61">
        <v>2</v>
      </c>
      <c r="Y72" s="52" t="b">
        <v>0</v>
      </c>
      <c r="Z72" s="62" t="s">
        <v>32</v>
      </c>
      <c r="AA72" s="54">
        <v>0</v>
      </c>
      <c r="AB72" s="63">
        <v>1</v>
      </c>
      <c r="AC72" s="58" t="s">
        <v>293</v>
      </c>
      <c r="AD72" s="64">
        <v>-8.5000000000000006E-3</v>
      </c>
      <c r="AE72" s="58" t="e">
        <f>NA()</f>
        <v>#N/A</v>
      </c>
      <c r="AF72" s="65">
        <v>100</v>
      </c>
      <c r="AG72" s="58">
        <v>35977</v>
      </c>
      <c r="AH72" s="50" t="s">
        <v>250</v>
      </c>
      <c r="AI72" s="48" t="s">
        <v>36</v>
      </c>
      <c r="AJ72" s="7"/>
    </row>
    <row r="73" spans="2:36" s="1" customFormat="1" ht="11.25" x14ac:dyDescent="0.2">
      <c r="B73" s="40"/>
      <c r="C73" s="37" t="s">
        <v>240</v>
      </c>
      <c r="D73" s="33" t="s">
        <v>241</v>
      </c>
      <c r="E73" s="33" t="str">
        <f>IF(ISERROR(F73),_xll.ohRangeRetrieveError(F73),IF(ISERROR(G73),_xll.ohRangeRetrieveError(G73),IF(ISERROR(H73),_xll.ohRangeRetrieveError(H73),IF(ISERROR(I73),_xll.ohRangeRetrieveError(I73),IF(ISERROR(J73),_xll.ohRangeRetrieveError(J73),"---")))))</f>
        <v>---</v>
      </c>
      <c r="F73" s="29" t="str">
        <f>_xll.qlSchedule($C73&amp;"_Sch",$N73,$O73,$P73,$Q73,$R73,$S73,$T73,$U73,$V73,$W73,Permanent,Trigger,ObjectOverwrite)</f>
        <v>IT0001339586_Sch#0001</v>
      </c>
      <c r="G73" s="29" t="str">
        <f>_xll.qlCmsLeg($C73&amp;"_Cpn",$L73,$M73,$F73,$X73,$Y73,$Z73,$AA73,$AB73,$AC73,$AD73,$AE73,Permanent,Trigger,ObjectOverwrite)</f>
        <v>IT0001339586_Cpn#0001</v>
      </c>
      <c r="H73" s="29" t="str">
        <f>_xll.qlLeg($C73&amp;"_Red",$AF73,_xll.qlCalendarAdjust($Q73,$O73,$L73,Trigger),,Permanent,,ObjectOverwrite)</f>
        <v>IT0001339586_Red#0001</v>
      </c>
      <c r="I73" s="29" t="str">
        <f>_xll.qlMultiPhaseLeg($C73&amp;"_Leg",$G73:$H73,,Permanent,,ObjectOverwrite)</f>
        <v>IT0001339586_Leg#0001</v>
      </c>
      <c r="J73" s="32" t="str">
        <f>_xll.qlBond($C73,$D73,$K73,SettlementDays,$Q73,$M73,$O73,$AG73,$I73,Permanent,,ObjectOverwrite)</f>
        <v>IT0001339586#0001</v>
      </c>
      <c r="K73" s="44" t="s">
        <v>8</v>
      </c>
      <c r="L73" s="44" t="s">
        <v>49</v>
      </c>
      <c r="M73" s="30">
        <v>100</v>
      </c>
      <c r="N73" s="26">
        <v>36336</v>
      </c>
      <c r="O73" s="27">
        <v>43641</v>
      </c>
      <c r="P73" s="42" t="s">
        <v>35</v>
      </c>
      <c r="Q73" s="42" t="s">
        <v>19</v>
      </c>
      <c r="R73" s="42" t="s">
        <v>17</v>
      </c>
      <c r="S73" s="42" t="s">
        <v>17</v>
      </c>
      <c r="T73" s="27" t="s">
        <v>291</v>
      </c>
      <c r="U73" s="27" t="b">
        <v>0</v>
      </c>
      <c r="V73" s="45" t="e">
        <v>#N/A</v>
      </c>
      <c r="W73" s="45" t="e">
        <v>#N/A</v>
      </c>
      <c r="X73" s="61">
        <v>2</v>
      </c>
      <c r="Y73" s="52" t="b">
        <v>0</v>
      </c>
      <c r="Z73" s="62" t="s">
        <v>18</v>
      </c>
      <c r="AA73" s="58" t="e">
        <f>NA()</f>
        <v>#N/A</v>
      </c>
      <c r="AB73" s="63" t="s">
        <v>252</v>
      </c>
      <c r="AC73" s="58" t="s">
        <v>294</v>
      </c>
      <c r="AD73" s="64" t="s">
        <v>251</v>
      </c>
      <c r="AE73" s="58" t="e">
        <f>NA()</f>
        <v>#N/A</v>
      </c>
      <c r="AF73" s="65">
        <v>100</v>
      </c>
      <c r="AG73" s="58">
        <v>36336</v>
      </c>
      <c r="AH73" s="50" t="s">
        <v>253</v>
      </c>
      <c r="AI73" s="48"/>
      <c r="AJ73" s="7"/>
    </row>
    <row r="74" spans="2:36" s="1" customFormat="1" x14ac:dyDescent="0.2">
      <c r="B74" s="40"/>
      <c r="C74" s="37" t="s">
        <v>242</v>
      </c>
      <c r="D74" s="33" t="s">
        <v>243</v>
      </c>
      <c r="E74" s="33" t="str">
        <f>IF(ISERROR(F74),_xll.ohRangeRetrieveError(F74),IF(ISERROR(G74),_xll.ohRangeRetrieveError(G74),IF(ISERROR(H74),_xll.ohRangeRetrieveError(H74),IF(ISERROR(I74),_xll.ohRangeRetrieveError(I74),IF(ISERROR(J74),_xll.ohRangeRetrieveError(J74),"---")))))</f>
        <v>---</v>
      </c>
      <c r="F74" s="29" t="str">
        <f>_xll.qlSchedule($C74&amp;"_Sch",$N74,$O74,$P74,$Q74,$R74,$S74,$T74,$U74,$V74,$W74,Permanent,Trigger,ObjectOverwrite)</f>
        <v>IT0001324851_Sch#0001</v>
      </c>
      <c r="G74" s="29" t="str">
        <f>_xll.qlCmsLeg($C74&amp;"_Cpn",$L74,$M74,$F74,$X74,$Y74,$Z74,$AA74,$AB74,$AC74,$AD74,$AE74,Permanent,Trigger,ObjectOverwrite)</f>
        <v>IT0001324851_Cpn#0001</v>
      </c>
      <c r="H74" s="29" t="str">
        <f>_xll.qlLeg($C74&amp;"_Red",$AF74,_xll.qlCalendarAdjust($Q74,$O74,$L74,Trigger),,Permanent,,ObjectOverwrite)</f>
        <v>IT0001324851_Red#0001</v>
      </c>
      <c r="I74" s="29" t="str">
        <f>_xll.qlMultiPhaseLeg($C74&amp;"_Leg",$G74:$H74,,Permanent,,ObjectOverwrite)</f>
        <v>IT0001324851_Leg#0001</v>
      </c>
      <c r="J74" s="32" t="str">
        <f>_xll.qlBond($C74,$D74,$K74,SettlementDays,$Q74,$M74,$O74,$AG74,$I74,Permanent,,ObjectOverwrite)</f>
        <v>IT0001324851#0001</v>
      </c>
      <c r="K74" s="44" t="s">
        <v>8</v>
      </c>
      <c r="L74" s="44" t="s">
        <v>49</v>
      </c>
      <c r="M74" s="30">
        <v>100</v>
      </c>
      <c r="N74" s="26">
        <v>36259</v>
      </c>
      <c r="O74" s="27">
        <v>39912</v>
      </c>
      <c r="P74" s="42" t="s">
        <v>35</v>
      </c>
      <c r="Q74" s="42" t="s">
        <v>19</v>
      </c>
      <c r="R74" s="42" t="s">
        <v>17</v>
      </c>
      <c r="S74" s="42" t="s">
        <v>17</v>
      </c>
      <c r="T74" s="27" t="s">
        <v>291</v>
      </c>
      <c r="U74" s="27" t="b">
        <v>0</v>
      </c>
      <c r="V74" s="45" t="e">
        <v>#N/A</v>
      </c>
      <c r="W74" s="45" t="e">
        <v>#N/A</v>
      </c>
      <c r="X74" s="61">
        <v>2</v>
      </c>
      <c r="Y74" s="52" t="b">
        <v>0</v>
      </c>
      <c r="Z74" s="62" t="s">
        <v>18</v>
      </c>
      <c r="AA74" s="54">
        <v>0.04</v>
      </c>
      <c r="AB74" s="63" t="s">
        <v>255</v>
      </c>
      <c r="AC74" s="58" t="s">
        <v>293</v>
      </c>
      <c r="AD74" s="64" t="s">
        <v>254</v>
      </c>
      <c r="AE74" s="58" t="e">
        <f>NA()</f>
        <v>#N/A</v>
      </c>
      <c r="AF74" s="65">
        <v>100</v>
      </c>
      <c r="AG74" s="58">
        <v>36259</v>
      </c>
      <c r="AH74" s="47"/>
      <c r="AI74" s="48"/>
      <c r="AJ74" s="7"/>
    </row>
    <row r="75" spans="2:36" s="1" customFormat="1" ht="11.25" x14ac:dyDescent="0.2">
      <c r="B75" s="40"/>
      <c r="C75" s="37" t="s">
        <v>244</v>
      </c>
      <c r="D75" s="33" t="s">
        <v>245</v>
      </c>
      <c r="E75" s="33" t="str">
        <f>IF(ISERROR(F75),_xll.ohRangeRetrieveError(F75),IF(ISERROR(G75),_xll.ohRangeRetrieveError(G75),IF(ISERROR(H75),_xll.ohRangeRetrieveError(H75),IF(ISERROR(I75),_xll.ohRangeRetrieveError(I75),IF(ISERROR(J75),_xll.ohRangeRetrieveError(J75),"---")))))</f>
        <v>---</v>
      </c>
      <c r="F75" s="29" t="str">
        <f>_xll.qlSchedule($C75&amp;"_Sch",$N75,$O75,$P75,$Q75,$R75,$S75,$T75,$U75,$V75,$W75,Permanent,Trigger,ObjectOverwrite)</f>
        <v>IT0001311247_Sch#0001</v>
      </c>
      <c r="G75" s="29" t="str">
        <f>_xll.qlCmsLeg($C75&amp;"_Cpn",$L75,$M75,$F75,$X75,$Y75,$Z75,$AA75,$AB75,$AC75,$AD75,$AE75,Permanent,Trigger,ObjectOverwrite)</f>
        <v>IT0001311247_Cpn#0001</v>
      </c>
      <c r="H75" s="29" t="str">
        <f>_xll.qlLeg($C75&amp;"_Red",$AF75,_xll.qlCalendarAdjust($Q75,$O75,$L75,Trigger),,Permanent,,ObjectOverwrite)</f>
        <v>IT0001311247_Red#0001</v>
      </c>
      <c r="I75" s="29" t="str">
        <f>_xll.qlMultiPhaseLeg($C75&amp;"_Leg",$G75:$H75,,Permanent,,ObjectOverwrite)</f>
        <v>IT0001311247_Leg#0001</v>
      </c>
      <c r="J75" s="32" t="str">
        <f>_xll.qlBond($C75,$D75,$K75,SettlementDays,$Q75,$M75,$O75,$AG75,$I75,Permanent,,ObjectOverwrite)</f>
        <v>IT0001311247#0001</v>
      </c>
      <c r="K75" s="44" t="s">
        <v>8</v>
      </c>
      <c r="L75" s="44" t="s">
        <v>49</v>
      </c>
      <c r="M75" s="30">
        <v>100</v>
      </c>
      <c r="N75" s="26">
        <v>36220</v>
      </c>
      <c r="O75" s="27">
        <v>43525</v>
      </c>
      <c r="P75" s="42" t="s">
        <v>35</v>
      </c>
      <c r="Q75" s="42" t="s">
        <v>19</v>
      </c>
      <c r="R75" s="42" t="s">
        <v>17</v>
      </c>
      <c r="S75" s="42" t="s">
        <v>17</v>
      </c>
      <c r="T75" s="27" t="s">
        <v>291</v>
      </c>
      <c r="U75" s="27" t="b">
        <v>0</v>
      </c>
      <c r="V75" s="45" t="e">
        <v>#N/A</v>
      </c>
      <c r="W75" s="45" t="e">
        <v>#N/A</v>
      </c>
      <c r="X75" s="61">
        <v>4</v>
      </c>
      <c r="Y75" s="52" t="b">
        <v>0</v>
      </c>
      <c r="Z75" s="62" t="s">
        <v>18</v>
      </c>
      <c r="AA75" s="54">
        <v>0</v>
      </c>
      <c r="AB75" s="63">
        <v>1.2</v>
      </c>
      <c r="AC75" s="58" t="s">
        <v>293</v>
      </c>
      <c r="AD75" s="64">
        <v>-5.7000000000000002E-2</v>
      </c>
      <c r="AE75" s="58" t="e">
        <f>NA()</f>
        <v>#N/A</v>
      </c>
      <c r="AF75" s="65">
        <v>100</v>
      </c>
      <c r="AG75" s="58">
        <v>36220</v>
      </c>
      <c r="AH75" s="50" t="s">
        <v>258</v>
      </c>
      <c r="AI75" s="48" t="s">
        <v>36</v>
      </c>
      <c r="AJ75" s="7"/>
    </row>
    <row r="76" spans="2:36" s="1" customFormat="1" x14ac:dyDescent="0.2">
      <c r="B76" s="40"/>
      <c r="C76" s="37" t="s">
        <v>246</v>
      </c>
      <c r="D76" s="33" t="s">
        <v>247</v>
      </c>
      <c r="E76" s="33" t="str">
        <f>IF(ISERROR(F76),_xll.ohRangeRetrieveError(F76),IF(ISERROR(G76),_xll.ohRangeRetrieveError(G76),IF(ISERROR(H76),_xll.ohRangeRetrieveError(H76),IF(ISERROR(I76),_xll.ohRangeRetrieveError(I76),IF(ISERROR(J76),_xll.ohRangeRetrieveError(J76),"---")))))</f>
        <v>---</v>
      </c>
      <c r="F76" s="29" t="str">
        <f>_xll.qlSchedule($C76&amp;"_Sch",$N76,$O76,$P76,$Q76,$R76,$S76,$T76,$U76,$V76,$W76,Permanent,Trigger,ObjectOverwrite)</f>
        <v>IT0001254330_Sch#0001</v>
      </c>
      <c r="G76" s="29" t="str">
        <f>_xll.qlCmsLeg($C76&amp;"_Cpn",$L76,$M76,$F76,$X76,$Y76,$Z76,$AA76,$AB76,$AC76,$AD76,$AE76,Permanent,Trigger,ObjectOverwrite)</f>
        <v>IT0001254330_Cpn#0001</v>
      </c>
      <c r="H76" s="29" t="str">
        <f>_xll.qlLeg($C76&amp;"_Red",$AF76,_xll.qlCalendarAdjust($Q76,$O76,$L76,Trigger),,Permanent,,ObjectOverwrite)</f>
        <v>IT0001254330_Red#0001</v>
      </c>
      <c r="I76" s="29" t="str">
        <f>_xll.qlMultiPhaseLeg($C76&amp;"_Leg",$G76:$H76,,Permanent,,ObjectOverwrite)</f>
        <v>IT0001254330_Leg#0001</v>
      </c>
      <c r="J76" s="32" t="str">
        <f>_xll.qlBond($C76,$D76,$K76,SettlementDays,$Q76,$M76,$O76,$AG76,$I76,Permanent,,ObjectOverwrite)</f>
        <v>IT0001254330#0001</v>
      </c>
      <c r="K76" s="44" t="s">
        <v>8</v>
      </c>
      <c r="L76" s="44" t="s">
        <v>49</v>
      </c>
      <c r="M76" s="30">
        <v>100</v>
      </c>
      <c r="N76" s="26">
        <v>36039</v>
      </c>
      <c r="O76" s="27">
        <v>39692</v>
      </c>
      <c r="P76" s="42" t="s">
        <v>9</v>
      </c>
      <c r="Q76" s="42" t="s">
        <v>19</v>
      </c>
      <c r="R76" s="42" t="s">
        <v>17</v>
      </c>
      <c r="S76" s="42" t="s">
        <v>17</v>
      </c>
      <c r="T76" s="27" t="s">
        <v>291</v>
      </c>
      <c r="U76" s="27" t="b">
        <v>0</v>
      </c>
      <c r="V76" s="45" t="e">
        <v>#N/A</v>
      </c>
      <c r="W76" s="45" t="e">
        <v>#N/A</v>
      </c>
      <c r="X76" s="61">
        <v>2</v>
      </c>
      <c r="Y76" s="52" t="b">
        <v>0</v>
      </c>
      <c r="Z76" s="62" t="s">
        <v>32</v>
      </c>
      <c r="AA76" s="54" t="s">
        <v>257</v>
      </c>
      <c r="AB76" s="63" t="s">
        <v>256</v>
      </c>
      <c r="AC76" s="58" t="s">
        <v>293</v>
      </c>
      <c r="AD76" s="64" t="s">
        <v>235</v>
      </c>
      <c r="AE76" s="58" t="e">
        <f>NA()</f>
        <v>#N/A</v>
      </c>
      <c r="AF76" s="65">
        <v>100</v>
      </c>
      <c r="AG76" s="58">
        <v>36039</v>
      </c>
      <c r="AH76" s="47"/>
      <c r="AI76" s="48"/>
      <c r="AJ76" s="7"/>
    </row>
    <row r="77" spans="2:36" s="1" customFormat="1" ht="11.25" x14ac:dyDescent="0.2">
      <c r="B77" s="40"/>
      <c r="C77" s="37" t="s">
        <v>262</v>
      </c>
      <c r="D77" s="33" t="s">
        <v>264</v>
      </c>
      <c r="E77" s="33" t="str">
        <f>IF(ISERROR(F77),_xll.ohRangeRetrieveError(F77),IF(ISERROR(G77),_xll.ohRangeRetrieveError(G77),IF(ISERROR(H77),_xll.ohRangeRetrieveError(H77),IF(ISERROR(I77),_xll.ohRangeRetrieveError(I77),IF(ISERROR(J77),_xll.ohRangeRetrieveError(J77),"---")))))</f>
        <v>---</v>
      </c>
      <c r="F77" s="29" t="str">
        <f>_xll.qlSchedule($C77&amp;"_Sch",$N77,$O77,$P77,$Q77,$R77,$S77,$T77,$U77,$V77,$W77,Permanent,Trigger,ObjectOverwrite)</f>
        <v>XS0283497005_Sch#0001</v>
      </c>
      <c r="G77" s="29" t="str">
        <f>_xll.qlCmsLeg($C77&amp;"_Cpn",$L77,$M77,$F77,$X77,$Y77,$Z77,$AA77,$AB77,$AC77,$AD77,$AE77,Permanent,Trigger,ObjectOverwrite)</f>
        <v>XS0283497005_Cpn#0001</v>
      </c>
      <c r="H77" s="29" t="str">
        <f>_xll.qlLeg($C77&amp;"_Red",$AF77,_xll.qlCalendarAdjust($Q77,$O77,$L77,Trigger),,Permanent,,ObjectOverwrite)</f>
        <v>XS0283497005_Red#0001</v>
      </c>
      <c r="I77" s="29" t="str">
        <f>_xll.qlMultiPhaseLeg($C77&amp;"_Leg",$G77:$H77,,Permanent,,ObjectOverwrite)</f>
        <v>XS0283497005_Leg#0001</v>
      </c>
      <c r="J77" s="32" t="str">
        <f>_xll.qlBond($C77,$D77,$K77,SettlementDays,$Q77,$M77,$O77,$AG77,$I77,Permanent,,ObjectOverwrite)</f>
        <v>XS0283497005#0001</v>
      </c>
      <c r="K77" s="44" t="s">
        <v>8</v>
      </c>
      <c r="L77" s="44" t="s">
        <v>16</v>
      </c>
      <c r="M77" s="30">
        <v>100</v>
      </c>
      <c r="N77" s="26">
        <v>39113</v>
      </c>
      <c r="O77" s="27">
        <v>42766</v>
      </c>
      <c r="P77" s="42" t="s">
        <v>35</v>
      </c>
      <c r="Q77" s="42" t="s">
        <v>19</v>
      </c>
      <c r="R77" s="42" t="s">
        <v>17</v>
      </c>
      <c r="S77" s="42" t="s">
        <v>17</v>
      </c>
      <c r="T77" s="27" t="s">
        <v>291</v>
      </c>
      <c r="U77" s="27" t="b">
        <v>0</v>
      </c>
      <c r="V77" s="45" t="e">
        <v>#N/A</v>
      </c>
      <c r="W77" s="45" t="e">
        <v>#N/A</v>
      </c>
      <c r="X77" s="51">
        <v>2</v>
      </c>
      <c r="Y77" s="52" t="b">
        <v>0</v>
      </c>
      <c r="Z77" s="53" t="s">
        <v>18</v>
      </c>
      <c r="AA77" s="54">
        <v>0</v>
      </c>
      <c r="AB77" s="55">
        <v>1.01</v>
      </c>
      <c r="AC77" s="58" t="s">
        <v>293</v>
      </c>
      <c r="AD77" s="57">
        <v>0</v>
      </c>
      <c r="AE77" s="58" t="e">
        <f>NA()</f>
        <v>#N/A</v>
      </c>
      <c r="AF77" s="59">
        <v>100</v>
      </c>
      <c r="AG77" s="58">
        <v>39113</v>
      </c>
      <c r="AH77" s="43" t="s">
        <v>51</v>
      </c>
      <c r="AI77" s="48" t="s">
        <v>36</v>
      </c>
      <c r="AJ77" s="7"/>
    </row>
    <row r="78" spans="2:36" s="1" customFormat="1" x14ac:dyDescent="0.2">
      <c r="B78" s="40"/>
      <c r="C78" s="37" t="s">
        <v>263</v>
      </c>
      <c r="D78" s="33" t="s">
        <v>265</v>
      </c>
      <c r="E78" s="33" t="str">
        <f>IF(ISERROR(F78),_xll.ohRangeRetrieveError(F78),IF(ISERROR(G78),_xll.ohRangeRetrieveError(G78),IF(ISERROR(H78),_xll.ohRangeRetrieveError(H78),IF(ISERROR(I78),_xll.ohRangeRetrieveError(I78),IF(ISERROR(J78),_xll.ohRangeRetrieveError(J78),"---")))))</f>
        <v>---</v>
      </c>
      <c r="F78" s="29" t="str">
        <f>_xll.qlSchedule($C78&amp;"_Sch",$N78,$O78,$P78,$Q78,$R78,$S78,$T78,$U78,$V78,$W78,Permanent,Trigger,ObjectOverwrite)</f>
        <v>XS0098379810_Sch#0001</v>
      </c>
      <c r="G78" s="29" t="str">
        <f>_xll.qlCmsLeg($C78&amp;"_Cpn",$L78,$M78,$F78,$X78,$Y78,$Z78,$AA78,$AB78,$AC78,$AD78,$AE78,Permanent,Trigger,ObjectOverwrite)</f>
        <v>XS0098379810_Cpn#0001</v>
      </c>
      <c r="H78" s="29" t="str">
        <f>_xll.qlLeg($C78&amp;"_Red",$AF78,_xll.qlCalendarAdjust($Q78,$O78,$L78,Trigger),,Permanent,,ObjectOverwrite)</f>
        <v>XS0098379810_Red#0001</v>
      </c>
      <c r="I78" s="29" t="str">
        <f>_xll.qlMultiPhaseLeg($C78&amp;"_Leg",$G78:$H78,,Permanent,,ObjectOverwrite)</f>
        <v>XS0098379810_Leg#0001</v>
      </c>
      <c r="J78" s="32" t="str">
        <f>_xll.qlBond($C78,$D78,$K78,SettlementDays,$Q78,$M78,$O78,$AG78,$I78,Permanent,,ObjectOverwrite)</f>
        <v>XS0098379810#0001</v>
      </c>
      <c r="K78" s="44" t="s">
        <v>8</v>
      </c>
      <c r="L78" s="44" t="s">
        <v>49</v>
      </c>
      <c r="M78" s="30">
        <v>100</v>
      </c>
      <c r="N78" s="26">
        <v>36329</v>
      </c>
      <c r="O78" s="27">
        <v>41808</v>
      </c>
      <c r="P78" s="42" t="s">
        <v>35</v>
      </c>
      <c r="Q78" s="42" t="s">
        <v>19</v>
      </c>
      <c r="R78" s="42" t="s">
        <v>17</v>
      </c>
      <c r="S78" s="42" t="s">
        <v>17</v>
      </c>
      <c r="T78" s="27" t="s">
        <v>291</v>
      </c>
      <c r="U78" s="27" t="b">
        <v>0</v>
      </c>
      <c r="V78" s="45" t="e">
        <v>#N/A</v>
      </c>
      <c r="W78" s="45" t="e">
        <v>#N/A</v>
      </c>
      <c r="X78" s="51">
        <v>2</v>
      </c>
      <c r="Y78" s="52" t="b">
        <v>0</v>
      </c>
      <c r="Z78" s="62" t="s">
        <v>32</v>
      </c>
      <c r="AA78" s="54">
        <v>0.04</v>
      </c>
      <c r="AB78" s="55">
        <v>0.86499999999999999</v>
      </c>
      <c r="AC78" s="58" t="s">
        <v>293</v>
      </c>
      <c r="AD78" s="57">
        <v>0</v>
      </c>
      <c r="AE78" s="58" t="e">
        <f>NA()</f>
        <v>#N/A</v>
      </c>
      <c r="AF78" s="59">
        <v>100</v>
      </c>
      <c r="AG78" s="58">
        <v>36329</v>
      </c>
      <c r="AH78" s="47"/>
      <c r="AI78" s="47"/>
      <c r="AJ78" s="7"/>
    </row>
    <row r="79" spans="2:36" s="1" customFormat="1" ht="11.25" x14ac:dyDescent="0.2">
      <c r="B79" s="40"/>
      <c r="C79" s="37" t="s">
        <v>76</v>
      </c>
      <c r="D79" s="33" t="s">
        <v>266</v>
      </c>
      <c r="E79" s="33" t="str">
        <f>IF(ISERROR(F79),_xll.ohRangeRetrieveError(F79),IF(ISERROR(G79),_xll.ohRangeRetrieveError(G79),IF(ISERROR(H79),_xll.ohRangeRetrieveError(H79),IF(ISERROR(I79),_xll.ohRangeRetrieveError(I79),IF(ISERROR(J79),_xll.ohRangeRetrieveError(J79),"---")))))</f>
        <v>---</v>
      </c>
      <c r="F79" s="29" t="str">
        <f>_xll.qlSchedule($C79&amp;"_Sch",$N79,$O79,$P79,$Q79,$R79,$S79,$T79,$U79,$V79,$W79,Permanent,Trigger,ObjectOverwrite)</f>
        <v>XS0091349489_Sch#0001</v>
      </c>
      <c r="G79" s="29" t="str">
        <f>_xll.qlCmsLeg($C79&amp;"_Cpn",$L79,$M79,$F79,$X79,$Y79,$Z79,$AA79,$AB79,$AC79,$AD79,$AE79,Permanent,Trigger,ObjectOverwrite)</f>
        <v>XS0091349489_Cpn#0001</v>
      </c>
      <c r="H79" s="29" t="str">
        <f>_xll.qlLeg($C79&amp;"_Red",$AF79,_xll.qlCalendarAdjust($Q79,$O79,$L79,Trigger),,Permanent,,ObjectOverwrite)</f>
        <v>XS0091349489_Red#0001</v>
      </c>
      <c r="I79" s="29" t="str">
        <f>_xll.qlMultiPhaseLeg($C79&amp;"_Leg",$G79:$H79,,Permanent,,ObjectOverwrite)</f>
        <v>XS0091349489_Leg#0001</v>
      </c>
      <c r="J79" s="32" t="str">
        <f>_xll.qlBond($C79,$D79,$K79,SettlementDays,$Q79,$M79,$O79,$AG79,$I79,Permanent,,ObjectOverwrite)</f>
        <v>XS0091349489#0001</v>
      </c>
      <c r="K79" s="44" t="s">
        <v>8</v>
      </c>
      <c r="L79" s="44" t="s">
        <v>16</v>
      </c>
      <c r="M79" s="30">
        <v>100</v>
      </c>
      <c r="N79" s="26">
        <v>36083</v>
      </c>
      <c r="O79" s="27">
        <v>43388</v>
      </c>
      <c r="P79" s="42" t="s">
        <v>50</v>
      </c>
      <c r="Q79" s="42" t="s">
        <v>19</v>
      </c>
      <c r="R79" s="42" t="s">
        <v>17</v>
      </c>
      <c r="S79" s="42" t="s">
        <v>17</v>
      </c>
      <c r="T79" s="27" t="s">
        <v>291</v>
      </c>
      <c r="U79" s="27" t="b">
        <v>0</v>
      </c>
      <c r="V79" s="45" t="e">
        <v>#N/A</v>
      </c>
      <c r="W79" s="45" t="e">
        <v>#N/A</v>
      </c>
      <c r="X79" s="51">
        <v>5</v>
      </c>
      <c r="Y79" s="52" t="b">
        <v>0</v>
      </c>
      <c r="Z79" s="62" t="s">
        <v>32</v>
      </c>
      <c r="AA79" s="54">
        <v>2.9669999999999998E-2</v>
      </c>
      <c r="AB79" s="55">
        <v>0.86</v>
      </c>
      <c r="AC79" s="56" t="s">
        <v>292</v>
      </c>
      <c r="AD79" s="57">
        <v>-2.0999999999999999E-3</v>
      </c>
      <c r="AE79" s="58" t="e">
        <f>NA()</f>
        <v>#N/A</v>
      </c>
      <c r="AF79" s="59">
        <v>100</v>
      </c>
      <c r="AG79" s="58">
        <v>36083</v>
      </c>
      <c r="AH79" s="43" t="s">
        <v>267</v>
      </c>
      <c r="AI79" s="48" t="s">
        <v>36</v>
      </c>
      <c r="AJ79" s="7"/>
    </row>
    <row r="80" spans="2:36" s="1" customFormat="1" ht="11.25" x14ac:dyDescent="0.2">
      <c r="B80" s="40"/>
      <c r="C80" s="37" t="s">
        <v>268</v>
      </c>
      <c r="D80" s="33" t="s">
        <v>272</v>
      </c>
      <c r="E80" s="33" t="str">
        <f>IF(ISERROR(F80),_xll.ohRangeRetrieveError(F80),IF(ISERROR(G80),_xll.ohRangeRetrieveError(G80),IF(ISERROR(H80),_xll.ohRangeRetrieveError(H80),IF(ISERROR(I80),_xll.ohRangeRetrieveError(I80),IF(ISERROR(J80),_xll.ohRangeRetrieveError(J80),"---")))))</f>
        <v>---</v>
      </c>
      <c r="F80" s="29" t="str">
        <f>_xll.qlSchedule($C80&amp;"_Sch",$N80,$O80,$P80,$Q80,$R80,$S80,$T80,$U80,$V80,$W80,Permanent,Trigger,ObjectOverwrite)</f>
        <v>IT0003650998_Sch#0001</v>
      </c>
      <c r="G80" s="29" t="str">
        <f>_xll.qlCmsLeg($C80&amp;"_Cpn",$L80,$M80,$F80,$X80,$Y80,$Z80,$AA80,$AB80,$AC80,$AD80,$AE80,Permanent,Trigger,ObjectOverwrite)</f>
        <v>IT0003650998_Cpn#0001</v>
      </c>
      <c r="H80" s="29" t="str">
        <f>_xll.qlLeg($C80&amp;"_Red",$AF80,_xll.qlCalendarAdjust($Q80,$O80,$L80,Trigger),,Permanent,,ObjectOverwrite)</f>
        <v>IT0003650998_Red#0001</v>
      </c>
      <c r="I80" s="29" t="str">
        <f>_xll.qlMultiPhaseLeg($C80&amp;"_Leg",$G80:$H80,,Permanent,,ObjectOverwrite)</f>
        <v>IT0003650998_Leg#0001</v>
      </c>
      <c r="J80" s="32" t="str">
        <f>_xll.qlBond($C80,$D80,$K80,SettlementDays,$Q80,$M80,$O80,$AG80,$I80,Permanent,,ObjectOverwrite)</f>
        <v>IT0003650998#0001</v>
      </c>
      <c r="K80" s="44" t="s">
        <v>8</v>
      </c>
      <c r="L80" s="44" t="s">
        <v>16</v>
      </c>
      <c r="M80" s="30">
        <v>100</v>
      </c>
      <c r="N80" s="26">
        <v>38119</v>
      </c>
      <c r="O80" s="27">
        <v>39945</v>
      </c>
      <c r="P80" s="42" t="s">
        <v>279</v>
      </c>
      <c r="Q80" s="42" t="s">
        <v>19</v>
      </c>
      <c r="R80" s="42" t="s">
        <v>17</v>
      </c>
      <c r="S80" s="42" t="s">
        <v>17</v>
      </c>
      <c r="T80" s="27" t="s">
        <v>291</v>
      </c>
      <c r="U80" s="27" t="b">
        <v>0</v>
      </c>
      <c r="V80" s="45" t="e">
        <v>#N/A</v>
      </c>
      <c r="W80" s="45" t="e">
        <v>#N/A</v>
      </c>
      <c r="X80" s="51">
        <v>9</v>
      </c>
      <c r="Y80" s="52" t="b">
        <v>1</v>
      </c>
      <c r="Z80" s="71" t="s">
        <v>270</v>
      </c>
      <c r="AA80" s="54">
        <v>0.125</v>
      </c>
      <c r="AB80" s="55">
        <v>2.5</v>
      </c>
      <c r="AC80" s="60" t="s">
        <v>299</v>
      </c>
      <c r="AD80" s="57">
        <v>0</v>
      </c>
      <c r="AE80" s="58" t="e">
        <f>NA()</f>
        <v>#N/A</v>
      </c>
      <c r="AF80" s="59">
        <v>100</v>
      </c>
      <c r="AG80" s="58">
        <v>38119</v>
      </c>
      <c r="AH80" s="50" t="s">
        <v>271</v>
      </c>
      <c r="AI80" s="48" t="s">
        <v>36</v>
      </c>
      <c r="AJ80" s="7"/>
    </row>
    <row r="81" spans="2:36" s="1" customFormat="1" x14ac:dyDescent="0.2">
      <c r="B81" s="40"/>
      <c r="C81" s="37" t="s">
        <v>269</v>
      </c>
      <c r="D81" s="33" t="s">
        <v>273</v>
      </c>
      <c r="E81" s="33" t="str">
        <f>IF(ISERROR(F81),_xll.ohRangeRetrieveError(F81),IF(ISERROR(G81),_xll.ohRangeRetrieveError(G81),IF(ISERROR(H81),_xll.ohRangeRetrieveError(H81),IF(ISERROR(I81),_xll.ohRangeRetrieveError(I81),IF(ISERROR(J81),_xll.ohRangeRetrieveError(J81),"---")))))</f>
        <v>---</v>
      </c>
      <c r="F81" s="29" t="str">
        <f>_xll.qlSchedule($C81&amp;"_Sch",$N81,$O81,$P81,$Q81,$R81,$S81,$T81,$U81,$V81,$W81,Permanent,Trigger,ObjectOverwrite)</f>
        <v>IT0001296133_Sch#0001</v>
      </c>
      <c r="G81" s="29" t="str">
        <f>_xll.qlCmsLeg($C81&amp;"_Cpn",$L81,$M81,$F81,$X81,$Y81,$Z81,$AA81,$AB81,$AC81,$AD81,$AE81,Permanent,Trigger,ObjectOverwrite)</f>
        <v>IT0001296133_Cpn#0001</v>
      </c>
      <c r="H81" s="29" t="str">
        <f>_xll.qlLeg($C81&amp;"_Red",$AF81,_xll.qlCalendarAdjust($Q81,$O81,$L81,Trigger),,Permanent,,ObjectOverwrite)</f>
        <v>IT0001296133_Red#0001</v>
      </c>
      <c r="I81" s="29" t="str">
        <f>_xll.qlMultiPhaseLeg($C81&amp;"_Leg",$G81:$H81,,Permanent,,ObjectOverwrite)</f>
        <v>IT0001296133_Leg#0001</v>
      </c>
      <c r="J81" s="32" t="str">
        <f>_xll.qlBond($C81,$D81,$K81,SettlementDays,$Q81,$M81,$O81,$AG81,$I81,Permanent,,ObjectOverwrite)</f>
        <v>IT0001296133#0001</v>
      </c>
      <c r="K81" s="44" t="s">
        <v>8</v>
      </c>
      <c r="L81" s="44" t="s">
        <v>16</v>
      </c>
      <c r="M81" s="30">
        <v>100</v>
      </c>
      <c r="N81" s="26">
        <v>36164</v>
      </c>
      <c r="O81" s="27">
        <v>41643</v>
      </c>
      <c r="P81" s="42" t="s">
        <v>35</v>
      </c>
      <c r="Q81" s="42" t="s">
        <v>19</v>
      </c>
      <c r="R81" s="42" t="s">
        <v>17</v>
      </c>
      <c r="S81" s="42" t="s">
        <v>17</v>
      </c>
      <c r="T81" s="27" t="s">
        <v>291</v>
      </c>
      <c r="U81" s="27" t="b">
        <v>0</v>
      </c>
      <c r="V81" s="45" t="e">
        <v>#N/A</v>
      </c>
      <c r="W81" s="45" t="e">
        <v>#N/A</v>
      </c>
      <c r="X81" s="51">
        <v>2</v>
      </c>
      <c r="Y81" s="52" t="b">
        <v>0</v>
      </c>
      <c r="Z81" s="62" t="s">
        <v>18</v>
      </c>
      <c r="AA81" s="54" t="s">
        <v>275</v>
      </c>
      <c r="AB81" s="55" t="s">
        <v>221</v>
      </c>
      <c r="AC81" s="56" t="s">
        <v>301</v>
      </c>
      <c r="AD81" s="57" t="s">
        <v>274</v>
      </c>
      <c r="AE81" s="58" t="e">
        <f>NA()</f>
        <v>#N/A</v>
      </c>
      <c r="AF81" s="59">
        <v>100</v>
      </c>
      <c r="AG81" s="58">
        <v>36164</v>
      </c>
      <c r="AH81" s="47"/>
      <c r="AI81" s="47"/>
      <c r="AJ81" s="7"/>
    </row>
    <row r="82" spans="2:36" s="1" customFormat="1" ht="11.25" x14ac:dyDescent="0.2">
      <c r="B82" s="40"/>
      <c r="C82" s="37" t="s">
        <v>277</v>
      </c>
      <c r="D82" s="33" t="s">
        <v>276</v>
      </c>
      <c r="E82" s="33" t="str">
        <f>IF(ISERROR(F82),_xll.ohRangeRetrieveError(F82),IF(ISERROR(G82),_xll.ohRangeRetrieveError(G82),IF(ISERROR(H82),_xll.ohRangeRetrieveError(H82),IF(ISERROR(I82),_xll.ohRangeRetrieveError(I82),IF(ISERROR(J82),_xll.ohRangeRetrieveError(J82),"---")))))</f>
        <v>---</v>
      </c>
      <c r="F82" s="29" t="str">
        <f>_xll.qlSchedule($C82&amp;"_Sch",$N82,$O82,$P82,$Q82,$R82,$S82,$T82,$U82,$V82,$W82,Permanent,Trigger,ObjectOverwrite)</f>
        <v>IT0004011638_Sch#0001</v>
      </c>
      <c r="G82" s="29" t="str">
        <f>_xll.qlCmsLeg($C82&amp;"_Cpn",$L82,$M82,$F82,$X82,$Y82,$Z82,$AA82,$AB82,$AC82,$AD82,$AE82,Permanent,Trigger,ObjectOverwrite)</f>
        <v>IT0004011638_Cpn#0001</v>
      </c>
      <c r="H82" s="29" t="str">
        <f>_xll.qlLeg($C82&amp;"_Red",$AF82,_xll.qlCalendarAdjust($Q82,$O82,$L82,Trigger),,Permanent,,ObjectOverwrite)</f>
        <v>IT0004011638_Red#0001</v>
      </c>
      <c r="I82" s="29" t="str">
        <f>_xll.qlMultiPhaseLeg($C82&amp;"_Leg",$G82:$H82,,Permanent,,ObjectOverwrite)</f>
        <v>IT0004011638_Leg#0001</v>
      </c>
      <c r="J82" s="32" t="str">
        <f>_xll.qlBond($C82,$D82,$K82,SettlementDays,$Q82,$M82,$O82,$AG82,$I82,Permanent,,ObjectOverwrite)</f>
        <v>IT0004011638#0001</v>
      </c>
      <c r="K82" s="44" t="s">
        <v>8</v>
      </c>
      <c r="L82" s="44" t="s">
        <v>16</v>
      </c>
      <c r="M82" s="30">
        <v>100</v>
      </c>
      <c r="N82" s="26">
        <v>38792</v>
      </c>
      <c r="O82" s="27">
        <v>40618</v>
      </c>
      <c r="P82" s="42" t="s">
        <v>35</v>
      </c>
      <c r="Q82" s="42" t="s">
        <v>19</v>
      </c>
      <c r="R82" s="42" t="s">
        <v>17</v>
      </c>
      <c r="S82" s="42" t="s">
        <v>17</v>
      </c>
      <c r="T82" s="27" t="s">
        <v>291</v>
      </c>
      <c r="U82" s="27" t="b">
        <v>0</v>
      </c>
      <c r="V82" s="45" t="e">
        <v>#N/A</v>
      </c>
      <c r="W82" s="45" t="e">
        <v>#N/A</v>
      </c>
      <c r="X82" s="51">
        <v>5</v>
      </c>
      <c r="Y82" s="52" t="b">
        <v>0</v>
      </c>
      <c r="Z82" s="62" t="s">
        <v>18</v>
      </c>
      <c r="AA82" s="58" t="e">
        <f>NA()</f>
        <v>#N/A</v>
      </c>
      <c r="AB82" s="55">
        <v>1</v>
      </c>
      <c r="AC82" s="72" t="s">
        <v>292</v>
      </c>
      <c r="AD82" s="73">
        <v>-9.4999999999999998E-3</v>
      </c>
      <c r="AE82" s="58" t="e">
        <f>NA()</f>
        <v>#N/A</v>
      </c>
      <c r="AF82" s="59">
        <v>100</v>
      </c>
      <c r="AG82" s="58">
        <v>38792</v>
      </c>
      <c r="AH82" s="43" t="s">
        <v>278</v>
      </c>
      <c r="AI82" s="48" t="s">
        <v>36</v>
      </c>
      <c r="AJ82" s="7"/>
    </row>
    <row r="83" spans="2:36" s="1" customFormat="1" x14ac:dyDescent="0.2">
      <c r="B83" s="40"/>
      <c r="C83" s="37" t="s">
        <v>280</v>
      </c>
      <c r="D83" s="33" t="s">
        <v>281</v>
      </c>
      <c r="E83" s="33" t="str">
        <f>IF(ISERROR(F83),_xll.ohRangeRetrieveError(F83),IF(ISERROR(G83),_xll.ohRangeRetrieveError(G83),IF(ISERROR(H83),_xll.ohRangeRetrieveError(H83),IF(ISERROR(I83),_xll.ohRangeRetrieveError(I83),IF(ISERROR(J83),_xll.ohRangeRetrieveError(J83),"---")))))</f>
        <v>---</v>
      </c>
      <c r="F83" s="29" t="str">
        <f>_xll.qlSchedule($C83&amp;"_Sch",$N83,$O83,$P83,$Q83,$R83,$S83,$T83,$U83,$V83,$W83,Permanent,Trigger,ObjectOverwrite)</f>
        <v>IT0001346748_Sch#0001</v>
      </c>
      <c r="G83" s="29" t="str">
        <f>_xll.qlCmsLeg($C83&amp;"_Cpn",$L83,$M83,$F83,$X83,$Y83,$Z83,$AA83,$AB83,$AC83,$AD83,$AE83,Permanent,Trigger,ObjectOverwrite)</f>
        <v>IT0001346748_Cpn#0001</v>
      </c>
      <c r="H83" s="29" t="str">
        <f>_xll.qlLeg($C83&amp;"_Red",$AF83,_xll.qlCalendarAdjust($Q83,$O83,$L83,Trigger),,Permanent,,ObjectOverwrite)</f>
        <v>IT0001346748_Red#0001</v>
      </c>
      <c r="I83" s="29" t="str">
        <f>_xll.qlMultiPhaseLeg($C83&amp;"_Leg",$G83:$H83,,Permanent,,ObjectOverwrite)</f>
        <v>IT0001346748_Leg#0001</v>
      </c>
      <c r="J83" s="32" t="str">
        <f>_xll.qlBond($C83,$D83,$K83,SettlementDays,$Q83,$M83,$O83,$AG83,$I83,Permanent,,ObjectOverwrite)</f>
        <v>IT0001346748#0001</v>
      </c>
      <c r="K83" s="44" t="s">
        <v>8</v>
      </c>
      <c r="L83" s="44" t="s">
        <v>16</v>
      </c>
      <c r="M83" s="30">
        <v>100</v>
      </c>
      <c r="N83" s="26">
        <v>36356</v>
      </c>
      <c r="O83" s="26">
        <v>41835</v>
      </c>
      <c r="P83" s="42" t="s">
        <v>35</v>
      </c>
      <c r="Q83" s="42" t="s">
        <v>19</v>
      </c>
      <c r="R83" s="42" t="s">
        <v>17</v>
      </c>
      <c r="S83" s="42" t="s">
        <v>17</v>
      </c>
      <c r="T83" s="27" t="s">
        <v>291</v>
      </c>
      <c r="U83" s="27" t="b">
        <v>0</v>
      </c>
      <c r="V83" s="45" t="e">
        <v>#N/A</v>
      </c>
      <c r="W83" s="45" t="e">
        <v>#N/A</v>
      </c>
      <c r="X83" s="51">
        <v>4</v>
      </c>
      <c r="Y83" s="52" t="b">
        <v>0</v>
      </c>
      <c r="Z83" s="62" t="s">
        <v>18</v>
      </c>
      <c r="AA83" s="58" t="e">
        <f>NA()</f>
        <v>#N/A</v>
      </c>
      <c r="AB83" s="55" t="s">
        <v>208</v>
      </c>
      <c r="AC83" s="60" t="s">
        <v>299</v>
      </c>
      <c r="AD83" s="57" t="s">
        <v>282</v>
      </c>
      <c r="AE83" s="58" t="e">
        <f>NA()</f>
        <v>#N/A</v>
      </c>
      <c r="AF83" s="59">
        <v>100</v>
      </c>
      <c r="AG83" s="58">
        <v>36356</v>
      </c>
      <c r="AH83" s="47"/>
      <c r="AI83" s="47"/>
      <c r="AJ83" s="7"/>
    </row>
    <row r="84" spans="2:36" s="1" customFormat="1" ht="11.25" x14ac:dyDescent="0.2">
      <c r="B84" s="40"/>
      <c r="C84" s="37" t="s">
        <v>284</v>
      </c>
      <c r="D84" s="33" t="s">
        <v>283</v>
      </c>
      <c r="E84" s="33" t="str">
        <f>IF(ISERROR(F84),_xll.ohRangeRetrieveError(F84),IF(ISERROR(G84),_xll.ohRangeRetrieveError(G84),IF(ISERROR(H84),_xll.ohRangeRetrieveError(H84),IF(ISERROR(I84),_xll.ohRangeRetrieveError(I84),IF(ISERROR(J84),_xll.ohRangeRetrieveError(J84),"---")))))</f>
        <v>---</v>
      </c>
      <c r="F84" s="29" t="str">
        <f>_xll.qlSchedule($C84&amp;"_Sch",$N84,$O84,$P84,$Q84,$R84,$S84,$T84,$U84,$V84,$W84,Permanent,Trigger,ObjectOverwrite)</f>
        <v>XS0318729950_Sch#0001</v>
      </c>
      <c r="G84" s="29" t="str">
        <f>_xll.qlCmsLeg($C84&amp;"_Cpn",$L84,$M84,$F84,$X84,$Y84,$Z84,$AA84,$AB84,$AC84,$AD84,$AE84,Permanent,Trigger,ObjectOverwrite)</f>
        <v>XS0318729950_Cpn#0001</v>
      </c>
      <c r="H84" s="29" t="str">
        <f>_xll.qlLeg($C84&amp;"_Red",$AF84,_xll.qlCalendarAdjust($Q84,$O84,$L84,Trigger),,Permanent,,ObjectOverwrite)</f>
        <v>XS0318729950_Red#0001</v>
      </c>
      <c r="I84" s="29" t="str">
        <f>_xll.qlMultiPhaseLeg($C84&amp;"_Leg",$G84:$H84,,Permanent,,ObjectOverwrite)</f>
        <v>XS0318729950_Leg#0001</v>
      </c>
      <c r="J84" s="32" t="str">
        <f>_xll.qlBond($C84,$D84,$K84,SettlementDays,$Q84,$M84,$O84,$AG84,$I84,Permanent,,ObjectOverwrite)</f>
        <v>XS0318729950#0001</v>
      </c>
      <c r="K84" s="44" t="s">
        <v>8</v>
      </c>
      <c r="L84" s="44" t="s">
        <v>16</v>
      </c>
      <c r="M84" s="30">
        <v>100</v>
      </c>
      <c r="N84" s="26">
        <v>39330</v>
      </c>
      <c r="O84" s="26">
        <v>44809</v>
      </c>
      <c r="P84" s="42" t="s">
        <v>35</v>
      </c>
      <c r="Q84" s="42" t="s">
        <v>19</v>
      </c>
      <c r="R84" s="42" t="s">
        <v>17</v>
      </c>
      <c r="S84" s="42" t="s">
        <v>17</v>
      </c>
      <c r="T84" s="27" t="s">
        <v>291</v>
      </c>
      <c r="U84" s="27" t="b">
        <v>0</v>
      </c>
      <c r="V84" s="45" t="e">
        <v>#N/A</v>
      </c>
      <c r="W84" s="45" t="e">
        <v>#N/A</v>
      </c>
      <c r="X84" s="51">
        <v>2</v>
      </c>
      <c r="Y84" s="52" t="b">
        <v>0</v>
      </c>
      <c r="Z84" s="62" t="s">
        <v>32</v>
      </c>
      <c r="AA84" s="58" t="e">
        <f>NA()</f>
        <v>#N/A</v>
      </c>
      <c r="AB84" s="55">
        <v>1</v>
      </c>
      <c r="AC84" s="58" t="s">
        <v>293</v>
      </c>
      <c r="AD84" s="57">
        <v>3.5000000000000001E-3</v>
      </c>
      <c r="AE84" s="58" t="e">
        <f>NA()</f>
        <v>#N/A</v>
      </c>
      <c r="AF84" s="59">
        <v>100</v>
      </c>
      <c r="AG84" s="58">
        <v>39330</v>
      </c>
      <c r="AH84" s="43" t="s">
        <v>286</v>
      </c>
      <c r="AI84" s="48" t="s">
        <v>36</v>
      </c>
      <c r="AJ84" s="7"/>
    </row>
    <row r="85" spans="2:36" s="1" customFormat="1" x14ac:dyDescent="0.2">
      <c r="B85" s="40"/>
      <c r="C85" s="37" t="s">
        <v>285</v>
      </c>
      <c r="D85" s="33" t="s">
        <v>287</v>
      </c>
      <c r="E85" s="33" t="str">
        <f>IF(ISERROR(F85),_xll.ohRangeRetrieveError(F85),IF(ISERROR(G85),_xll.ohRangeRetrieveError(G85),IF(ISERROR(H85),_xll.ohRangeRetrieveError(H85),IF(ISERROR(I85),_xll.ohRangeRetrieveError(I85),IF(ISERROR(J85),_xll.ohRangeRetrieveError(J85),"---")))))</f>
        <v>---</v>
      </c>
      <c r="F85" s="29" t="str">
        <f>_xll.qlSchedule($C85&amp;"_Sch",$N85,$O85,$P85,$Q85,$R85,$S85,$T85,$U85,$V85,$W85,Permanent,Trigger,ObjectOverwrite)</f>
        <v>XS0211163943_Sch#0001</v>
      </c>
      <c r="G85" s="29" t="str">
        <f>_xll.qlCmsLeg($C85&amp;"_Cpn",$L85,$M85,$F85,$X85,$Y85,$Z85,$AA85,$AB85,$AC85,$AD85,$AE85,Permanent,Trigger,ObjectOverwrite)</f>
        <v>XS0211163943_Cpn#0001</v>
      </c>
      <c r="H85" s="29" t="str">
        <f>_xll.qlLeg($C85&amp;"_Red",$AF85,_xll.qlCalendarAdjust($Q85,$O85,$L85,Trigger),,Permanent,,ObjectOverwrite)</f>
        <v>XS0211163943_Red#0001</v>
      </c>
      <c r="I85" s="29" t="str">
        <f>_xll.qlMultiPhaseLeg($C85&amp;"_Leg",$G85:$H85,,Permanent,,ObjectOverwrite)</f>
        <v>XS0211163943_Leg#0001</v>
      </c>
      <c r="J85" s="32" t="str">
        <f>_xll.qlBond($C85,$D85,$K85,SettlementDays,$Q85,$M85,$O85,$AG85,$I85,Permanent,,ObjectOverwrite)</f>
        <v>XS0211163943#0001</v>
      </c>
      <c r="K85" s="44" t="s">
        <v>8</v>
      </c>
      <c r="L85" s="44" t="s">
        <v>16</v>
      </c>
      <c r="M85" s="30">
        <v>100</v>
      </c>
      <c r="N85" s="26">
        <v>38393</v>
      </c>
      <c r="O85" s="26">
        <v>43871</v>
      </c>
      <c r="P85" s="42" t="s">
        <v>35</v>
      </c>
      <c r="Q85" s="42" t="s">
        <v>19</v>
      </c>
      <c r="R85" s="42" t="s">
        <v>17</v>
      </c>
      <c r="S85" s="42" t="s">
        <v>17</v>
      </c>
      <c r="T85" s="27" t="s">
        <v>291</v>
      </c>
      <c r="U85" s="27" t="b">
        <v>0</v>
      </c>
      <c r="V85" s="45" t="e">
        <v>#N/A</v>
      </c>
      <c r="W85" s="45" t="e">
        <v>#N/A</v>
      </c>
      <c r="X85" s="51">
        <v>5</v>
      </c>
      <c r="Y85" s="52" t="b">
        <v>0</v>
      </c>
      <c r="Z85" s="62" t="s">
        <v>32</v>
      </c>
      <c r="AA85" s="58" t="e">
        <f>NA()</f>
        <v>#N/A</v>
      </c>
      <c r="AB85" s="55">
        <v>0.84</v>
      </c>
      <c r="AC85" s="58" t="s">
        <v>296</v>
      </c>
      <c r="AD85" s="57">
        <v>0</v>
      </c>
      <c r="AE85" s="58" t="e">
        <f>NA()</f>
        <v>#N/A</v>
      </c>
      <c r="AF85" s="59">
        <v>100</v>
      </c>
      <c r="AG85" s="58">
        <v>38393</v>
      </c>
      <c r="AH85" s="47"/>
      <c r="AI85" s="47"/>
      <c r="AJ85" s="7"/>
    </row>
    <row r="86" spans="2:36" s="1" customFormat="1" ht="12" thickBot="1" x14ac:dyDescent="0.25">
      <c r="B86" s="13"/>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5"/>
    </row>
    <row r="87" spans="2:36" s="1" customFormat="1" ht="11.25" x14ac:dyDescent="0.2"/>
  </sheetData>
  <phoneticPr fontId="2" type="noConversion"/>
  <dataValidations count="11">
    <dataValidation type="list" allowBlank="1" showInputMessage="1" showErrorMessage="1" sqref="K9:K35 K37 K39:K81">
      <formula1>"EUR,USD,GBP,JPY,CHF"</formula1>
    </dataValidation>
    <dataValidation type="list" allowBlank="1" showInputMessage="1" showErrorMessage="1" sqref="Q9:Q70">
      <formula1>"TARGET,UnitedKingdom::Exchange,UnitedKingdom::Metals,UnitedKingdom::Settlement,UnitedStates::GovernmentBond,UnitedStates::NERC,UnitedStates::NYSE,UnitedStates::Settlement,Switzerland,Japan,Italy::Exchange,NullCalendar"</formula1>
    </dataValidation>
    <dataValidation type="list" allowBlank="1" showInputMessage="1" showErrorMessage="1" sqref="L34:L70 L9:L32 R9:S32 R34:S70">
      <formula1>"Following,Modified Following,Preceding,Modified Preceding,Unadjusted"</formula1>
    </dataValidation>
    <dataValidation type="list" allowBlank="1" showInputMessage="1" showErrorMessage="1" sqref="K36 K38">
      <formula1>"ITL,DEM,FRF,BEF,LUF,NLG,ATS,ESP,PTE,IEP,GRD,FIM"</formula1>
    </dataValidation>
    <dataValidation type="list" allowBlank="1" showInputMessage="1" showErrorMessage="1" sqref="AC75:AC78 AC33:AC35 AC15:AC17 AC30 AC19:AC23 AC25:AC28 AC40:AC43 AC45:AC70">
      <formula1>"EuriborSwapFixA1Y,EuriborSwapFixA2Y,EuriborSwapFixA3Y,EuriborSwapFixA4Y,EuriborSwapFixA5Y,EuriborSwapFixA6Y,EuriborSwapFixA7Y,EuriborSwapFixA8Y,EuriborSwapFixA9Y,EuriborSwapFixA10Y,EuriborSwapFixA15Y,EuriborSwapFixA20Y,EuriborSwapFixA30Y"</formula1>
    </dataValidation>
    <dataValidation type="list" allowBlank="1" showInputMessage="1" showErrorMessage="1" sqref="AC18 AC9:AC10 AC14">
      <formula1>"EurLiborSwapFixB1Y,EurLiborSwapFixB2Y,EurLiborSwapFixB3Y,EurLiborSwapFixB4Y,EurLiborSwapFixB5Y,EurLiborSwapFixB6Y,EurLiborSwapFixB8Y,EurLiborSwapFixB9Y,EurLiborSwapFixB10Y,EurLiborSwapFixB15Y,EurLiborSwapFixB20Y,EurLiborSwapFixB25Y,EurLiborSwapFixB30Y"</formula1>
    </dataValidation>
    <dataValidation type="list" allowBlank="1" showInputMessage="1" showErrorMessage="1" sqref="AC24 AC11:AC12 AC44">
      <formula1>"EuriborSwapFixB1Y,EuriborSwapFixB2Y,EuriborSwapFixB3Y,EuriborSwapFixB4Y,EuriborSwapFixB5Y,EuriborSwapFixB6Y,EuriborSwapFixB7Y,EuriborSwapFixB8Y,EuriborSwapFixB9Y,EuriborSwapFixB10Y,EuriborSwapFixB15Y,EuriborSwapFixB20Y,EuriborSwapFixB30Y"</formula1>
    </dataValidation>
    <dataValidation type="list" allowBlank="1" showInputMessage="1" showErrorMessage="1" sqref="AC80 AC83 AC13 AC31:AC32 AC29">
      <formula1>"EuriborSwapFixIFR2Y,EuriborSwapFixIFR5Y,EuriborSwapFixIFR10Y,EuriborSwapFixIFR30Y"</formula1>
    </dataValidation>
    <dataValidation type="list" allowBlank="1" showInputMessage="1" showErrorMessage="1" sqref="Z78:Z79 Z9:Z32 Z35 Z37:Z70">
      <formula1>"Actual/Actual (ISDA),Actual/360,30/360 (Bond Basis),30E/360 (Eurobond Basis),Actual/365 (Fixed),Actual/Actual (ISMA),Actual/Actual (AFB),'1/1,30/360 (Italian),Simple"</formula1>
    </dataValidation>
    <dataValidation type="list" allowBlank="1" showInputMessage="1" showErrorMessage="1" sqref="AC81">
      <formula1>"EurLiborSwapFixIFR10Y,EurLiborSwapFixIFR30Y"</formula1>
    </dataValidation>
    <dataValidation type="list" allowBlank="1" showInputMessage="1" showErrorMessage="1" sqref="T9:T85">
      <formula1>"Backward,Forward,Zero,ThirdWednesday"</formula1>
    </dataValidation>
  </dataValidation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General Settings</vt:lpstr>
      <vt:lpstr>Object Creation</vt:lpstr>
      <vt:lpstr>BondType</vt:lpstr>
      <vt:lpstr>FileName</vt:lpstr>
      <vt:lpstr>'Object Creation'!FileOverwrite</vt:lpstr>
      <vt:lpstr>FileOverwrite</vt:lpstr>
      <vt:lpstr>'Object Creation'!ObjectOverwrite</vt:lpstr>
      <vt:lpstr>ObjectOverwrite</vt:lpstr>
      <vt:lpstr>'Object Creation'!Permanent</vt:lpstr>
      <vt:lpstr>Permanent</vt:lpstr>
      <vt:lpstr>'Object Creation'!SerializationPath</vt:lpstr>
      <vt:lpstr>SerializationPath</vt:lpstr>
      <vt:lpstr>'Object Creation'!Serialize</vt:lpstr>
      <vt:lpstr>Serialize</vt:lpstr>
      <vt:lpstr>SettlementDays</vt:lpstr>
      <vt:lpstr>'Object Creation'!Trigger</vt:lpstr>
      <vt:lpstr>Trigger</vt:lpstr>
    </vt:vector>
  </TitlesOfParts>
  <Company>QuantLib -- http://quantlib.org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Chiara Fornarola</dc:creator>
  <cp:lastModifiedBy>erik</cp:lastModifiedBy>
  <dcterms:created xsi:type="dcterms:W3CDTF">2007-09-05T07:33:28Z</dcterms:created>
  <dcterms:modified xsi:type="dcterms:W3CDTF">2013-11-06T23:47:19Z</dcterms:modified>
</cp:coreProperties>
</file>