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G12" i="2" l="1"/>
  <c r="G13" i="2"/>
  <c r="F27" i="2"/>
  <c r="D19" i="2"/>
  <c r="L27" i="2"/>
  <c r="K27" i="2"/>
  <c r="J27" i="2"/>
  <c r="I27" i="2"/>
  <c r="H27" i="2"/>
  <c r="E28" i="2"/>
  <c r="E23" i="2"/>
  <c r="E25" i="2"/>
  <c r="E24" i="2"/>
  <c r="E26" i="2"/>
  <c r="B1" i="1"/>
  <c r="E27" i="2"/>
  <c r="D27" i="2" l="1"/>
  <c r="D26" i="2"/>
  <c r="D24" i="2"/>
  <c r="D25" i="2"/>
  <c r="D23" i="2"/>
  <c r="D28" i="2"/>
  <c r="E29" i="2" l="1"/>
  <c r="E30" i="2"/>
  <c r="D30" i="2"/>
  <c r="D29" i="2"/>
  <c r="D20" i="2"/>
  <c r="E20" i="2"/>
</calcChain>
</file>

<file path=xl/sharedStrings.xml><?xml version="1.0" encoding="utf-8"?>
<sst xmlns="http://schemas.openxmlformats.org/spreadsheetml/2006/main" count="79" uniqueCount="73">
  <si>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</si>
  <si>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</si>
  <si>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</si>
  <si>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</si>
  <si>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</si>
  <si>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</si>
  <si>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</si>
  <si>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</si>
  <si>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</si>
  <si>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</si>
  <si>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</si>
  <si>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</si>
  <si>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</si>
  <si>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</si>
  <si>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</si>
  <si>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</si>
  <si>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</si>
  <si>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</si>
  <si>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</si>
  <si>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</si>
  <si>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</si>
  <si>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</si>
  <si>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</si>
  <si>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</si>
  <si>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</si>
  <si>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</si>
  <si>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</si>
  <si>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</si>
  <si>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</si>
  <si>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</si>
  <si>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</si>
  <si>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</si>
  <si>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</si>
  <si>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</si>
  <si>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</si>
  <si>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</si>
  <si>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</si>
  <si>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</si>
  <si>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</si>
  <si>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</si>
  <si>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</si>
  <si>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</si>
  <si>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</si>
  <si>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</si>
  <si>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</si>
  <si>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</si>
  <si>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</si>
  <si>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</si>
  <si>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</si>
  <si>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</si>
  <si>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</si>
  <si>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</si>
  <si>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</si>
  <si>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</si>
  <si>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</si>
  <si>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</si>
  <si>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</si>
  <si>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</si>
  <si>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</si>
  <si>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</si>
  <si>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included</t>
  </si>
  <si>
    <t>Long - ATM excluded</t>
  </si>
  <si>
    <t>Prospecuts Available</t>
  </si>
  <si>
    <t>Y</t>
  </si>
  <si>
    <t>Error Messages</t>
  </si>
  <si>
    <t>30/360 (Bond Basis)</t>
  </si>
  <si>
    <t>1Y</t>
  </si>
  <si>
    <t>XS0228052402</t>
  </si>
  <si>
    <t>CRDIT 0 8/22/20</t>
  </si>
  <si>
    <t>Short Call Cash-or-Nothing</t>
  </si>
  <si>
    <t>Long Collared Cms Coupon</t>
  </si>
  <si>
    <t>Backward</t>
  </si>
  <si>
    <t>EuriborSwapIsdaFixA10Y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</si>
</sst>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6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0" xfId="3" applyFill="1"/>
    <xf numFmtId="0" fontId="11" fillId="5" borderId="12" xfId="0" applyNumberFormat="1" applyFont="1" applyFill="1" applyBorder="1" applyAlignment="1" applyProtection="1">
      <alignment horizontal="center"/>
    </xf>
    <xf numFmtId="166" fontId="2" fillId="6" borderId="11" xfId="0" applyNumberFormat="1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5" fillId="11" borderId="15" xfId="3" applyFont="1" applyFill="1" applyBorder="1" applyAlignment="1">
      <alignment horizontal="center"/>
    </xf>
    <xf numFmtId="0" fontId="5" fillId="11" borderId="16" xfId="3" applyFont="1" applyFill="1" applyBorder="1" applyAlignment="1">
      <alignment horizontal="center"/>
    </xf>
    <xf numFmtId="0" fontId="2" fillId="0" borderId="17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1" t="s">
        <v>0</v>
      </c>
      <c r="C2" s="52"/>
      <c r="D2" s="52"/>
      <c r="E2" s="53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8.140625" style="4" customWidth="1"/>
    <col min="5" max="5" width="24.7109375" style="4" customWidth="1"/>
    <col min="6" max="6" width="7.7109375" style="4" customWidth="1"/>
    <col min="7" max="7" width="14.140625" style="4" bestFit="1" customWidth="1"/>
    <col min="8" max="8" width="15" style="4" customWidth="1"/>
    <col min="9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38</v>
      </c>
      <c r="E3" s="21"/>
      <c r="F3" s="54" t="s">
        <v>56</v>
      </c>
      <c r="G3" s="55"/>
      <c r="H3" s="21"/>
      <c r="I3" s="54" t="s">
        <v>57</v>
      </c>
      <c r="J3" s="55"/>
      <c r="K3" s="21"/>
      <c r="L3" s="23" t="s">
        <v>29</v>
      </c>
      <c r="M3" s="5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39</v>
      </c>
      <c r="D4" s="48" t="s">
        <v>67</v>
      </c>
      <c r="E4" s="21"/>
      <c r="F4" s="23" t="s">
        <v>21</v>
      </c>
      <c r="G4" s="49">
        <v>38586</v>
      </c>
      <c r="H4" s="21"/>
      <c r="I4" s="23" t="s">
        <v>53</v>
      </c>
      <c r="J4" s="42" t="s">
        <v>55</v>
      </c>
      <c r="K4" s="21"/>
      <c r="L4" s="23" t="s">
        <v>35</v>
      </c>
      <c r="M4" s="50" t="s">
        <v>63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19</v>
      </c>
      <c r="D5" s="24" t="s">
        <v>68</v>
      </c>
      <c r="E5" s="21"/>
      <c r="F5" s="23" t="s">
        <v>10</v>
      </c>
      <c r="G5" s="25">
        <v>44065</v>
      </c>
      <c r="H5" s="21"/>
      <c r="I5" s="23" t="s">
        <v>54</v>
      </c>
      <c r="J5" s="43">
        <v>1E-4</v>
      </c>
      <c r="K5" s="21"/>
      <c r="L5" s="23" t="s">
        <v>62</v>
      </c>
      <c r="M5" s="50" t="s">
        <v>63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20</v>
      </c>
      <c r="D9" s="24">
        <v>100</v>
      </c>
      <c r="E9" s="21"/>
      <c r="F9" s="23" t="s">
        <v>23</v>
      </c>
      <c r="G9" s="25" t="s">
        <v>15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44065</v>
      </c>
      <c r="E10" s="21"/>
      <c r="F10" s="23" t="s">
        <v>24</v>
      </c>
      <c r="G10" s="26" t="s">
        <v>71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38586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44</v>
      </c>
      <c r="D17" s="40" t="s">
        <v>72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EUR_Digital_XS0228052402.xml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 ca="1">IF(Serialize,_xll.ohObjectSave(E23:E30,SerializationPath&amp;FileName,FileOverwrite,Serialize),"---")</f>
        <v>#NAME?</v>
      </c>
      <c r="E20" s="33" t="e">
        <f ca="1">_xll.ohRangeRetrieveError(D20)</f>
        <v>#NAME?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7"/>
      <c r="D22" s="45" t="s">
        <v>64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>IF(ISERROR(E23),_xll.ohRangeRetrieveError(E23),"---")</f>
        <v>---</v>
      </c>
      <c r="E23" s="28" t="str">
        <f>_xll.qlSchedule(Isin&amp;"_Sch",$G$4,$G$5,$G$6,$G$7,$G$8,$G$9,$G$10,$G$11,$G$12,$G$13,Permanent,Trigger,ObjectOverwrite)</f>
        <v>XS0228052402_Sch#0001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45</v>
      </c>
      <c r="D24" s="45" t="str">
        <f>IF(ISERROR(E24),_xll.ohRangeRetrieveError(E24),"---")</f>
        <v>---</v>
      </c>
      <c r="E24" s="28" t="str">
        <f>_xll.qlDigitalReplication(Isin&amp;"_Replication",$J$4,$J$5,Permanent,Trigger,ObjectOverwrite)</f>
        <v>XS0228052402_Replication#0001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70</v>
      </c>
      <c r="D25" s="45" t="str">
        <f>IF(ISERROR(E25),_xll.ohRangeRetrieveError(E25),"---")</f>
        <v>---</v>
      </c>
      <c r="E25" s="28" t="str">
        <f>_xll.qlCmsLeg(Isin&amp;"_1stCpn",$D$12,$D$13,Schedule,$D$14,$D$15,$D$16,$K$25,$F$25,Index,$G$25,$H$25,Permanent,Trigger,ObjectOverwrite)</f>
        <v>XS0228052402_1stCpn#0001</v>
      </c>
      <c r="F25" s="35">
        <v>1</v>
      </c>
      <c r="G25" s="29">
        <v>0</v>
      </c>
      <c r="H25" s="29">
        <v>5.5E-2</v>
      </c>
      <c r="I25" s="36" t="s">
        <v>59</v>
      </c>
      <c r="J25" s="29" t="e">
        <v>#N/A</v>
      </c>
      <c r="K25" s="29">
        <v>2.5000000000000001E-2</v>
      </c>
      <c r="L25" s="37" t="s">
        <v>61</v>
      </c>
      <c r="M25" s="38">
        <v>2.5000000000000001E-2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69</v>
      </c>
      <c r="D26" s="45" t="str">
        <f>IF(ISERROR(E26),_xll.ohRangeRetrieveError(E26),"---")</f>
        <v>---</v>
      </c>
      <c r="E26" s="28" t="str">
        <f>_xll.qlDigitalCmsLeg(Isin&amp;"_2ndCpn",$D$12,$D$13,Schedule,$D$14,$D$15,$D$16,$F26,$D$17,$G26,$H26,$I26,$J26,$K26,$L26,$M26,Replication,Permanent,Trigger,ObjectOverwrite)</f>
        <v>XS0228052402_2ndCpn#0001</v>
      </c>
      <c r="F26" s="35">
        <v>1</v>
      </c>
      <c r="G26" s="29">
        <v>0</v>
      </c>
      <c r="H26" s="29">
        <v>5.5E-2</v>
      </c>
      <c r="I26" s="36" t="s">
        <v>59</v>
      </c>
      <c r="J26" s="29">
        <v>0.03</v>
      </c>
      <c r="K26" s="29" t="e">
        <v>#N/A</v>
      </c>
      <c r="L26" s="37" t="s">
        <v>60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58</v>
      </c>
      <c r="D27" s="45" t="str">
        <f>IF(ISERROR(E27),_xll.ohRangeRetrieveError(E27),"---")</f>
        <v>---</v>
      </c>
      <c r="E27" s="28" t="str">
        <f>_xll.qlCmsLeg(Isin&amp;"_Netting",$D$12,$D$13,Schedule,$D$14,$D$15,$D$16,,$F$27,$D$17,$G$27,,Permanent,Trigger,ObjectOverwrite)</f>
        <v>XS0228052402_Netting#0001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>IF(ISERROR(E28),_xll.ohRangeRetrieveError(E28),"---")</f>
        <v>---</v>
      </c>
      <c r="E28" s="30" t="str">
        <f>_xll.qlLeg(Isin&amp;"_Red",$D$18,_xll.qlCalendarAdjust(Calendar,Maturity,$D$12,Trigger),,Permanent,Trigger,ObjectOverwrite)</f>
        <v>XS0228052402_Red#0001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>IF(ISERROR(E29),_xll.ohRangeRetrieveError(E29),"---")</f>
        <v>---</v>
      </c>
      <c r="E29" s="30" t="str">
        <f>_xll.qlMultiPhaseLeg(Isin&amp;"_MultiLeg",E25:E28,,Permanent,Trigger,ObjectOverwrite)</f>
        <v>XS0228052402_MultiLeg#0001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XS0228052402#0001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5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2013-11-06T23:47:28Z</dcterms:modified>
</cp:coreProperties>
</file>