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hidePivotFieldList="1" defaultThemeVersion="124226"/>
  <bookViews>
    <workbookView xWindow="675" yWindow="945" windowWidth="19320" windowHeight="9765" tabRatio="947"/>
  </bookViews>
  <sheets>
    <sheet name="Swap" sheetId="110" r:id="rId1"/>
  </sheets>
  <externalReferences>
    <externalReference r:id="rId2"/>
    <externalReference r:id="rId3"/>
    <externalReference r:id="rId4"/>
  </externalReferences>
  <definedNames>
    <definedName name="AverageVol1">#REF!</definedName>
    <definedName name="AverageVol10">#REF!</definedName>
    <definedName name="AverageVol2">#REF!</definedName>
    <definedName name="AverageVol3">#REF!</definedName>
    <definedName name="AverageVol4">#REF!</definedName>
    <definedName name="AverageVol5">#REF!</definedName>
    <definedName name="AverageVol7">#REF!</definedName>
    <definedName name="Calendar">Swap!#REF!</definedName>
    <definedName name="EffectiveDate">Swap!#REF!</definedName>
    <definedName name="GFICRS">#REF!</definedName>
    <definedName name="GFIIRS">#REF!</definedName>
    <definedName name="GFIVol1" localSheetId="0">[1]Market_Vol!$R$5:$R$15</definedName>
    <definedName name="GFIVol1">#REF!</definedName>
    <definedName name="GFIVol10" localSheetId="0">[1]Market_Vol!$X$5:$X$15</definedName>
    <definedName name="GFIVol10">#REF!</definedName>
    <definedName name="GFIVol2" localSheetId="0">[1]Market_Vol!$S$5:$S$15</definedName>
    <definedName name="GFIVol2">#REF!</definedName>
    <definedName name="GFIVol3" localSheetId="0">[1]Market_Vol!$T$5:$T$15</definedName>
    <definedName name="GFIVol3">#REF!</definedName>
    <definedName name="GFIVol4" localSheetId="0">[1]Market_Vol!$U$5:$U$15</definedName>
    <definedName name="GFIVol4">#REF!</definedName>
    <definedName name="GFIVol5" localSheetId="0">[1]Market_Vol!$V$5:$V$15</definedName>
    <definedName name="GFIVol5">#REF!</definedName>
    <definedName name="GFIVol7" localSheetId="0">[1]Market_Vol!$W$5:$W$15</definedName>
    <definedName name="GFIVol7">#REF!</definedName>
    <definedName name="IborIndex6M">[2]Indexes!$B$1</definedName>
    <definedName name="ICAPCRS">#REF!</definedName>
    <definedName name="ICAPIRS" localSheetId="0">[1]Market_IRS!$R$10:$R$26</definedName>
    <definedName name="ICAPIRS">#REF!</definedName>
    <definedName name="ICAPVol1">#REF!</definedName>
    <definedName name="ICAPVol10">#REF!</definedName>
    <definedName name="ICAPVol2">#REF!</definedName>
    <definedName name="ICAPVol3">#REF!</definedName>
    <definedName name="ICAPVol4">#REF!</definedName>
    <definedName name="ICAPVol5">#REF!</definedName>
    <definedName name="ICAPVol7">#REF!</definedName>
    <definedName name="Interpolations" localSheetId="0">#REF!</definedName>
    <definedName name="Interpolations">#REF!</definedName>
    <definedName name="Nominal">Swap!#REF!</definedName>
    <definedName name="PrebonCRS" localSheetId="0">[1]Market_CRS!$O$10:$O$26</definedName>
    <definedName name="PrebonCRS">#REF!</definedName>
    <definedName name="PrebonIRS">#REF!</definedName>
    <definedName name="QL_Interpolations">#REF!</definedName>
    <definedName name="ReferenceDate">[3]TermStructures!$E$4</definedName>
    <definedName name="TerminationDate">Swap!#REF!</definedName>
    <definedName name="TRADITIONVol1">#REF!</definedName>
    <definedName name="TRADITIONVol10">#REF!</definedName>
    <definedName name="TRADITIONVol2">#REF!</definedName>
    <definedName name="TRADITIONVol3">#REF!</definedName>
    <definedName name="TRADITIONVol4">#REF!</definedName>
    <definedName name="TRADITIONVol5">#REF!</definedName>
    <definedName name="TRADITIONVol7">#REF!</definedName>
    <definedName name="TRDCRS">#REF!</definedName>
    <definedName name="TRDIRS">#REF!</definedName>
  </definedNames>
  <calcPr calcId="145621" calcMode="manual"/>
</workbook>
</file>

<file path=xl/calcChain.xml><?xml version="1.0" encoding="utf-8"?>
<calcChain xmlns="http://schemas.openxmlformats.org/spreadsheetml/2006/main">
  <c r="F9" i="110" l="1"/>
  <c r="F2" i="110"/>
  <c r="I11" i="110"/>
  <c r="I10" i="110"/>
  <c r="I9" i="110"/>
  <c r="I5" i="110"/>
  <c r="C9" i="110"/>
  <c r="I19" i="110"/>
  <c r="F10" i="110" l="1"/>
  <c r="C3" i="110"/>
  <c r="L19" i="110"/>
  <c r="I20" i="110"/>
  <c r="F5" i="110"/>
  <c r="F3" i="110"/>
  <c r="F19" i="110" l="1"/>
  <c r="I12" i="110"/>
  <c r="L25" i="110"/>
  <c r="L22" i="110"/>
  <c r="I8" i="110" s="1"/>
  <c r="I22" i="110"/>
  <c r="I1" i="110"/>
  <c r="F16" i="110"/>
  <c r="L10" i="110" l="1"/>
  <c r="F17" i="110"/>
  <c r="I2" i="110"/>
  <c r="L20" i="110" l="1"/>
  <c r="F6" i="110"/>
  <c r="I16" i="110"/>
  <c r="L16" i="110"/>
  <c r="L6" i="110" l="1"/>
  <c r="L9" i="110"/>
  <c r="I17" i="110"/>
  <c r="L17" i="110"/>
  <c r="L1" i="110"/>
  <c r="L2" i="110" s="1"/>
  <c r="C4" i="110" l="1"/>
  <c r="O1" i="110"/>
  <c r="O2" i="110"/>
  <c r="C1" i="110"/>
  <c r="O4" i="110"/>
  <c r="O3" i="110"/>
  <c r="P4" i="110"/>
  <c r="C2" i="110"/>
  <c r="P3" i="110"/>
</calcChain>
</file>

<file path=xl/comments1.xml><?xml version="1.0" encoding="utf-8"?>
<comments xmlns="http://schemas.openxmlformats.org/spreadsheetml/2006/main">
  <authors>
    <author>Ferdinando Ametrano</author>
  </authors>
  <commentList>
    <comment ref="I3" authorId="0">
      <text>
        <r>
          <rPr>
            <sz val="8"/>
            <color indexed="81"/>
            <rFont val="Tahoma"/>
            <family val="2"/>
          </rPr>
          <t>id of the object to be created. If missing a unique id will be automatically assigned.</t>
        </r>
      </text>
    </comment>
    <comment ref="L3" authorId="0">
      <text>
        <r>
          <rPr>
            <sz val="8"/>
            <color indexed="81"/>
            <rFont val="Tahoma"/>
            <family val="2"/>
          </rPr>
          <t>id of the object to be created. If missing a unique id will be automatically assigned.</t>
        </r>
      </text>
    </comment>
    <comment ref="L4" authorId="0">
      <text>
        <r>
          <rPr>
            <sz val="8"/>
            <color indexed="81"/>
            <rFont val="Tahoma"/>
            <family val="2"/>
          </rPr>
          <t>PAYER to pay the fixed rate, RECEIVER to receive it</t>
        </r>
      </text>
    </comment>
    <comment ref="L5" authorId="0">
      <text>
        <r>
          <rPr>
            <sz val="8"/>
            <color indexed="81"/>
            <rFont val="Tahoma"/>
            <family val="2"/>
          </rPr>
          <t>Notional Amount</t>
        </r>
      </text>
    </comment>
    <comment ref="I6" authorId="0">
      <text>
        <r>
          <rPr>
            <sz val="8"/>
            <color indexed="81"/>
            <rFont val="Tahoma"/>
            <family val="2"/>
          </rPr>
          <t>tenor (e.g. 2D for two days , 3W for three weeks, 6M for six months, 1Y for one year)</t>
        </r>
      </text>
    </comment>
    <comment ref="L6" authorId="0">
      <text>
        <r>
          <rPr>
            <sz val="8"/>
            <color indexed="81"/>
            <rFont val="Tahoma"/>
            <family val="2"/>
          </rPr>
          <t>fixed leg schedule object ID</t>
        </r>
      </text>
    </comment>
    <comment ref="F7" authorId="0">
      <text>
        <r>
          <rPr>
            <sz val="8"/>
            <color indexed="81"/>
            <rFont val="Tahoma"/>
            <family val="2"/>
          </rPr>
          <t>id of the object to be created. If missing a unique id will be automatically assigned.</t>
        </r>
      </text>
    </comment>
    <comment ref="L7" authorId="0">
      <text>
        <r>
          <rPr>
            <sz val="8"/>
            <color indexed="81"/>
            <rFont val="Tahoma"/>
            <family val="2"/>
          </rPr>
          <t>the fixed rate</t>
        </r>
      </text>
    </comment>
    <comment ref="L8" authorId="0">
      <text>
        <r>
          <rPr>
            <sz val="8"/>
            <color indexed="81"/>
            <rFont val="Tahoma"/>
            <family val="2"/>
          </rPr>
          <t>fixed leg day counter (e.g. Actual/360)</t>
        </r>
      </text>
    </comment>
    <comment ref="L9" authorId="0">
      <text>
        <r>
          <rPr>
            <sz val="8"/>
            <color indexed="81"/>
            <rFont val="Tahoma"/>
            <family val="2"/>
          </rPr>
          <t>floating leg schedule object ID</t>
        </r>
      </text>
    </comment>
    <comment ref="L10" authorId="0">
      <text>
        <r>
          <rPr>
            <sz val="8"/>
            <color indexed="81"/>
            <rFont val="Tahoma"/>
            <family val="2"/>
          </rPr>
          <t>floating leg IborIndex object ID</t>
        </r>
      </text>
    </comment>
    <comment ref="L11" authorId="0">
      <text>
        <r>
          <rPr>
            <sz val="8"/>
            <color indexed="81"/>
            <rFont val="Tahoma"/>
            <family val="2"/>
          </rPr>
          <t>Index Spread</t>
        </r>
      </text>
    </comment>
    <comment ref="F12" authorId="0">
      <text>
        <r>
          <rPr>
            <sz val="8"/>
            <color indexed="81"/>
            <rFont val="Tahoma"/>
            <family val="2"/>
          </rPr>
          <t>TRUE if the object must be permanent (i.e. resistant to garbage collection). Default is FALSE.</t>
        </r>
      </text>
    </comment>
    <comment ref="I12" authorId="0">
      <text>
        <r>
          <rPr>
            <sz val="8"/>
            <color indexed="81"/>
            <rFont val="Tahoma"/>
            <family val="2"/>
          </rPr>
          <t>discounting yield term structure object ID</t>
        </r>
      </text>
    </comment>
    <comment ref="L12" authorId="0">
      <text>
        <r>
          <rPr>
            <sz val="8"/>
            <color indexed="81"/>
            <rFont val="Tahoma"/>
            <family val="2"/>
          </rPr>
          <t>floating day counter (e.g. Actual/360)</t>
        </r>
      </text>
    </comment>
    <comment ref="F13" authorId="0">
      <text>
        <r>
          <rPr>
            <sz val="8"/>
            <color indexed="81"/>
            <rFont val="Tahoma"/>
            <family val="2"/>
          </rPr>
          <t>Dependancy tracking trigger</t>
        </r>
      </text>
    </comment>
    <comment ref="I13" authorId="0">
      <text>
        <r>
          <rPr>
            <sz val="8"/>
            <color indexed="81"/>
            <rFont val="Tahoma"/>
            <family val="2"/>
          </rPr>
          <t>TRUE if the object must be permanent (i.e. resistant to garbage collection). Default is FALSE.</t>
        </r>
      </text>
    </comment>
    <comment ref="L13" authorId="0">
      <text>
        <r>
          <rPr>
            <sz val="8"/>
            <color indexed="81"/>
            <rFont val="Tahoma"/>
            <family val="2"/>
          </rPr>
          <t>TRUE if the object must be permanent (i.e. resistant to garbage collection). Default is FALSE.</t>
        </r>
      </text>
    </comment>
    <comment ref="I14" authorId="0">
      <text>
        <r>
          <rPr>
            <sz val="8"/>
            <color indexed="81"/>
            <rFont val="Tahoma"/>
            <family val="2"/>
          </rPr>
          <t>Dependancy tracking trigger</t>
        </r>
      </text>
    </comment>
    <comment ref="L14" authorId="0">
      <text>
        <r>
          <rPr>
            <sz val="8"/>
            <color indexed="81"/>
            <rFont val="Tahoma"/>
            <family val="2"/>
          </rPr>
          <t>Dependancy tracking trigger</t>
        </r>
      </text>
    </comment>
    <comment ref="F18" authorId="0">
      <text>
        <r>
          <rPr>
            <sz val="8"/>
            <color indexed="81"/>
            <rFont val="Tahoma"/>
            <family val="2"/>
          </rPr>
          <t>id of the object to be created. If missing a unique id will be automatically assigned.</t>
        </r>
      </text>
    </comment>
    <comment ref="I18" authorId="0">
      <text>
        <r>
          <rPr>
            <sz val="8"/>
            <color indexed="81"/>
            <rFont val="Tahoma"/>
            <family val="2"/>
          </rPr>
          <t>id of the object to be created. If missing a unique id will be automatically assigned.</t>
        </r>
      </text>
    </comment>
    <comment ref="L18" authorId="0">
      <text>
        <r>
          <rPr>
            <sz val="8"/>
            <color indexed="81"/>
            <rFont val="Tahoma"/>
            <family val="2"/>
          </rPr>
          <t>id of the object to be created. If missing a unique id will be automatically assigned.</t>
        </r>
      </text>
    </comment>
    <comment ref="F19" authorId="0">
      <text>
        <r>
          <rPr>
            <sz val="8"/>
            <color indexed="81"/>
            <rFont val="Tahoma"/>
            <family val="2"/>
          </rPr>
          <t>discounting yield term structure object ID</t>
        </r>
      </text>
    </comment>
    <comment ref="I19" authorId="0">
      <text>
        <r>
          <rPr>
            <sz val="8"/>
            <color indexed="81"/>
            <rFont val="Tahoma"/>
            <family val="2"/>
          </rPr>
          <t>effective date</t>
        </r>
      </text>
    </comment>
    <comment ref="L19" authorId="0">
      <text>
        <r>
          <rPr>
            <sz val="8"/>
            <color indexed="81"/>
            <rFont val="Tahoma"/>
            <family val="2"/>
          </rPr>
          <t>effective date</t>
        </r>
      </text>
    </comment>
    <comment ref="F20" authorId="0">
      <text>
        <r>
          <rPr>
            <sz val="8"/>
            <color indexed="81"/>
            <rFont val="Tahoma"/>
            <family val="2"/>
          </rPr>
          <t>TRUE if the object must be permanent (i.e. resistant to garbage collection). Default is FALSE.</t>
        </r>
      </text>
    </comment>
    <comment ref="I20" authorId="0">
      <text>
        <r>
          <rPr>
            <sz val="8"/>
            <color indexed="81"/>
            <rFont val="Tahoma"/>
            <family val="2"/>
          </rPr>
          <t>termination date</t>
        </r>
      </text>
    </comment>
    <comment ref="L20" authorId="0">
      <text>
        <r>
          <rPr>
            <sz val="8"/>
            <color indexed="81"/>
            <rFont val="Tahoma"/>
            <family val="2"/>
          </rPr>
          <t>termination date</t>
        </r>
      </text>
    </comment>
    <comment ref="F21" authorId="0">
      <text>
        <r>
          <rPr>
            <sz val="8"/>
            <color indexed="81"/>
            <rFont val="Tahoma"/>
            <family val="2"/>
          </rPr>
          <t>Dependancy tracking trigger</t>
        </r>
      </text>
    </comment>
    <comment ref="I21" authorId="0">
      <text>
        <r>
          <rPr>
            <sz val="8"/>
            <color indexed="81"/>
            <rFont val="Tahoma"/>
            <family val="2"/>
          </rPr>
          <t>tenor (e.g. 2D for two days , 3W for three weeks, 6M for six months, 1Y for one year)</t>
        </r>
      </text>
    </comment>
    <comment ref="L21" authorId="0">
      <text>
        <r>
          <rPr>
            <sz val="8"/>
            <color indexed="81"/>
            <rFont val="Tahoma"/>
            <family val="2"/>
          </rPr>
          <t>tenor (e.g. 2D for two days , 3W for three weeks, 6M for six months, 1Y for one year)</t>
        </r>
      </text>
    </comment>
    <comment ref="I22" authorId="0">
      <text>
        <r>
          <rPr>
            <sz val="8"/>
            <color indexed="81"/>
            <rFont val="Tahoma"/>
            <family val="2"/>
          </rPr>
          <t>holiday calendar (e.g. TARGET)</t>
        </r>
      </text>
    </comment>
    <comment ref="L22" authorId="0">
      <text>
        <r>
          <rPr>
            <sz val="8"/>
            <color indexed="81"/>
            <rFont val="Tahoma"/>
            <family val="2"/>
          </rPr>
          <t>holiday calendar (e.g. TARGET)</t>
        </r>
      </text>
    </comment>
    <comment ref="I23" authorId="0">
      <text>
        <r>
          <rPr>
            <sz val="8"/>
            <color indexed="81"/>
            <rFont val="Tahoma"/>
            <family val="2"/>
          </rPr>
          <t>accrual dates business day convention</t>
        </r>
      </text>
    </comment>
    <comment ref="L23" authorId="0">
      <text>
        <r>
          <rPr>
            <sz val="8"/>
            <color indexed="81"/>
            <rFont val="Tahoma"/>
            <family val="2"/>
          </rPr>
          <t>accrual dates business day convention</t>
        </r>
      </text>
    </comment>
    <comment ref="I24" authorId="0">
      <text>
        <r>
          <rPr>
            <sz val="8"/>
            <color indexed="81"/>
            <rFont val="Tahoma"/>
            <family val="2"/>
          </rPr>
          <t>termination date business day convention</t>
        </r>
      </text>
    </comment>
    <comment ref="L24" authorId="0">
      <text>
        <r>
          <rPr>
            <sz val="8"/>
            <color indexed="81"/>
            <rFont val="Tahoma"/>
            <family val="2"/>
          </rPr>
          <t>termination date business day convention</t>
        </r>
      </text>
    </comment>
    <comment ref="I25" authorId="0">
      <text>
        <r>
          <rPr>
            <sz val="8"/>
            <color indexed="81"/>
            <rFont val="Tahoma"/>
            <family val="2"/>
          </rPr>
          <t>Date generation rule (Backward, Forward, ThirdWednesday, Zero)</t>
        </r>
      </text>
    </comment>
    <comment ref="L25" authorId="0">
      <text>
        <r>
          <rPr>
            <sz val="8"/>
            <color indexed="81"/>
            <rFont val="Tahoma"/>
            <family val="2"/>
          </rPr>
          <t>Date generation rule (Backward, Forward, ThirdWednesday, Zero)</t>
        </r>
      </text>
    </comment>
    <comment ref="I26" authorId="0">
      <text>
        <r>
          <rPr>
            <sz val="8"/>
            <color indexed="81"/>
            <rFont val="Tahoma"/>
            <family val="2"/>
          </rPr>
          <t>end of month convention. FALSE by default.</t>
        </r>
      </text>
    </comment>
    <comment ref="L26" authorId="0">
      <text>
        <r>
          <rPr>
            <sz val="8"/>
            <color indexed="81"/>
            <rFont val="Tahoma"/>
            <family val="2"/>
          </rPr>
          <t>end of month convention. FALSE by default.</t>
        </r>
      </text>
    </comment>
    <comment ref="I27" authorId="0">
      <text>
        <r>
          <rPr>
            <sz val="8"/>
            <color indexed="81"/>
            <rFont val="Tahoma"/>
            <family val="2"/>
          </rPr>
          <t>stub date, if there is an irregular starting period. NA by default.</t>
        </r>
      </text>
    </comment>
    <comment ref="L27" authorId="0">
      <text>
        <r>
          <rPr>
            <sz val="8"/>
            <color indexed="81"/>
            <rFont val="Tahoma"/>
            <family val="2"/>
          </rPr>
          <t>stub date, if there is an irregular starting period. NA by default.</t>
        </r>
      </text>
    </comment>
    <comment ref="I28" authorId="0">
      <text>
        <r>
          <rPr>
            <sz val="8"/>
            <color indexed="81"/>
            <rFont val="Tahoma"/>
            <family val="2"/>
          </rPr>
          <t>stub date, if there an irregular final period. NA by default.</t>
        </r>
      </text>
    </comment>
    <comment ref="L28" authorId="0">
      <text>
        <r>
          <rPr>
            <sz val="8"/>
            <color indexed="81"/>
            <rFont val="Tahoma"/>
            <family val="2"/>
          </rPr>
          <t>stub date, if there an irregular final period. NA by default.</t>
        </r>
      </text>
    </comment>
    <comment ref="I29" authorId="0">
      <text>
        <r>
          <rPr>
            <sz val="8"/>
            <color indexed="81"/>
            <rFont val="Tahoma"/>
            <family val="2"/>
          </rPr>
          <t>TRUE if the object must be permanent (i.e. resistant to garbage collection). Default is FALSE.</t>
        </r>
      </text>
    </comment>
    <comment ref="L29" authorId="0">
      <text>
        <r>
          <rPr>
            <sz val="8"/>
            <color indexed="81"/>
            <rFont val="Tahoma"/>
            <family val="2"/>
          </rPr>
          <t>TRUE if the object must be permanent (i.e. resistant to garbage collection). Default is FALSE.</t>
        </r>
      </text>
    </comment>
    <comment ref="I30" authorId="0">
      <text>
        <r>
          <rPr>
            <sz val="8"/>
            <color indexed="81"/>
            <rFont val="Tahoma"/>
            <family val="2"/>
          </rPr>
          <t>Dependancy tracking trigger</t>
        </r>
      </text>
    </comment>
    <comment ref="L30" authorId="0">
      <text>
        <r>
          <rPr>
            <sz val="8"/>
            <color indexed="81"/>
            <rFont val="Tahoma"/>
            <family val="2"/>
          </rPr>
          <t>Dependancy tracking trigger</t>
        </r>
      </text>
    </comment>
  </commentList>
</comments>
</file>

<file path=xl/sharedStrings.xml><?xml version="1.0" encoding="utf-8"?>
<sst xmlns="http://schemas.openxmlformats.org/spreadsheetml/2006/main" count="105" uniqueCount="67">
  <si>
    <t>Tenor</t>
    <phoneticPr fontId="65" type="noConversion"/>
  </si>
  <si>
    <t>Forward</t>
    <phoneticPr fontId="65" type="noConversion"/>
  </si>
  <si>
    <t>Tenor</t>
  </si>
  <si>
    <t>Actual/365 (Fixed)</t>
  </si>
  <si>
    <t>Calendar</t>
  </si>
  <si>
    <t>Error</t>
  </si>
  <si>
    <t>ObjectID</t>
  </si>
  <si>
    <t>YieldCurve</t>
  </si>
  <si>
    <t>Permanent</t>
  </si>
  <si>
    <t>Trigger</t>
  </si>
  <si>
    <t>Calendar</t>
    <phoneticPr fontId="65" type="noConversion"/>
  </si>
  <si>
    <t>KIBOR</t>
    <phoneticPr fontId="65" type="noConversion"/>
  </si>
  <si>
    <t>VanillaSwap</t>
  </si>
  <si>
    <t>EffectiveDate</t>
  </si>
  <si>
    <t>TerminationDate</t>
  </si>
  <si>
    <t>FamilyName</t>
    <phoneticPr fontId="65" type="noConversion"/>
  </si>
  <si>
    <t>PayerReceiver</t>
  </si>
  <si>
    <t>Nominal</t>
  </si>
  <si>
    <t>FixingDays</t>
    <phoneticPr fontId="65" type="noConversion"/>
  </si>
  <si>
    <t>FixedLegSchedule</t>
  </si>
  <si>
    <t>Currency</t>
    <phoneticPr fontId="65" type="noConversion"/>
  </si>
  <si>
    <t>KRW</t>
    <phoneticPr fontId="65" type="noConversion"/>
  </si>
  <si>
    <t>FixedRate</t>
  </si>
  <si>
    <t>FixedLegDayCounter</t>
  </si>
  <si>
    <t>BDayConvention</t>
    <phoneticPr fontId="65" type="noConversion"/>
  </si>
  <si>
    <t>FloatingLegSchedule</t>
  </si>
  <si>
    <t>EndOfMonth</t>
    <phoneticPr fontId="65" type="noConversion"/>
  </si>
  <si>
    <t>IborIndex</t>
  </si>
  <si>
    <t>DayCounter</t>
    <phoneticPr fontId="65" type="noConversion"/>
  </si>
  <si>
    <t>FloatingLegSpread</t>
  </si>
  <si>
    <t>FwdCurve</t>
    <phoneticPr fontId="65" type="noConversion"/>
  </si>
  <si>
    <t>FloatingLegDayCounter</t>
  </si>
  <si>
    <t>DiscountingSwapEngine</t>
  </si>
  <si>
    <t>BucketAnalysis</t>
    <phoneticPr fontId="65" type="noConversion"/>
  </si>
  <si>
    <t>Error</t>
    <phoneticPr fontId="65" type="noConversion"/>
  </si>
  <si>
    <t>Fixed Schedule</t>
    <phoneticPr fontId="65" type="noConversion"/>
  </si>
  <si>
    <t>Floating Schedule</t>
    <phoneticPr fontId="65" type="noConversion"/>
  </si>
  <si>
    <t>SimpleQuotes</t>
    <phoneticPr fontId="65" type="noConversion"/>
  </si>
  <si>
    <t>Instruments</t>
    <phoneticPr fontId="65" type="noConversion"/>
  </si>
  <si>
    <t>Quantities</t>
    <phoneticPr fontId="65" type="noConversion"/>
  </si>
  <si>
    <t>SetPricingEngine</t>
  </si>
  <si>
    <t>Shift</t>
    <phoneticPr fontId="65" type="noConversion"/>
  </si>
  <si>
    <t>NPV</t>
  </si>
  <si>
    <t>Sensitivities</t>
    <phoneticPr fontId="65" type="noConversion"/>
  </si>
  <si>
    <t>FairRate</t>
  </si>
  <si>
    <t>3M</t>
    <phoneticPr fontId="65" type="noConversion"/>
  </si>
  <si>
    <t>FairSpread</t>
  </si>
  <si>
    <t>SimpleQuote1</t>
    <phoneticPr fontId="65" type="noConversion"/>
  </si>
  <si>
    <t>Convention</t>
  </si>
  <si>
    <t>Modified Following</t>
  </si>
  <si>
    <t>TermDateConv</t>
  </si>
  <si>
    <t>ObjectID</t>
    <phoneticPr fontId="65" type="noConversion"/>
  </si>
  <si>
    <t>GenRule</t>
  </si>
  <si>
    <t>Value</t>
    <phoneticPr fontId="65" type="noConversion"/>
  </si>
  <si>
    <t>EndOfMonth</t>
  </si>
  <si>
    <t>FirstDate</t>
  </si>
  <si>
    <t>NextToLastDate</t>
  </si>
  <si>
    <t>SouthKorea::KRX</t>
  </si>
  <si>
    <t>Actual/365 (Fixed)</t>
    <phoneticPr fontId="65" type="noConversion"/>
  </si>
  <si>
    <t>Payer</t>
    <phoneticPr fontId="65" type="noConversion"/>
  </si>
  <si>
    <t>FlatForward</t>
    <phoneticPr fontId="71" type="noConversion"/>
  </si>
  <si>
    <t>Ndays</t>
    <phoneticPr fontId="71" type="noConversion"/>
  </si>
  <si>
    <t>Calendar</t>
    <phoneticPr fontId="71" type="noConversion"/>
  </si>
  <si>
    <t>Rate</t>
    <phoneticPr fontId="65" type="noConversion"/>
  </si>
  <si>
    <t>DayCounter</t>
    <phoneticPr fontId="65" type="noConversion"/>
  </si>
  <si>
    <t>Compounding</t>
    <phoneticPr fontId="65" type="noConversion"/>
  </si>
  <si>
    <t>Frequency</t>
    <phoneticPr fontId="6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</si>
</sst>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164" formatCode="_-* #,##0_-;\-* #,##0_-;_-* &quot;-&quot;_-;_-@_-"/>
    <numFmt numFmtId="165" formatCode="_-* #,##0.00_-;\-* #,##0.00_-;_-* &quot;-&quot;??_-;_-@_-"/>
    <numFmt numFmtId="166" formatCode="0.0000%"/>
    <numFmt numFmtId="167" formatCode="_-[$€-2]* #,##0.00_-;\-[$€-2]* #,##0.00_-;_-[$€-2]* &quot;-&quot;??_-"/>
    <numFmt numFmtId="168" formatCode="0.000000000_);[Red]\(0.000000000\)"/>
    <numFmt numFmtId="169" formatCode="ddd\,\ d\-mmm\-yyyy"/>
    <numFmt numFmtId="170" formatCode="0.000000_);[Red]\(0.000000\)"/>
  </numFmts>
  <fonts count="79">
    <font>
      <sz val="11"/>
      <name val="돋움"/>
      <family val="3"/>
      <charset val="129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System"/>
      <family val="2"/>
      <charset val="129"/>
    </font>
    <font>
      <sz val="12"/>
      <name val="바탕체"/>
      <family val="1"/>
      <charset val="129"/>
    </font>
    <font>
      <b/>
      <sz val="12"/>
      <name val="Arial"/>
      <family val="2"/>
    </font>
    <font>
      <sz val="11"/>
      <color indexed="8"/>
      <name val="맑은 고딕"/>
      <family val="3"/>
      <charset val="129"/>
    </font>
    <font>
      <sz val="11"/>
      <name val="맑은 고딕"/>
      <family val="3"/>
      <charset val="129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Calibri"/>
      <family val="3"/>
      <charset val="129"/>
      <scheme val="minor"/>
    </font>
    <font>
      <sz val="8"/>
      <color indexed="10"/>
      <name val="Arial"/>
      <family val="2"/>
    </font>
    <font>
      <sz val="8"/>
      <color indexed="81"/>
      <name val="Tahoma"/>
      <family val="2"/>
    </font>
    <font>
      <b/>
      <sz val="11"/>
      <color rgb="FFFF0000"/>
      <name val="돋움"/>
      <family val="3"/>
      <charset val="129"/>
    </font>
    <font>
      <sz val="8"/>
      <color rgb="FFFF0000"/>
      <name val="Arial"/>
      <family val="2"/>
    </font>
    <font>
      <sz val="11"/>
      <color rgb="FFFF0000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33">
    <xf numFmtId="0" fontId="0" fillId="0" borderId="0">
      <alignment vertical="center"/>
    </xf>
    <xf numFmtId="167" fontId="64" fillId="0" borderId="0" applyFont="0" applyFill="0" applyBorder="0" applyAlignment="0" applyProtection="0"/>
    <xf numFmtId="0" fontId="68" fillId="0" borderId="1" applyNumberFormat="0" applyAlignment="0" applyProtection="0">
      <alignment horizontal="left" vertical="center"/>
    </xf>
    <xf numFmtId="0" fontId="68" fillId="0" borderId="2">
      <alignment horizontal="left" vertical="center"/>
    </xf>
    <xf numFmtId="9" fontId="64" fillId="0" borderId="0" applyFont="0" applyFill="0" applyBorder="0" applyAlignment="0" applyProtection="0">
      <alignment vertical="center"/>
    </xf>
    <xf numFmtId="9" fontId="69" fillId="0" borderId="0" applyFont="0" applyFill="0" applyBorder="0" applyAlignment="0" applyProtection="0">
      <alignment vertical="center"/>
    </xf>
    <xf numFmtId="9" fontId="64" fillId="0" borderId="0" applyFont="0" applyFill="0" applyBorder="0" applyAlignment="0" applyProtection="0"/>
    <xf numFmtId="0" fontId="66" fillId="0" borderId="0"/>
    <xf numFmtId="164" fontId="64" fillId="0" borderId="0" applyFont="0" applyFill="0" applyBorder="0" applyAlignment="0" applyProtection="0">
      <alignment vertical="center"/>
    </xf>
    <xf numFmtId="164" fontId="70" fillId="0" borderId="0" applyFont="0" applyFill="0" applyBorder="0" applyAlignment="0" applyProtection="0">
      <alignment vertical="center"/>
    </xf>
    <xf numFmtId="164" fontId="64" fillId="0" borderId="0" applyFont="0" applyFill="0" applyBorder="0" applyAlignment="0" applyProtection="0">
      <alignment vertical="center"/>
    </xf>
    <xf numFmtId="164" fontId="64" fillId="0" borderId="0" applyFont="0" applyFill="0" applyBorder="0" applyAlignment="0" applyProtection="0"/>
    <xf numFmtId="164" fontId="64" fillId="0" borderId="0" applyFont="0" applyFill="0" applyBorder="0" applyAlignment="0" applyProtection="0">
      <alignment vertical="center"/>
    </xf>
    <xf numFmtId="164" fontId="69" fillId="0" borderId="0" applyFont="0" applyFill="0" applyBorder="0" applyAlignment="0" applyProtection="0">
      <alignment vertical="center"/>
    </xf>
    <xf numFmtId="0" fontId="67" fillId="0" borderId="0"/>
    <xf numFmtId="41" fontId="67" fillId="0" borderId="0" applyFont="0" applyFill="0" applyBorder="0" applyAlignment="0" applyProtection="0"/>
    <xf numFmtId="165" fontId="64" fillId="0" borderId="0" applyFont="0" applyFill="0" applyBorder="0" applyAlignment="0" applyProtection="0"/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4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4" fillId="0" borderId="0"/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4" fillId="0" borderId="0"/>
    <xf numFmtId="0" fontId="73" fillId="0" borderId="0" applyNumberFormat="0" applyFill="0" applyBorder="0" applyAlignment="0" applyProtection="0">
      <alignment vertical="top"/>
      <protection locked="0"/>
    </xf>
    <xf numFmtId="0" fontId="63" fillId="0" borderId="0">
      <alignment vertical="center"/>
    </xf>
    <xf numFmtId="0" fontId="62" fillId="0" borderId="0">
      <alignment vertical="center"/>
    </xf>
    <xf numFmtId="0" fontId="61" fillId="0" borderId="0">
      <alignment vertical="center"/>
    </xf>
    <xf numFmtId="0" fontId="60" fillId="0" borderId="0">
      <alignment vertical="center"/>
    </xf>
    <xf numFmtId="0" fontId="59" fillId="0" borderId="0">
      <alignment vertical="center"/>
    </xf>
    <xf numFmtId="0" fontId="58" fillId="0" borderId="0">
      <alignment vertical="center"/>
    </xf>
    <xf numFmtId="0" fontId="57" fillId="0" borderId="0">
      <alignment vertical="center"/>
    </xf>
    <xf numFmtId="0" fontId="56" fillId="0" borderId="0">
      <alignment vertical="center"/>
    </xf>
    <xf numFmtId="0" fontId="55" fillId="0" borderId="0">
      <alignment vertical="center"/>
    </xf>
    <xf numFmtId="0" fontId="54" fillId="0" borderId="0">
      <alignment vertical="center"/>
    </xf>
    <xf numFmtId="0" fontId="53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0" fillId="0" borderId="0">
      <alignment vertical="center"/>
    </xf>
    <xf numFmtId="0" fontId="49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6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3" fillId="0" borderId="0">
      <alignment vertical="center"/>
    </xf>
    <xf numFmtId="0" fontId="42" fillId="0" borderId="0">
      <alignment vertical="center"/>
    </xf>
    <xf numFmtId="0" fontId="41" fillId="0" borderId="0">
      <alignment vertical="center"/>
    </xf>
    <xf numFmtId="0" fontId="40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7" fillId="0" borderId="0">
      <alignment vertical="center"/>
    </xf>
    <xf numFmtId="0" fontId="36" fillId="0" borderId="0">
      <alignment vertical="center"/>
    </xf>
    <xf numFmtId="0" fontId="35" fillId="0" borderId="0">
      <alignment vertical="center"/>
    </xf>
    <xf numFmtId="0" fontId="34" fillId="0" borderId="0">
      <alignment vertical="center"/>
    </xf>
    <xf numFmtId="0" fontId="33" fillId="0" borderId="0">
      <alignment vertical="center"/>
    </xf>
    <xf numFmtId="0" fontId="32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68" fontId="0" fillId="0" borderId="0" xfId="0" applyNumberFormat="1">
      <alignment vertical="center"/>
    </xf>
    <xf numFmtId="10" fontId="0" fillId="0" borderId="0" xfId="4" applyNumberFormat="1" applyFont="1">
      <alignment vertical="center"/>
    </xf>
    <xf numFmtId="0" fontId="72" fillId="2" borderId="9" xfId="0" applyFont="1" applyFill="1" applyBorder="1" applyAlignment="1">
      <alignment horizontal="right"/>
    </xf>
    <xf numFmtId="0" fontId="71" fillId="4" borderId="9" xfId="0" applyFont="1" applyFill="1" applyBorder="1" applyAlignment="1">
      <alignment horizontal="center"/>
    </xf>
    <xf numFmtId="0" fontId="72" fillId="2" borderId="10" xfId="0" applyFont="1" applyFill="1" applyBorder="1" applyAlignment="1">
      <alignment horizontal="right"/>
    </xf>
    <xf numFmtId="0" fontId="74" fillId="4" borderId="10" xfId="0" applyFont="1" applyFill="1" applyBorder="1" applyAlignment="1">
      <alignment horizontal="center"/>
    </xf>
    <xf numFmtId="0" fontId="72" fillId="2" borderId="11" xfId="0" applyFont="1" applyFill="1" applyBorder="1" applyAlignment="1">
      <alignment horizontal="right"/>
    </xf>
    <xf numFmtId="0" fontId="71" fillId="3" borderId="11" xfId="0" applyFont="1" applyFill="1" applyBorder="1" applyAlignment="1">
      <alignment horizontal="center"/>
    </xf>
    <xf numFmtId="0" fontId="71" fillId="3" borderId="10" xfId="0" applyFont="1" applyFill="1" applyBorder="1" applyAlignment="1">
      <alignment horizontal="center"/>
    </xf>
    <xf numFmtId="0" fontId="0" fillId="0" borderId="0" xfId="0" quotePrefix="1">
      <alignment vertical="center"/>
    </xf>
    <xf numFmtId="0" fontId="0" fillId="0" borderId="0" xfId="0" applyAlignment="1"/>
    <xf numFmtId="0" fontId="71" fillId="3" borderId="9" xfId="0" applyFont="1" applyFill="1" applyBorder="1" applyAlignment="1">
      <alignment horizontal="center"/>
    </xf>
    <xf numFmtId="169" fontId="71" fillId="3" borderId="11" xfId="0" applyNumberFormat="1" applyFont="1" applyFill="1" applyBorder="1" applyAlignment="1">
      <alignment horizontal="center"/>
    </xf>
    <xf numFmtId="169" fontId="71" fillId="3" borderId="10" xfId="0" applyNumberFormat="1" applyFont="1" applyFill="1" applyBorder="1" applyAlignment="1">
      <alignment horizontal="center"/>
    </xf>
    <xf numFmtId="0" fontId="72" fillId="2" borderId="9" xfId="120" applyFont="1" applyFill="1" applyBorder="1" applyAlignment="1">
      <alignment horizontal="right"/>
    </xf>
    <xf numFmtId="0" fontId="71" fillId="4" borderId="9" xfId="120" applyFont="1" applyFill="1" applyBorder="1" applyAlignment="1">
      <alignment horizontal="center"/>
    </xf>
    <xf numFmtId="0" fontId="72" fillId="2" borderId="10" xfId="120" applyFont="1" applyFill="1" applyBorder="1" applyAlignment="1">
      <alignment horizontal="right"/>
    </xf>
    <xf numFmtId="0" fontId="74" fillId="4" borderId="10" xfId="120" applyFont="1" applyFill="1" applyBorder="1" applyAlignment="1">
      <alignment horizontal="center"/>
    </xf>
    <xf numFmtId="0" fontId="71" fillId="3" borderId="9" xfId="120" applyFill="1" applyBorder="1" applyAlignment="1">
      <alignment horizontal="center"/>
    </xf>
    <xf numFmtId="0" fontId="72" fillId="2" borderId="11" xfId="120" applyFont="1" applyFill="1" applyBorder="1" applyAlignment="1">
      <alignment horizontal="right"/>
    </xf>
    <xf numFmtId="3" fontId="71" fillId="3" borderId="11" xfId="120" applyNumberFormat="1" applyFont="1" applyFill="1" applyBorder="1" applyAlignment="1">
      <alignment horizontal="center"/>
    </xf>
    <xf numFmtId="0" fontId="71" fillId="3" borderId="11" xfId="120" applyFont="1" applyFill="1" applyBorder="1" applyAlignment="1">
      <alignment horizontal="center"/>
    </xf>
    <xf numFmtId="0" fontId="71" fillId="3" borderId="10" xfId="120" applyFont="1" applyFill="1" applyBorder="1" applyAlignment="1">
      <alignment horizontal="center"/>
    </xf>
    <xf numFmtId="170" fontId="0" fillId="0" borderId="0" xfId="0" applyNumberFormat="1">
      <alignment vertical="center"/>
    </xf>
    <xf numFmtId="14" fontId="0" fillId="0" borderId="0" xfId="0" applyNumberFormat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7" xfId="0" applyBorder="1" applyAlignment="1"/>
    <xf numFmtId="37" fontId="0" fillId="0" borderId="8" xfId="0" applyNumberFormat="1" applyBorder="1" applyAlignment="1"/>
    <xf numFmtId="166" fontId="0" fillId="0" borderId="8" xfId="4" applyNumberFormat="1" applyFont="1" applyBorder="1" applyAlignment="1"/>
    <xf numFmtId="0" fontId="0" fillId="0" borderId="5" xfId="0" applyBorder="1" applyAlignment="1"/>
    <xf numFmtId="166" fontId="0" fillId="0" borderId="6" xfId="4" applyNumberFormat="1" applyFont="1" applyBorder="1" applyAlignment="1"/>
    <xf numFmtId="0" fontId="0" fillId="0" borderId="0" xfId="0" applyFill="1" applyBorder="1" applyAlignment="1"/>
    <xf numFmtId="0" fontId="0" fillId="0" borderId="0" xfId="0" applyFill="1" applyBorder="1">
      <alignment vertical="center"/>
    </xf>
    <xf numFmtId="14" fontId="0" fillId="0" borderId="0" xfId="0" applyNumberFormat="1" applyFill="1" applyBorder="1" applyAlignment="1"/>
    <xf numFmtId="0" fontId="76" fillId="5" borderId="0" xfId="0" applyFont="1" applyFill="1" applyAlignment="1"/>
    <xf numFmtId="0" fontId="71" fillId="0" borderId="11" xfId="0" applyFont="1" applyFill="1" applyBorder="1" applyAlignment="1">
      <alignment horizontal="center"/>
    </xf>
    <xf numFmtId="164" fontId="71" fillId="0" borderId="11" xfId="8" applyFont="1" applyFill="1" applyBorder="1" applyAlignment="1">
      <alignment horizontal="center"/>
    </xf>
    <xf numFmtId="166" fontId="71" fillId="0" borderId="11" xfId="0" applyNumberFormat="1" applyFont="1" applyFill="1" applyBorder="1" applyAlignment="1">
      <alignment horizontal="center"/>
    </xf>
    <xf numFmtId="169" fontId="71" fillId="0" borderId="11" xfId="0" applyNumberFormat="1" applyFont="1" applyFill="1" applyBorder="1" applyAlignment="1">
      <alignment horizontal="center"/>
    </xf>
    <xf numFmtId="164" fontId="76" fillId="5" borderId="0" xfId="8" applyFont="1" applyFill="1">
      <alignment vertical="center"/>
    </xf>
    <xf numFmtId="4" fontId="77" fillId="5" borderId="11" xfId="120" applyNumberFormat="1" applyFont="1" applyFill="1" applyBorder="1" applyAlignment="1">
      <alignment horizontal="center"/>
    </xf>
    <xf numFmtId="14" fontId="78" fillId="5" borderId="0" xfId="0" applyNumberFormat="1" applyFont="1" applyFill="1">
      <alignment vertical="center"/>
    </xf>
  </cellXfs>
  <cellStyles count="133">
    <cellStyle name="Comma [0]" xfId="8" builtinId="6"/>
    <cellStyle name="Euro" xfId="1"/>
    <cellStyle name="Header1" xfId="2"/>
    <cellStyle name="Header2" xfId="3"/>
    <cellStyle name="Normal" xfId="0" builtinId="0"/>
    <cellStyle name="Percent" xfId="4" builtinId="5"/>
    <cellStyle name="백분율 2" xfId="5"/>
    <cellStyle name="백분율 3" xfId="6"/>
    <cellStyle name="뷭?_Fax" xfId="7"/>
    <cellStyle name="쉼표 [0] 11" xfId="9"/>
    <cellStyle name="쉼표 [0] 12" xfId="10"/>
    <cellStyle name="쉼표 [0] 2" xfId="11"/>
    <cellStyle name="쉼표 [0] 2 4" xfId="12"/>
    <cellStyle name="쉼표 [0] 3" xfId="13"/>
    <cellStyle name="지정되지 않음" xfId="14"/>
    <cellStyle name="콤마 [0]_2000년4월자료(내부용)(1)" xfId="15"/>
    <cellStyle name="콤마_고시환율" xfId="16"/>
    <cellStyle name="표준 10" xfId="55"/>
    <cellStyle name="표준 10 2" xfId="120"/>
    <cellStyle name="표준 11" xfId="17"/>
    <cellStyle name="표준 12" xfId="18"/>
    <cellStyle name="표준 13" xfId="19"/>
    <cellStyle name="표준 14" xfId="20"/>
    <cellStyle name="표준 15" xfId="21"/>
    <cellStyle name="표준 16" xfId="56"/>
    <cellStyle name="표준 17" xfId="22"/>
    <cellStyle name="표준 18" xfId="23"/>
    <cellStyle name="표준 19" xfId="24"/>
    <cellStyle name="표준 2" xfId="25"/>
    <cellStyle name="표준 2 2" xfId="26"/>
    <cellStyle name="표준 2 3" xfId="27"/>
    <cellStyle name="표준 2 4" xfId="28"/>
    <cellStyle name="표준 2 5" xfId="29"/>
    <cellStyle name="표준 2 6" xfId="30"/>
    <cellStyle name="표준 2 7" xfId="31"/>
    <cellStyle name="표준 2 8" xfId="32"/>
    <cellStyle name="표준 2 9" xfId="33"/>
    <cellStyle name="표준 20" xfId="34"/>
    <cellStyle name="표준 21" xfId="35"/>
    <cellStyle name="표준 22" xfId="36"/>
    <cellStyle name="표준 23" xfId="57"/>
    <cellStyle name="표준 24" xfId="58"/>
    <cellStyle name="표준 25" xfId="59"/>
    <cellStyle name="표준 256" xfId="37"/>
    <cellStyle name="표준 257" xfId="38"/>
    <cellStyle name="표준 26" xfId="60"/>
    <cellStyle name="표준 27" xfId="61"/>
    <cellStyle name="표준 28" xfId="62"/>
    <cellStyle name="표준 29" xfId="63"/>
    <cellStyle name="표준 3" xfId="39"/>
    <cellStyle name="표준 30" xfId="64"/>
    <cellStyle name="표준 31" xfId="65"/>
    <cellStyle name="표준 32" xfId="66"/>
    <cellStyle name="표준 33" xfId="67"/>
    <cellStyle name="표준 34" xfId="68"/>
    <cellStyle name="표준 35" xfId="69"/>
    <cellStyle name="표준 36" xfId="70"/>
    <cellStyle name="표준 37" xfId="71"/>
    <cellStyle name="표준 38" xfId="72"/>
    <cellStyle name="표준 39" xfId="73"/>
    <cellStyle name="표준 4" xfId="40"/>
    <cellStyle name="표준 4 2" xfId="41"/>
    <cellStyle name="표준 4 3" xfId="42"/>
    <cellStyle name="표준 4 4" xfId="43"/>
    <cellStyle name="표준 4 5" xfId="44"/>
    <cellStyle name="표준 4 6" xfId="45"/>
    <cellStyle name="표준 4 7" xfId="46"/>
    <cellStyle name="표준 4 8" xfId="47"/>
    <cellStyle name="표준 4 9" xfId="48"/>
    <cellStyle name="표준 40" xfId="74"/>
    <cellStyle name="표준 41" xfId="75"/>
    <cellStyle name="표준 42" xfId="76"/>
    <cellStyle name="표준 43" xfId="77"/>
    <cellStyle name="표준 44" xfId="78"/>
    <cellStyle name="표준 45" xfId="79"/>
    <cellStyle name="표준 46" xfId="80"/>
    <cellStyle name="표준 47" xfId="81"/>
    <cellStyle name="표준 48" xfId="82"/>
    <cellStyle name="표준 49" xfId="83"/>
    <cellStyle name="표준 5" xfId="49"/>
    <cellStyle name="표준 50" xfId="84"/>
    <cellStyle name="표준 51" xfId="85"/>
    <cellStyle name="표준 52" xfId="86"/>
    <cellStyle name="표준 53" xfId="87"/>
    <cellStyle name="표준 54" xfId="88"/>
    <cellStyle name="표준 55" xfId="89"/>
    <cellStyle name="표준 56" xfId="90"/>
    <cellStyle name="표준 57" xfId="91"/>
    <cellStyle name="표준 58" xfId="92"/>
    <cellStyle name="표준 59" xfId="93"/>
    <cellStyle name="표준 6" xfId="50"/>
    <cellStyle name="표준 60" xfId="94"/>
    <cellStyle name="표준 61" xfId="95"/>
    <cellStyle name="표준 62" xfId="96"/>
    <cellStyle name="표준 63" xfId="97"/>
    <cellStyle name="표준 64" xfId="98"/>
    <cellStyle name="표준 65" xfId="99"/>
    <cellStyle name="표준 66" xfId="100"/>
    <cellStyle name="표준 67" xfId="101"/>
    <cellStyle name="표준 68" xfId="102"/>
    <cellStyle name="표준 69" xfId="103"/>
    <cellStyle name="표준 7" xfId="51"/>
    <cellStyle name="표준 70" xfId="104"/>
    <cellStyle name="표준 71" xfId="105"/>
    <cellStyle name="표준 72" xfId="106"/>
    <cellStyle name="표준 73" xfId="107"/>
    <cellStyle name="표준 74" xfId="108"/>
    <cellStyle name="표준 75" xfId="109"/>
    <cellStyle name="표준 76" xfId="110"/>
    <cellStyle name="표준 77" xfId="111"/>
    <cellStyle name="표준 78" xfId="112"/>
    <cellStyle name="표준 79" xfId="113"/>
    <cellStyle name="표준 8" xfId="52"/>
    <cellStyle name="표준 80" xfId="114"/>
    <cellStyle name="표준 81" xfId="115"/>
    <cellStyle name="표준 82" xfId="116"/>
    <cellStyle name="표준 83" xfId="117"/>
    <cellStyle name="표준 84" xfId="118"/>
    <cellStyle name="표준 85" xfId="119"/>
    <cellStyle name="표준 86" xfId="121"/>
    <cellStyle name="표준 87" xfId="122"/>
    <cellStyle name="표준 88" xfId="123"/>
    <cellStyle name="표준 89" xfId="124"/>
    <cellStyle name="표준 9" xfId="53"/>
    <cellStyle name="표준 90" xfId="125"/>
    <cellStyle name="표준 91" xfId="126"/>
    <cellStyle name="표준 92" xfId="127"/>
    <cellStyle name="표준 93" xfId="128"/>
    <cellStyle name="표준 94" xfId="129"/>
    <cellStyle name="표준 95" xfId="130"/>
    <cellStyle name="표준 96" xfId="131"/>
    <cellStyle name="표준 97" xfId="132"/>
    <cellStyle name="하이퍼링크 2" xfId="5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ROBook/Step1_QLSwap/QL_IROBook_Swap_201306_v3_PV0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xll\YieldCurveBootstrappin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build_ql_1_1_0/QuantLibXL/Workbooks/StandaloneExamples/InterestRateDerivativ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Deals"/>
      <sheetName val="Market_IRS"/>
      <sheetName val="Market_CRS"/>
      <sheetName val="Market_Bond"/>
      <sheetName val="Market_Vol"/>
      <sheetName val="KRW_Curve"/>
      <sheetName val="SWAP_cal"/>
      <sheetName val="QL_Swap_cal"/>
      <sheetName val="QL_SwaptionConfig"/>
      <sheetName val="QL_SWPN_cal"/>
      <sheetName val="SWPN_cal"/>
      <sheetName val="resultF"/>
      <sheetName val="CorF_cal"/>
      <sheetName val="Calculator"/>
      <sheetName val="SWPN_Vega"/>
      <sheetName val="Report"/>
      <sheetName val="History"/>
      <sheetName val="SWAP"/>
      <sheetName val="SWAP_ND"/>
      <sheetName val="CRS"/>
      <sheetName val="SWPN"/>
      <sheetName val="SWPN_Strategy2"/>
      <sheetName val="KTB_Strategy"/>
      <sheetName val="CorF_Dealing"/>
      <sheetName val="CorF_ND"/>
      <sheetName val="CorF_loan"/>
      <sheetName val="MSB_Strategy"/>
      <sheetName val="KTB_Power"/>
      <sheetName val="MSB_Power"/>
      <sheetName val="SWAP_Call"/>
      <sheetName val="SWPN_Call"/>
      <sheetName val="SWPN_Strategy"/>
      <sheetName val="SWAP_Power"/>
      <sheetName val="CKBS080923"/>
      <sheetName val="CKBS090210"/>
      <sheetName val="CKBS090210_2"/>
      <sheetName val="CKBS090818"/>
      <sheetName val="CKBS100527"/>
      <sheetName val="SWAP_CDRA"/>
      <sheetName val="PWSP_dummy"/>
      <sheetName val="CKBS_dummy"/>
      <sheetName val="CMBS_dummy"/>
      <sheetName val="result"/>
      <sheetName val="deallife"/>
      <sheetName val="CorF_Matu"/>
      <sheetName val="SWAP_test"/>
      <sheetName val="PL_Delay"/>
      <sheetName val="CMBS081125"/>
      <sheetName val="MSB_Power2"/>
      <sheetName val="북사용팁"/>
      <sheetName val="ReplicateDF"/>
    </sheetNames>
    <sheetDataSet>
      <sheetData sheetId="0" refreshError="1"/>
      <sheetData sheetId="1" refreshError="1"/>
      <sheetData sheetId="2">
        <row r="10">
          <cell r="R10">
            <v>2.64E-2</v>
          </cell>
        </row>
        <row r="11">
          <cell r="R11">
            <v>2.6599999999999999E-2</v>
          </cell>
        </row>
        <row r="12">
          <cell r="R12">
            <v>2.6749999999999996E-2</v>
          </cell>
        </row>
        <row r="13">
          <cell r="R13">
            <v>2.7150000000000001E-2</v>
          </cell>
        </row>
        <row r="14">
          <cell r="R14">
            <v>2.76E-2</v>
          </cell>
        </row>
        <row r="15">
          <cell r="R15">
            <v>2.8475E-2</v>
          </cell>
        </row>
        <row r="16">
          <cell r="R16">
            <v>2.9199999999999997E-2</v>
          </cell>
        </row>
        <row r="17">
          <cell r="R17">
            <v>2.9824999999999997E-2</v>
          </cell>
        </row>
        <row r="18">
          <cell r="R18">
            <v>3.0350000000000002E-2</v>
          </cell>
        </row>
        <row r="19">
          <cell r="R19">
            <v>3.0824999999999998E-2</v>
          </cell>
        </row>
        <row r="20">
          <cell r="R20">
            <v>3.1300000000000001E-2</v>
          </cell>
        </row>
        <row r="21">
          <cell r="R21">
            <v>3.1699999999999999E-2</v>
          </cell>
        </row>
        <row r="22">
          <cell r="R22">
            <v>3.2000000000000001E-2</v>
          </cell>
        </row>
        <row r="23">
          <cell r="R23">
            <v>3.2224999999999997E-2</v>
          </cell>
        </row>
        <row r="24">
          <cell r="R24">
            <v>3.245E-2</v>
          </cell>
        </row>
        <row r="25">
          <cell r="R25">
            <v>3.2825E-2</v>
          </cell>
        </row>
        <row r="26">
          <cell r="R26">
            <v>3.4025E-2</v>
          </cell>
        </row>
      </sheetData>
      <sheetData sheetId="3">
        <row r="10">
          <cell r="O10">
            <v>2.1999999999999999E-2</v>
          </cell>
        </row>
        <row r="11">
          <cell r="O11">
            <v>2.1000000000000001E-2</v>
          </cell>
        </row>
        <row r="12">
          <cell r="O12">
            <v>1.9799999999999998E-2</v>
          </cell>
        </row>
        <row r="13">
          <cell r="O13">
            <v>1.9549999999999998E-2</v>
          </cell>
        </row>
        <row r="14">
          <cell r="O14">
            <v>1.9250000000000003E-2</v>
          </cell>
        </row>
        <row r="15">
          <cell r="O15">
            <v>2.095E-2</v>
          </cell>
        </row>
        <row r="16">
          <cell r="O16">
            <v>2.2499999999999999E-2</v>
          </cell>
        </row>
        <row r="17">
          <cell r="O17">
            <v>2.4050000000000002E-2</v>
          </cell>
        </row>
        <row r="18">
          <cell r="O18">
            <v>2.5050000000000003E-2</v>
          </cell>
        </row>
        <row r="19">
          <cell r="O19">
            <v>2.605E-2</v>
          </cell>
        </row>
        <row r="20">
          <cell r="O20">
            <v>2.6799999999999997E-2</v>
          </cell>
        </row>
        <row r="21">
          <cell r="O21">
            <v>2.7150000000000001E-2</v>
          </cell>
        </row>
        <row r="22">
          <cell r="O22">
            <v>2.7349999999999999E-2</v>
          </cell>
        </row>
        <row r="23">
          <cell r="O23">
            <v>2.7349999999999999E-2</v>
          </cell>
        </row>
        <row r="24">
          <cell r="O24">
            <v>2.7550000000000002E-2</v>
          </cell>
        </row>
        <row r="25">
          <cell r="O25">
            <v>2.7400000000000001E-2</v>
          </cell>
        </row>
        <row r="26">
          <cell r="O26">
            <v>2.8649999999999998E-2</v>
          </cell>
        </row>
      </sheetData>
      <sheetData sheetId="4" refreshError="1"/>
      <sheetData sheetId="5">
        <row r="5">
          <cell r="R5">
            <v>9.5587000000000005E-2</v>
          </cell>
          <cell r="S5">
            <v>0.1216745</v>
          </cell>
          <cell r="T5">
            <v>0.1362535</v>
          </cell>
          <cell r="U5">
            <v>0.147701</v>
          </cell>
          <cell r="V5">
            <v>0.15550050000000001</v>
          </cell>
          <cell r="W5">
            <v>0.1583695</v>
          </cell>
          <cell r="X5">
            <v>0.1525455</v>
          </cell>
        </row>
        <row r="6">
          <cell r="R6">
            <v>9.9000000000000005E-2</v>
          </cell>
          <cell r="S6">
            <v>0.11800000000000001</v>
          </cell>
          <cell r="T6">
            <v>0.123</v>
          </cell>
          <cell r="U6">
            <v>0.13250000000000001</v>
          </cell>
          <cell r="V6">
            <v>0.14350000000000002</v>
          </cell>
          <cell r="W6">
            <v>0.14150000000000001</v>
          </cell>
          <cell r="X6">
            <v>0.14699999999999999</v>
          </cell>
        </row>
        <row r="7">
          <cell r="R7">
            <v>0.108932</v>
          </cell>
          <cell r="S7">
            <v>0.116868</v>
          </cell>
          <cell r="T7">
            <v>0.12898099999999998</v>
          </cell>
          <cell r="U7">
            <v>0.13900000000000001</v>
          </cell>
          <cell r="V7">
            <v>0.15109899999999998</v>
          </cell>
          <cell r="W7">
            <v>0.144595</v>
          </cell>
          <cell r="X7">
            <v>0.14318700000000001</v>
          </cell>
        </row>
        <row r="8">
          <cell r="R8">
            <v>0.11588999999999999</v>
          </cell>
          <cell r="S8">
            <v>0.12328699999999999</v>
          </cell>
          <cell r="T8">
            <v>0.131324</v>
          </cell>
          <cell r="U8">
            <v>0.14300000000000002</v>
          </cell>
          <cell r="V8">
            <v>0.15204800000000002</v>
          </cell>
          <cell r="W8">
            <v>0.14438299999999998</v>
          </cell>
          <cell r="X8">
            <v>0.14147299999999999</v>
          </cell>
        </row>
        <row r="9">
          <cell r="R9">
            <v>0.119448</v>
          </cell>
          <cell r="S9">
            <v>0.12567299999999998</v>
          </cell>
          <cell r="T9">
            <v>0.133435</v>
          </cell>
          <cell r="U9">
            <v>0.14300000000000002</v>
          </cell>
          <cell r="V9">
            <v>0.151615</v>
          </cell>
          <cell r="W9">
            <v>0.14876699999999998</v>
          </cell>
          <cell r="X9">
            <v>0.14432800000000001</v>
          </cell>
        </row>
        <row r="10">
          <cell r="R10">
            <v>0.13075999999999999</v>
          </cell>
          <cell r="S10">
            <v>0.13294500000000001</v>
          </cell>
          <cell r="T10">
            <v>0.13564999999999999</v>
          </cell>
          <cell r="U10">
            <v>0.14350000000000002</v>
          </cell>
          <cell r="V10">
            <v>0.14757399999999998</v>
          </cell>
          <cell r="W10">
            <v>0.139797</v>
          </cell>
          <cell r="X10">
            <v>0.13406200000000001</v>
          </cell>
        </row>
        <row r="11">
          <cell r="R11">
            <v>0.147567</v>
          </cell>
          <cell r="S11">
            <v>0.145283</v>
          </cell>
          <cell r="T11">
            <v>0.14443</v>
          </cell>
          <cell r="U11">
            <v>0.14500000000000002</v>
          </cell>
          <cell r="V11">
            <v>0.14330599999999999</v>
          </cell>
          <cell r="W11">
            <v>0.135605</v>
          </cell>
          <cell r="X11">
            <v>0.13212699999999999</v>
          </cell>
        </row>
        <row r="12">
          <cell r="R12">
            <v>0.15049999999999999</v>
          </cell>
          <cell r="S12">
            <v>0.14599999999999999</v>
          </cell>
          <cell r="T12">
            <v>0.14350000000000002</v>
          </cell>
          <cell r="U12">
            <v>0.14100000000000001</v>
          </cell>
          <cell r="V12">
            <v>0.13899999999999998</v>
          </cell>
          <cell r="W12">
            <v>0.13300000000000001</v>
          </cell>
          <cell r="X12">
            <v>0.13100000000000001</v>
          </cell>
        </row>
        <row r="13">
          <cell r="R13">
            <v>0.153529</v>
          </cell>
          <cell r="S13">
            <v>0.14769499999999999</v>
          </cell>
          <cell r="T13">
            <v>0.144182</v>
          </cell>
          <cell r="U13">
            <v>0.14250000000000002</v>
          </cell>
          <cell r="V13">
            <v>0.13949900000000001</v>
          </cell>
          <cell r="W13">
            <v>0.13317000000000001</v>
          </cell>
          <cell r="X13">
            <v>0.13047300000000001</v>
          </cell>
        </row>
        <row r="14">
          <cell r="R14">
            <v>0.14250000000000002</v>
          </cell>
          <cell r="S14">
            <v>0.13750000000000001</v>
          </cell>
          <cell r="T14">
            <v>0.13600000000000001</v>
          </cell>
          <cell r="U14">
            <v>0.13750000000000001</v>
          </cell>
          <cell r="V14">
            <v>0.13300000000000001</v>
          </cell>
          <cell r="W14">
            <v>0.129</v>
          </cell>
          <cell r="X14">
            <v>0.125</v>
          </cell>
        </row>
        <row r="15">
          <cell r="R15">
            <v>0.14050000000000001</v>
          </cell>
          <cell r="S15">
            <v>0.13350000000000001</v>
          </cell>
          <cell r="T15">
            <v>0.13200000000000001</v>
          </cell>
          <cell r="U15">
            <v>0.13397600000000001</v>
          </cell>
          <cell r="V15">
            <v>0.13200000000000001</v>
          </cell>
          <cell r="W15">
            <v>0.126</v>
          </cell>
          <cell r="X15">
            <v>0.11899999999999999</v>
          </cell>
        </row>
      </sheetData>
      <sheetData sheetId="6" refreshError="1"/>
      <sheetData sheetId="7" refreshError="1"/>
      <sheetData sheetId="8" refreshError="1"/>
      <sheetData sheetId="9">
        <row r="1">
          <cell r="B1" t="str">
            <v>obj_00029#0087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>
        <row r="61">
          <cell r="B61" t="str">
            <v>obj_0002e#0069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es"/>
      <sheetName val="RateHelpers"/>
      <sheetName val="Bootstrapping"/>
    </sheetNames>
    <sheetDataSet>
      <sheetData sheetId="0">
        <row r="1">
          <cell r="B1" t="str">
            <v>obj_00056#0001</v>
          </cell>
        </row>
      </sheetData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Structures"/>
      <sheetName val="DateCalc"/>
      <sheetName val="PricingEngines"/>
      <sheetName val="Swaps"/>
      <sheetName val="CapFloor"/>
      <sheetName val="Swaption"/>
      <sheetName val="CMS"/>
      <sheetName val="FixedLegFlowAnalysis"/>
      <sheetName val="CmsLegFlowAnalysis"/>
      <sheetName val="FloatingLegFlowAnalysis"/>
    </sheetNames>
    <sheetDataSet>
      <sheetData sheetId="0">
        <row r="1">
          <cell r="B1" t="str">
            <v>obj_00012#0002</v>
          </cell>
        </row>
        <row r="4">
          <cell r="E4">
            <v>41446</v>
          </cell>
        </row>
      </sheetData>
      <sheetData sheetId="1">
        <row r="5">
          <cell r="B5" t="str">
            <v>obj_00015#0002</v>
          </cell>
        </row>
      </sheetData>
      <sheetData sheetId="2">
        <row r="1">
          <cell r="B1" t="str">
            <v>obj_00019#0002</v>
          </cell>
        </row>
      </sheetData>
      <sheetData sheetId="3">
        <row r="1">
          <cell r="B1" t="str">
            <v>obj_00018#0002</v>
          </cell>
        </row>
      </sheetData>
      <sheetData sheetId="4">
        <row r="1">
          <cell r="B1" t="str">
            <v>obj_00021#0002</v>
          </cell>
        </row>
      </sheetData>
      <sheetData sheetId="5">
        <row r="1">
          <cell r="B1" t="str">
            <v>obj_00010#0002</v>
          </cell>
        </row>
      </sheetData>
      <sheetData sheetId="6">
        <row r="1">
          <cell r="B1" t="str">
            <v>obj_00016#0002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tabColor rgb="FF92D050"/>
  </sheetPr>
  <dimension ref="A1:P40"/>
  <sheetViews>
    <sheetView tabSelected="1" workbookViewId="0"/>
  </sheetViews>
  <sheetFormatPr defaultRowHeight="13.5"/>
  <cols>
    <col min="1" max="1" width="10.88671875" customWidth="1"/>
    <col min="2" max="2" width="15.44140625" customWidth="1"/>
    <col min="3" max="3" width="24.21875" bestFit="1" customWidth="1"/>
    <col min="4" max="4" width="15.44140625" customWidth="1"/>
    <col min="5" max="5" width="16.5546875" bestFit="1" customWidth="1"/>
    <col min="6" max="6" width="14.21875" bestFit="1" customWidth="1"/>
    <col min="8" max="8" width="11.5546875" bestFit="1" customWidth="1"/>
    <col min="9" max="9" width="18" bestFit="1" customWidth="1"/>
    <col min="11" max="11" width="16.88671875" customWidth="1"/>
    <col min="12" max="12" width="12.44140625" customWidth="1"/>
    <col min="14" max="14" width="14.109375" bestFit="1" customWidth="1"/>
    <col min="15" max="15" width="15" bestFit="1" customWidth="1"/>
    <col min="16" max="16" width="16.5546875" bestFit="1" customWidth="1"/>
  </cols>
  <sheetData>
    <row r="1" spans="1:16" ht="14.25">
      <c r="A1" s="35"/>
      <c r="B1" s="38" t="s">
        <v>33</v>
      </c>
      <c r="C1" s="43">
        <f ca="1">_xll.qlBucketAnalysis(C3,C4,C5, C6)</f>
        <v>12928987.6906274</v>
      </c>
      <c r="E1" s="5" t="s">
        <v>4</v>
      </c>
      <c r="F1" s="14" t="s">
        <v>57</v>
      </c>
      <c r="H1" s="5" t="s">
        <v>11</v>
      </c>
      <c r="I1" s="6" t="str">
        <f>_xll.qlIborIndex(I3,I4,I5,I6,I7,I8,I9,I10,I11,I12,I13,I14)</f>
        <v>obj_00002#0000</v>
      </c>
      <c r="J1" s="13"/>
      <c r="K1" s="5" t="s">
        <v>12</v>
      </c>
      <c r="L1" s="6" t="str">
        <f ca="1">_xll.qlVanillaSwap(L3,L4,L5,L6,L7,L8,L9,L10,L11,L12,L13,L14)</f>
        <v>obj_00006#0000</v>
      </c>
      <c r="N1" s="28" t="s">
        <v>40</v>
      </c>
      <c r="O1" s="29" t="b">
        <f ca="1">_xll.qlInstrumentSetPricingEngine(L1,F16)</f>
        <v>1</v>
      </c>
    </row>
    <row r="2" spans="1:16" ht="15" thickBot="1">
      <c r="A2" s="35"/>
      <c r="B2" s="13" t="s">
        <v>34</v>
      </c>
      <c r="C2" s="26" t="str">
        <f ca="1">_xll.ohRangeRetrieveError(C1)</f>
        <v/>
      </c>
      <c r="D2" s="12"/>
      <c r="E2" s="9" t="s">
        <v>13</v>
      </c>
      <c r="F2" s="15">
        <f ca="1">TODAY()</f>
        <v>41800</v>
      </c>
      <c r="H2" s="7" t="s">
        <v>5</v>
      </c>
      <c r="I2" s="8" t="str">
        <f>_xll.ohRangeRetrieveError(I1)</f>
        <v/>
      </c>
      <c r="J2" s="13"/>
      <c r="K2" s="7" t="s">
        <v>5</v>
      </c>
      <c r="L2" s="8" t="str">
        <f ca="1">_xll.ohRangeRetrieveError(L1)</f>
        <v/>
      </c>
      <c r="N2" s="30" t="s">
        <v>42</v>
      </c>
      <c r="O2" s="31">
        <f ca="1">_xll.qlInstrumentNPV(L1,O1)</f>
        <v>-1322930928.1220412</v>
      </c>
      <c r="P2" s="3"/>
    </row>
    <row r="3" spans="1:16" ht="15" thickBot="1">
      <c r="A3" s="35"/>
      <c r="B3" s="13" t="s">
        <v>37</v>
      </c>
      <c r="C3" s="1" t="str">
        <f>C9</f>
        <v>obj_00000#0000</v>
      </c>
      <c r="E3" s="7" t="s">
        <v>14</v>
      </c>
      <c r="F3" s="16" t="e">
        <f>_xll.qlCalendarAdvance(#REF!,#REF!,"10Y")</f>
        <v>#VALUE!</v>
      </c>
      <c r="H3" s="5" t="s">
        <v>6</v>
      </c>
      <c r="I3" s="14"/>
      <c r="J3" s="13"/>
      <c r="K3" s="5" t="s">
        <v>6</v>
      </c>
      <c r="L3" s="14"/>
      <c r="N3" s="30" t="s">
        <v>44</v>
      </c>
      <c r="O3" s="32">
        <f ca="1">_xll.qlVanillaSwapFairRate(L1,O1)</f>
        <v>3.0112859927128251E-2</v>
      </c>
      <c r="P3" t="str">
        <f ca="1">_xll.ohRangeRetrieveError(O3)</f>
        <v/>
      </c>
    </row>
    <row r="4" spans="1:16" ht="15" thickBot="1">
      <c r="A4" s="35"/>
      <c r="B4" s="13" t="s">
        <v>38</v>
      </c>
      <c r="C4" s="1" t="str">
        <f ca="1">L1</f>
        <v>obj_00006#0000</v>
      </c>
      <c r="E4" s="13"/>
      <c r="F4" s="13"/>
      <c r="H4" s="9" t="s">
        <v>15</v>
      </c>
      <c r="I4" s="10" t="s">
        <v>11</v>
      </c>
      <c r="J4" s="13"/>
      <c r="K4" s="9" t="s">
        <v>16</v>
      </c>
      <c r="L4" s="39" t="s">
        <v>59</v>
      </c>
      <c r="N4" s="33" t="s">
        <v>46</v>
      </c>
      <c r="O4" s="34">
        <f ca="1">_xll.qlVanillaSwapFairSpread(L1,O1)</f>
        <v>1.0587140072871749E-2</v>
      </c>
      <c r="P4" t="str">
        <f ca="1">_xll.ohRangeRetrieveError(O4)</f>
        <v/>
      </c>
    </row>
    <row r="5" spans="1:16" ht="14.25">
      <c r="A5" s="35"/>
      <c r="B5" s="13" t="s">
        <v>39</v>
      </c>
      <c r="C5" s="2">
        <v>1E-4</v>
      </c>
      <c r="E5" s="17" t="s">
        <v>60</v>
      </c>
      <c r="F5" s="18" t="str">
        <f>_xll.qlFlatForward(F7,F8,F9,F10,F11)</f>
        <v>obj_00001#0000</v>
      </c>
      <c r="H5" s="9" t="s">
        <v>0</v>
      </c>
      <c r="I5" s="10" t="str">
        <f>L21</f>
        <v>3M</v>
      </c>
      <c r="J5" s="13"/>
      <c r="K5" s="9" t="s">
        <v>17</v>
      </c>
      <c r="L5" s="40">
        <v>27000000000</v>
      </c>
    </row>
    <row r="6" spans="1:16" ht="15" thickBot="1">
      <c r="A6" s="35"/>
      <c r="B6" s="13" t="s">
        <v>41</v>
      </c>
      <c r="C6" s="2">
        <v>1E-4</v>
      </c>
      <c r="E6" s="19" t="s">
        <v>5</v>
      </c>
      <c r="F6" s="20" t="str">
        <f>_xll.ohRangeRetrieveError(F5)</f>
        <v/>
      </c>
      <c r="H6" s="9" t="s">
        <v>18</v>
      </c>
      <c r="I6" s="10">
        <v>1</v>
      </c>
      <c r="J6" s="13"/>
      <c r="K6" s="9" t="s">
        <v>19</v>
      </c>
      <c r="L6" s="39" t="str">
        <f ca="1">I16</f>
        <v>obj_00004#0000</v>
      </c>
      <c r="N6" s="35"/>
      <c r="O6" s="35"/>
    </row>
    <row r="7" spans="1:16" ht="14.25">
      <c r="A7" s="35"/>
      <c r="B7" s="13" t="s">
        <v>43</v>
      </c>
      <c r="C7" s="1"/>
      <c r="E7" s="17" t="s">
        <v>6</v>
      </c>
      <c r="F7" s="21"/>
      <c r="H7" s="9" t="s">
        <v>20</v>
      </c>
      <c r="I7" s="10" t="s">
        <v>21</v>
      </c>
      <c r="J7" s="13"/>
      <c r="K7" s="9" t="s">
        <v>22</v>
      </c>
      <c r="L7" s="41">
        <v>4.07E-2</v>
      </c>
      <c r="N7" s="36"/>
      <c r="O7" s="35"/>
    </row>
    <row r="8" spans="1:16" ht="14.25">
      <c r="A8" s="35"/>
      <c r="C8" s="1"/>
      <c r="E8" s="22" t="s">
        <v>61</v>
      </c>
      <c r="F8" s="23">
        <v>1</v>
      </c>
      <c r="H8" s="9" t="s">
        <v>10</v>
      </c>
      <c r="I8" s="10" t="str">
        <f>L22</f>
        <v>SouthKorea::KRX</v>
      </c>
      <c r="J8" s="13"/>
      <c r="K8" s="9" t="s">
        <v>23</v>
      </c>
      <c r="L8" s="39" t="s">
        <v>58</v>
      </c>
      <c r="N8" s="35"/>
      <c r="O8" s="35"/>
    </row>
    <row r="9" spans="1:16" ht="14.25">
      <c r="A9" s="35"/>
      <c r="B9" s="13" t="s">
        <v>47</v>
      </c>
      <c r="C9" s="45" t="str">
        <f>_xll.qlSimpleQuote(C11,C12,C13)</f>
        <v>obj_00000#0000</v>
      </c>
      <c r="E9" s="22" t="s">
        <v>62</v>
      </c>
      <c r="F9" s="23" t="str">
        <f>F1</f>
        <v>SouthKorea::KRX</v>
      </c>
      <c r="H9" s="9" t="s">
        <v>24</v>
      </c>
      <c r="I9" s="10" t="str">
        <f>L23</f>
        <v>Modified Following</v>
      </c>
      <c r="J9" s="13"/>
      <c r="K9" s="9" t="s">
        <v>25</v>
      </c>
      <c r="L9" s="39" t="str">
        <f ca="1">L16</f>
        <v>obj_00005#0000</v>
      </c>
      <c r="N9" s="36"/>
      <c r="O9" s="37"/>
    </row>
    <row r="10" spans="1:16" ht="14.25">
      <c r="A10" s="35"/>
      <c r="B10" s="13" t="s">
        <v>34</v>
      </c>
      <c r="C10" s="1"/>
      <c r="E10" s="22" t="s">
        <v>63</v>
      </c>
      <c r="F10" s="44" t="str">
        <f>C9</f>
        <v>obj_00000#0000</v>
      </c>
      <c r="H10" s="9" t="s">
        <v>26</v>
      </c>
      <c r="I10" s="10" t="b">
        <f>L26</f>
        <v>1</v>
      </c>
      <c r="J10" s="13"/>
      <c r="K10" s="9" t="s">
        <v>27</v>
      </c>
      <c r="L10" s="39" t="str">
        <f>I1</f>
        <v>obj_00002#0000</v>
      </c>
      <c r="N10" s="35"/>
      <c r="O10" s="35"/>
    </row>
    <row r="11" spans="1:16" ht="14.25">
      <c r="A11" s="35"/>
      <c r="B11" s="13" t="s">
        <v>51</v>
      </c>
      <c r="E11" s="22" t="s">
        <v>64</v>
      </c>
      <c r="F11" s="24" t="s">
        <v>3</v>
      </c>
      <c r="H11" s="9" t="s">
        <v>28</v>
      </c>
      <c r="I11" s="10" t="str">
        <f>L8</f>
        <v>Actual/365 (Fixed)</v>
      </c>
      <c r="J11" s="13"/>
      <c r="K11" s="9" t="s">
        <v>29</v>
      </c>
      <c r="L11" s="41">
        <v>0</v>
      </c>
      <c r="N11" s="36"/>
      <c r="O11" s="35"/>
    </row>
    <row r="12" spans="1:16" ht="14.25">
      <c r="A12" s="35"/>
      <c r="B12" s="13" t="s">
        <v>53</v>
      </c>
      <c r="C12">
        <v>0.03</v>
      </c>
      <c r="E12" s="22" t="s">
        <v>65</v>
      </c>
      <c r="F12" s="24"/>
      <c r="H12" s="9" t="s">
        <v>30</v>
      </c>
      <c r="I12" s="10" t="str">
        <f>F5</f>
        <v>obj_00001#0000</v>
      </c>
      <c r="J12" s="13"/>
      <c r="K12" s="9" t="s">
        <v>31</v>
      </c>
      <c r="L12" s="10" t="s">
        <v>58</v>
      </c>
      <c r="N12" s="36"/>
      <c r="O12" s="36"/>
    </row>
    <row r="13" spans="1:16" ht="15" thickBot="1">
      <c r="A13" s="35"/>
      <c r="B13" s="13"/>
      <c r="E13" s="19" t="s">
        <v>66</v>
      </c>
      <c r="F13" s="25"/>
      <c r="H13" s="9" t="s">
        <v>8</v>
      </c>
      <c r="I13" s="10"/>
      <c r="J13" s="13"/>
      <c r="K13" s="9" t="s">
        <v>8</v>
      </c>
      <c r="L13" s="10"/>
      <c r="N13" s="36"/>
      <c r="O13" s="36"/>
    </row>
    <row r="14" spans="1:16" ht="15" thickBot="1">
      <c r="A14" s="35"/>
      <c r="B14" s="13"/>
      <c r="H14" s="7" t="s">
        <v>9</v>
      </c>
      <c r="I14" s="11"/>
      <c r="J14" s="13"/>
      <c r="K14" s="7" t="s">
        <v>9</v>
      </c>
      <c r="L14" s="11"/>
      <c r="P14" s="1"/>
    </row>
    <row r="15" spans="1:16" ht="14.25" thickBot="1">
      <c r="A15" s="35"/>
      <c r="B15" s="13"/>
      <c r="H15" s="13"/>
      <c r="I15" s="13"/>
      <c r="J15" s="13"/>
      <c r="K15" s="13"/>
      <c r="L15" s="13"/>
      <c r="M15" s="13"/>
      <c r="N15" s="13"/>
      <c r="O15" s="13"/>
      <c r="P15" s="27"/>
    </row>
    <row r="16" spans="1:16" ht="14.25">
      <c r="A16" s="36"/>
      <c r="B16" s="13"/>
      <c r="E16" s="5" t="s">
        <v>32</v>
      </c>
      <c r="F16" s="6" t="str">
        <f>_xll.qlDiscountingSwapEngine(F18,F19,F20,F21)</f>
        <v>obj_00003#0000</v>
      </c>
      <c r="H16" s="5" t="s">
        <v>35</v>
      </c>
      <c r="I16" s="6" t="str">
        <f ca="1">_xll.qlSchedule(I18,I19,I20,I21,I22,I23,I24,I25,I26,I27,I28,I29,I30)</f>
        <v>obj_00004#0000</v>
      </c>
      <c r="J16" s="13"/>
      <c r="K16" s="5" t="s">
        <v>36</v>
      </c>
      <c r="L16" s="6" t="str">
        <f ca="1">_xll.qlSchedule(L18,L19,L20,L21,L22,L23,L24,L25,L26,L27,L28,L29,L30)</f>
        <v>obj_00005#0000</v>
      </c>
      <c r="M16" s="13"/>
      <c r="N16" s="13"/>
      <c r="O16" s="13"/>
      <c r="P16" s="27"/>
    </row>
    <row r="17" spans="1:16" ht="15" thickBot="1">
      <c r="B17" s="13"/>
      <c r="E17" s="7" t="s">
        <v>5</v>
      </c>
      <c r="F17" s="8" t="str">
        <f>_xll.ohRangeRetrieveError(F16)</f>
        <v/>
      </c>
      <c r="H17" s="7" t="s">
        <v>5</v>
      </c>
      <c r="I17" s="8" t="str">
        <f ca="1">_xll.ohRangeRetrieveError(I16)</f>
        <v/>
      </c>
      <c r="J17" s="13"/>
      <c r="K17" s="7" t="s">
        <v>5</v>
      </c>
      <c r="L17" s="8" t="str">
        <f ca="1">_xll.ohRangeRetrieveError(L16)</f>
        <v/>
      </c>
      <c r="M17" s="13"/>
      <c r="N17" s="13"/>
      <c r="O17" s="13"/>
      <c r="P17" s="27"/>
    </row>
    <row r="18" spans="1:16" ht="14.25">
      <c r="C18" s="12"/>
      <c r="E18" s="5" t="s">
        <v>6</v>
      </c>
      <c r="F18" s="14"/>
      <c r="H18" s="5" t="s">
        <v>6</v>
      </c>
      <c r="I18" s="14"/>
      <c r="J18" s="13"/>
      <c r="K18" s="5" t="s">
        <v>6</v>
      </c>
      <c r="L18" s="14"/>
      <c r="M18" s="13"/>
      <c r="N18" s="13"/>
      <c r="O18" s="13"/>
      <c r="P18" s="27"/>
    </row>
    <row r="19" spans="1:16" ht="14.25">
      <c r="E19" s="9" t="s">
        <v>7</v>
      </c>
      <c r="F19" s="10" t="str">
        <f>F5</f>
        <v>obj_00001#0000</v>
      </c>
      <c r="H19" s="9" t="s">
        <v>13</v>
      </c>
      <c r="I19" s="42">
        <f ca="1">_xll.qlCalendarAdvance(F1,F2,"1D")</f>
        <v>41801</v>
      </c>
      <c r="J19" s="13"/>
      <c r="K19" s="9" t="s">
        <v>13</v>
      </c>
      <c r="L19" s="15">
        <f ca="1">I19</f>
        <v>41801</v>
      </c>
      <c r="P19" s="1"/>
    </row>
    <row r="20" spans="1:16" ht="14.25">
      <c r="E20" s="9" t="s">
        <v>8</v>
      </c>
      <c r="F20" s="10"/>
      <c r="H20" s="9" t="s">
        <v>14</v>
      </c>
      <c r="I20" s="42">
        <f ca="1">_xll.qlCalendarAdvance(F1,I19,"5Y")</f>
        <v>43627</v>
      </c>
      <c r="J20" s="13"/>
      <c r="K20" s="9" t="s">
        <v>14</v>
      </c>
      <c r="L20" s="15">
        <f ca="1">I20</f>
        <v>43627</v>
      </c>
      <c r="P20" s="1"/>
    </row>
    <row r="21" spans="1:16" ht="15" thickBot="1">
      <c r="C21" s="1"/>
      <c r="D21" s="1"/>
      <c r="E21" s="7" t="s">
        <v>9</v>
      </c>
      <c r="F21" s="11"/>
      <c r="H21" s="9" t="s">
        <v>2</v>
      </c>
      <c r="I21" s="39" t="s">
        <v>45</v>
      </c>
      <c r="J21" s="13"/>
      <c r="K21" s="9" t="s">
        <v>2</v>
      </c>
      <c r="L21" s="10" t="s">
        <v>45</v>
      </c>
      <c r="P21" s="1"/>
    </row>
    <row r="22" spans="1:16" ht="14.25">
      <c r="H22" s="9" t="s">
        <v>4</v>
      </c>
      <c r="I22" s="39" t="str">
        <f>F1</f>
        <v>SouthKorea::KRX</v>
      </c>
      <c r="J22" s="13"/>
      <c r="K22" s="9" t="s">
        <v>4</v>
      </c>
      <c r="L22" s="10" t="str">
        <f>F1</f>
        <v>SouthKorea::KRX</v>
      </c>
      <c r="P22" s="1"/>
    </row>
    <row r="23" spans="1:16" ht="14.25">
      <c r="H23" s="9" t="s">
        <v>48</v>
      </c>
      <c r="I23" s="10" t="s">
        <v>49</v>
      </c>
      <c r="J23" s="13"/>
      <c r="K23" s="9" t="s">
        <v>48</v>
      </c>
      <c r="L23" s="10" t="s">
        <v>49</v>
      </c>
      <c r="P23" s="1"/>
    </row>
    <row r="24" spans="1:16" ht="14.25">
      <c r="H24" s="9" t="s">
        <v>50</v>
      </c>
      <c r="I24" s="10" t="s">
        <v>49</v>
      </c>
      <c r="J24" s="13"/>
      <c r="K24" s="9" t="s">
        <v>50</v>
      </c>
      <c r="L24" s="10" t="s">
        <v>49</v>
      </c>
      <c r="P24" s="1"/>
    </row>
    <row r="25" spans="1:16" ht="14.25">
      <c r="H25" s="9" t="s">
        <v>52</v>
      </c>
      <c r="I25" s="10" t="s">
        <v>1</v>
      </c>
      <c r="J25" s="13"/>
      <c r="K25" s="9" t="s">
        <v>52</v>
      </c>
      <c r="L25" s="10" t="str">
        <f>I25</f>
        <v>Forward</v>
      </c>
      <c r="P25" s="1"/>
    </row>
    <row r="26" spans="1:16" ht="14.25">
      <c r="D26" s="1"/>
      <c r="H26" s="9" t="s">
        <v>54</v>
      </c>
      <c r="I26" s="10" t="b">
        <v>1</v>
      </c>
      <c r="J26" s="13"/>
      <c r="K26" s="9" t="s">
        <v>54</v>
      </c>
      <c r="L26" s="10" t="b">
        <v>1</v>
      </c>
      <c r="P26" s="1"/>
    </row>
    <row r="27" spans="1:16" ht="14.25">
      <c r="D27" s="1"/>
      <c r="H27" s="9" t="s">
        <v>55</v>
      </c>
      <c r="I27" s="15"/>
      <c r="J27" s="13"/>
      <c r="K27" s="9" t="s">
        <v>55</v>
      </c>
      <c r="L27" s="15"/>
      <c r="P27" s="1"/>
    </row>
    <row r="28" spans="1:16" ht="14.25">
      <c r="H28" s="9" t="s">
        <v>56</v>
      </c>
      <c r="I28" s="15"/>
      <c r="J28" s="13"/>
      <c r="K28" s="9" t="s">
        <v>56</v>
      </c>
      <c r="L28" s="15"/>
      <c r="P28" s="1"/>
    </row>
    <row r="29" spans="1:16" ht="14.25">
      <c r="A29" s="4"/>
      <c r="H29" s="9" t="s">
        <v>8</v>
      </c>
      <c r="I29" s="10"/>
      <c r="J29" s="13"/>
      <c r="K29" s="9" t="s">
        <v>8</v>
      </c>
      <c r="L29" s="10"/>
      <c r="P29" s="1"/>
    </row>
    <row r="30" spans="1:16" ht="15" thickBot="1">
      <c r="H30" s="7" t="s">
        <v>9</v>
      </c>
      <c r="I30" s="11"/>
      <c r="J30" s="13"/>
      <c r="K30" s="7" t="s">
        <v>9</v>
      </c>
      <c r="L30" s="11"/>
      <c r="P30" s="1"/>
    </row>
    <row r="31" spans="1:16">
      <c r="P31" s="1"/>
    </row>
    <row r="32" spans="1:16">
      <c r="A32" s="13"/>
      <c r="P32" s="1"/>
    </row>
    <row r="33" spans="1:16">
      <c r="A33" s="13"/>
      <c r="P33" s="1"/>
    </row>
    <row r="34" spans="1:16">
      <c r="A34" s="13"/>
      <c r="J34" s="13"/>
      <c r="P34" s="1"/>
    </row>
    <row r="35" spans="1:16">
      <c r="J35" s="13"/>
      <c r="P35" s="1"/>
    </row>
    <row r="36" spans="1:16">
      <c r="P36" s="1"/>
    </row>
    <row r="37" spans="1:16">
      <c r="P37" s="1"/>
    </row>
    <row r="38" spans="1:16">
      <c r="K38" s="13"/>
      <c r="L38" s="13"/>
      <c r="P38" s="1"/>
    </row>
    <row r="39" spans="1:16">
      <c r="P39" s="1"/>
    </row>
    <row r="40" spans="1:16">
      <c r="P40" s="1"/>
    </row>
  </sheetData>
  <phoneticPr fontId="65" type="noConversion"/>
  <dataValidations count="3">
    <dataValidation type="list" allowBlank="1" showInputMessage="1" showErrorMessage="1" sqref="L23:L24 I23:I24">
      <formula1>"Following,Modified Following,Preceding,Modified Preceding,Unadjusted"</formula1>
    </dataValidation>
    <dataValidation type="list" allowBlank="1" showInputMessage="1" showErrorMessage="1" sqref="L4">
      <formula1>"Payer,Receiver"</formula1>
    </dataValidation>
    <dataValidation type="list" allowBlank="1" showInputMessage="1" showErrorMessage="1" sqref="L8 L12 F11">
      <formula1>"Actual/Actual (ISDA),Actual/360,30/360 (Bond Basis),30E/360 (Eurobond Basis),Actual/365 (Fixed),Actual/Actual (ISMA),Actual/Actual (AFB),'1/1,30/360 (Italian),Simple"</formula1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erik</cp:lastModifiedBy>
  <cp:lastPrinted>2014-02-05T01:33:41Z</cp:lastPrinted>
  <dcterms:created xsi:type="dcterms:W3CDTF">2008-04-28T07:47:08Z</dcterms:created>
  <dcterms:modified xsi:type="dcterms:W3CDTF">2014-06-10T09:47:02Z</dcterms:modified>
</cp:coreProperties>
</file>