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35" windowWidth="14220" windowHeight="8325"/>
  </bookViews>
  <sheets>
    <sheet name="GapCallOption" sheetId="1" r:id="rId1"/>
    <sheet name="SuperFundOption" sheetId="2" r:id="rId2"/>
  </sheets>
  <calcPr calcId="145621"/>
</workbook>
</file>

<file path=xl/calcChain.xml><?xml version="1.0" encoding="utf-8"?>
<calcChain xmlns="http://schemas.openxmlformats.org/spreadsheetml/2006/main">
  <c r="D5" i="2" l="1"/>
  <c r="K5" i="2"/>
  <c r="C3" i="2"/>
  <c r="M3" i="2" s="1"/>
  <c r="D3" i="2"/>
  <c r="K3" i="2"/>
  <c r="M2" i="2"/>
  <c r="E3" i="1"/>
  <c r="D5" i="1"/>
  <c r="D3" i="1"/>
  <c r="A2" i="1"/>
  <c r="L2" i="1"/>
  <c r="A5" i="2"/>
  <c r="A5" i="1"/>
  <c r="J5" i="1" s="1"/>
  <c r="A3" i="1"/>
  <c r="H3" i="1" s="1"/>
  <c r="F3" i="1"/>
  <c r="L3" i="1"/>
  <c r="I5" i="1"/>
  <c r="I5" i="2"/>
  <c r="G5" i="1"/>
  <c r="J3" i="1"/>
  <c r="A2" i="2"/>
  <c r="F5" i="1"/>
  <c r="J2" i="2"/>
  <c r="H2" i="1"/>
  <c r="L5" i="2"/>
  <c r="G2" i="1"/>
  <c r="H2" i="2"/>
  <c r="L5" i="1"/>
  <c r="H5" i="1"/>
  <c r="I3" i="1"/>
  <c r="G3" i="1"/>
  <c r="F2" i="1"/>
  <c r="G2" i="2"/>
  <c r="A3" i="2"/>
  <c r="F2" i="2"/>
  <c r="I2" i="1"/>
  <c r="J2" i="1"/>
  <c r="G5" i="2"/>
  <c r="H5" i="2"/>
  <c r="F5" i="2"/>
  <c r="J5" i="2"/>
  <c r="I2" i="2"/>
  <c r="L2" i="2"/>
  <c r="I3" i="2"/>
  <c r="F3" i="2"/>
  <c r="L3" i="2"/>
  <c r="H3" i="2"/>
  <c r="J3" i="2"/>
  <c r="G3" i="2"/>
  <c r="N3" i="2" l="1"/>
  <c r="N3" i="1"/>
</calcChain>
</file>

<file path=xl/sharedStrings.xml><?xml version="1.0" encoding="utf-8"?>
<sst xmlns="http://schemas.openxmlformats.org/spreadsheetml/2006/main" count="39" uniqueCount="17">
  <si>
    <t>Object ID</t>
  </si>
  <si>
    <t>Payoff Type</t>
  </si>
  <si>
    <t>Option Type</t>
  </si>
  <si>
    <t>Strike</t>
  </si>
  <si>
    <t>3rd parameter</t>
  </si>
  <si>
    <t>Type</t>
  </si>
  <si>
    <t>Description</t>
  </si>
  <si>
    <t>Underlying</t>
  </si>
  <si>
    <t>Payoff Value</t>
  </si>
  <si>
    <t>Call</t>
  </si>
  <si>
    <t>CashOrNothing</t>
  </si>
  <si>
    <t>Gap</t>
  </si>
  <si>
    <t>Long/Short</t>
  </si>
  <si>
    <t xml:space="preserve"> Total Payoff</t>
  </si>
  <si>
    <t>AssetOrNothing</t>
  </si>
  <si>
    <t>Vanilla</t>
  </si>
  <si>
    <t>SuperFund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</si>
</sst>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b/>
      <sz val="8"/>
      <color indexed="5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>
        <fgColor indexed="22"/>
        <bgColor indexed="43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2" fontId="2" fillId="2" borderId="4" xfId="0" applyNumberFormat="1" applyFont="1" applyFill="1" applyBorder="1"/>
    <xf numFmtId="2" fontId="2" fillId="2" borderId="5" xfId="0" applyNumberFormat="1" applyFont="1" applyFill="1" applyBorder="1"/>
    <xf numFmtId="0" fontId="2" fillId="3" borderId="4" xfId="0" applyFont="1" applyFill="1" applyBorder="1"/>
    <xf numFmtId="2" fontId="2" fillId="3" borderId="4" xfId="0" applyNumberFormat="1" applyFont="1" applyFill="1" applyBorder="1"/>
    <xf numFmtId="2" fontId="3" fillId="3" borderId="4" xfId="0" applyNumberFormat="1" applyFont="1" applyFill="1" applyBorder="1"/>
    <xf numFmtId="0" fontId="2" fillId="3" borderId="5" xfId="0" applyFont="1" applyFill="1" applyBorder="1"/>
    <xf numFmtId="0" fontId="1" fillId="2" borderId="0" xfId="0" applyFont="1" applyFill="1" applyBorder="1"/>
    <xf numFmtId="164" fontId="2" fillId="3" borderId="4" xfId="0" applyNumberFormat="1" applyFont="1" applyFill="1" applyBorder="1"/>
    <xf numFmtId="0" fontId="1" fillId="2" borderId="6" xfId="0" applyFont="1" applyFill="1" applyBorder="1"/>
    <xf numFmtId="0" fontId="2" fillId="3" borderId="1" xfId="0" applyFont="1" applyFill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2" fontId="2" fillId="2" borderId="6" xfId="0" applyNumberFormat="1" applyFont="1" applyFill="1" applyBorder="1"/>
    <xf numFmtId="0" fontId="2" fillId="3" borderId="2" xfId="0" applyFont="1" applyFill="1" applyBorder="1"/>
    <xf numFmtId="2" fontId="2" fillId="3" borderId="2" xfId="0" applyNumberFormat="1" applyFont="1" applyFill="1" applyBorder="1"/>
    <xf numFmtId="2" fontId="3" fillId="3" borderId="2" xfId="0" applyNumberFormat="1" applyFont="1" applyFill="1" applyBorder="1"/>
    <xf numFmtId="0" fontId="2" fillId="3" borderId="6" xfId="0" applyFont="1" applyFill="1" applyBorder="1"/>
    <xf numFmtId="164" fontId="2" fillId="3" borderId="2" xfId="0" applyNumberFormat="1" applyFont="1" applyFill="1" applyBorder="1"/>
    <xf numFmtId="1" fontId="2" fillId="3" borderId="7" xfId="0" applyNumberFormat="1" applyFont="1" applyFill="1" applyBorder="1"/>
    <xf numFmtId="1" fontId="2" fillId="3" borderId="8" xfId="0" applyNumberFormat="1" applyFont="1" applyFill="1" applyBorder="1"/>
    <xf numFmtId="0" fontId="0" fillId="2" borderId="0" xfId="0" applyFill="1"/>
    <xf numFmtId="0" fontId="2" fillId="3" borderId="9" xfId="0" applyFont="1" applyFill="1" applyBorder="1"/>
    <xf numFmtId="0" fontId="2" fillId="2" borderId="10" xfId="0" applyFont="1" applyFill="1" applyBorder="1"/>
    <xf numFmtId="2" fontId="2" fillId="2" borderId="10" xfId="0" applyNumberFormat="1" applyFont="1" applyFill="1" applyBorder="1"/>
    <xf numFmtId="2" fontId="2" fillId="2" borderId="11" xfId="0" applyNumberFormat="1" applyFont="1" applyFill="1" applyBorder="1"/>
    <xf numFmtId="0" fontId="2" fillId="3" borderId="10" xfId="0" applyFont="1" applyFill="1" applyBorder="1"/>
    <xf numFmtId="2" fontId="2" fillId="3" borderId="10" xfId="0" applyNumberFormat="1" applyFont="1" applyFill="1" applyBorder="1"/>
    <xf numFmtId="2" fontId="3" fillId="3" borderId="10" xfId="0" applyNumberFormat="1" applyFont="1" applyFill="1" applyBorder="1"/>
    <xf numFmtId="0" fontId="2" fillId="3" borderId="11" xfId="0" applyFont="1" applyFill="1" applyBorder="1"/>
    <xf numFmtId="164" fontId="2" fillId="3" borderId="10" xfId="0" applyNumberFormat="1" applyFont="1" applyFill="1" applyBorder="1"/>
    <xf numFmtId="1" fontId="2" fillId="3" borderId="12" xfId="0" applyNumberFormat="1" applyFont="1" applyFill="1" applyBorder="1"/>
    <xf numFmtId="164" fontId="2" fillId="3" borderId="13" xfId="0" applyNumberFormat="1" applyFont="1" applyFill="1" applyBorder="1"/>
    <xf numFmtId="165" fontId="2" fillId="3" borderId="7" xfId="0" applyNumberFormat="1" applyFont="1" applyFill="1" applyBorder="1"/>
    <xf numFmtId="165" fontId="2" fillId="3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31"/>
  <sheetViews>
    <sheetView tabSelected="1" workbookViewId="0"/>
  </sheetViews>
  <sheetFormatPr defaultRowHeight="12.75" x14ac:dyDescent="0.2"/>
  <cols>
    <col min="1" max="1" width="12.42578125" bestFit="1" customWidth="1"/>
    <col min="2" max="2" width="12.7109375" bestFit="1" customWidth="1"/>
    <col min="3" max="3" width="10.42578125" bestFit="1" customWidth="1"/>
    <col min="4" max="4" width="5.7109375" bestFit="1" customWidth="1"/>
    <col min="5" max="5" width="12.28515625" bestFit="1" customWidth="1"/>
    <col min="6" max="6" width="11.42578125" bestFit="1" customWidth="1"/>
    <col min="7" max="7" width="10.42578125" bestFit="1" customWidth="1"/>
    <col min="9" max="9" width="12.28515625" bestFit="1" customWidth="1"/>
    <col min="10" max="10" width="34.140625" bestFit="1" customWidth="1"/>
    <col min="11" max="11" width="9.42578125" bestFit="1" customWidth="1"/>
    <col min="12" max="12" width="10.7109375" bestFit="1" customWidth="1"/>
    <col min="13" max="13" width="10.7109375" customWidth="1"/>
  </cols>
  <sheetData>
    <row r="1" spans="1:75" ht="13.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2" t="s">
        <v>5</v>
      </c>
      <c r="G1" s="2" t="s">
        <v>2</v>
      </c>
      <c r="H1" s="2" t="s">
        <v>3</v>
      </c>
      <c r="I1" s="2" t="s">
        <v>4</v>
      </c>
      <c r="J1" s="13" t="s">
        <v>6</v>
      </c>
      <c r="K1" s="2" t="s">
        <v>7</v>
      </c>
      <c r="L1" s="11" t="s">
        <v>8</v>
      </c>
      <c r="M1" s="11" t="s">
        <v>12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</row>
    <row r="2" spans="1:75" ht="13.5" thickBot="1" x14ac:dyDescent="0.25">
      <c r="A2" s="14" t="str">
        <f>_xll.qlStrikedTypePayoff(,$B2,$C2,$D2,$E2)</f>
        <v>obj_00039#0001</v>
      </c>
      <c r="B2" s="15" t="s">
        <v>15</v>
      </c>
      <c r="C2" s="15" t="s">
        <v>9</v>
      </c>
      <c r="D2" s="16">
        <v>3.2</v>
      </c>
      <c r="E2" s="17"/>
      <c r="F2" s="18" t="str">
        <f>_xll.qlPayoffName($A2)</f>
        <v>Vanilla</v>
      </c>
      <c r="G2" s="18" t="str">
        <f>_xll.qlPayoffOptionType(A2)</f>
        <v>Call</v>
      </c>
      <c r="H2" s="19">
        <f>_xll.qlPayoffStrike(A2)</f>
        <v>3.2</v>
      </c>
      <c r="I2" s="20">
        <f>_xll.qlPayoffThirdParameter(A2)</f>
        <v>0</v>
      </c>
      <c r="J2" s="21" t="str">
        <f>_xll.qlPayoffDescription($A2)</f>
        <v>Vanilla Call, 3.2 strike</v>
      </c>
      <c r="K2" s="16">
        <v>4</v>
      </c>
      <c r="L2" s="22">
        <f>_xll.qlPayoffValue(A2,K2)</f>
        <v>0.79999999999999982</v>
      </c>
      <c r="M2" s="23">
        <v>1</v>
      </c>
      <c r="N2" s="11" t="s">
        <v>13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</row>
    <row r="3" spans="1:75" ht="13.5" thickBot="1" x14ac:dyDescent="0.25">
      <c r="A3" s="3" t="str">
        <f>_xll.qlStrikedTypePayoff(,$B3,$C3,$D3,$E3)</f>
        <v>obj_0003c#0001</v>
      </c>
      <c r="B3" s="4" t="s">
        <v>10</v>
      </c>
      <c r="C3" s="4" t="s">
        <v>9</v>
      </c>
      <c r="D3" s="5">
        <f>D2</f>
        <v>3.2</v>
      </c>
      <c r="E3" s="6">
        <f>$E$5-$D$2</f>
        <v>1.7999999999999998</v>
      </c>
      <c r="F3" s="7" t="str">
        <f>_xll.qlPayoffName($A3)</f>
        <v>CashOrNothing</v>
      </c>
      <c r="G3" s="7" t="str">
        <f>_xll.qlPayoffOptionType(A3)</f>
        <v>Call</v>
      </c>
      <c r="H3" s="8">
        <f>_xll.qlPayoffStrike(A3)</f>
        <v>3.2</v>
      </c>
      <c r="I3" s="9">
        <f>_xll.qlPayoffThirdParameter(A3)</f>
        <v>0</v>
      </c>
      <c r="J3" s="10" t="str">
        <f>_xll.qlPayoffDescription($A3)</f>
        <v>CashOrNothing Call, 3.2 strike, 1.8 cash payoff</v>
      </c>
      <c r="K3" s="5">
        <v>4</v>
      </c>
      <c r="L3" s="12">
        <f>_xll.qlPayoffValue(A3,K3)</f>
        <v>1.7999999999999998</v>
      </c>
      <c r="M3" s="24">
        <v>-1</v>
      </c>
      <c r="N3" s="36">
        <f>SUMPRODUCT(L2:L3,M2:M3)</f>
        <v>-1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</row>
    <row r="4" spans="1:75" s="25" customFormat="1" ht="13.5" thickBot="1" x14ac:dyDescent="0.25"/>
    <row r="5" spans="1:75" ht="13.5" thickBot="1" x14ac:dyDescent="0.25">
      <c r="A5" s="26" t="str">
        <f>_xll.qlStrikedTypePayoff(,$B5,$C5,$D5,$E5)</f>
        <v>obj_0003b#0001</v>
      </c>
      <c r="B5" s="27" t="s">
        <v>11</v>
      </c>
      <c r="C5" s="27" t="s">
        <v>9</v>
      </c>
      <c r="D5" s="28">
        <f>$D$2</f>
        <v>3.2</v>
      </c>
      <c r="E5" s="29">
        <v>5</v>
      </c>
      <c r="F5" s="30" t="str">
        <f>_xll.qlPayoffName($A5)</f>
        <v>Gap</v>
      </c>
      <c r="G5" s="30" t="str">
        <f>_xll.qlPayoffOptionType(A5)</f>
        <v>Call</v>
      </c>
      <c r="H5" s="31">
        <f>_xll.qlPayoffStrike(A5)</f>
        <v>3.2</v>
      </c>
      <c r="I5" s="32">
        <f>_xll.qlPayoffThirdParameter(A5)</f>
        <v>0</v>
      </c>
      <c r="J5" s="33" t="str">
        <f>_xll.qlPayoffDescription($A5)</f>
        <v>Gap Call, 3.2 strike, 5 strike payoff</v>
      </c>
      <c r="K5" s="28">
        <v>4</v>
      </c>
      <c r="L5" s="34">
        <f>_xll.qlPayoffValue(A5,K5)</f>
        <v>-1</v>
      </c>
      <c r="M5" s="35">
        <v>1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</row>
    <row r="6" spans="1:75" s="25" customFormat="1" x14ac:dyDescent="0.2"/>
    <row r="7" spans="1:75" s="25" customFormat="1" x14ac:dyDescent="0.2"/>
    <row r="8" spans="1:75" s="25" customFormat="1" x14ac:dyDescent="0.2"/>
    <row r="9" spans="1:75" s="25" customFormat="1" x14ac:dyDescent="0.2"/>
    <row r="10" spans="1:75" s="25" customFormat="1" x14ac:dyDescent="0.2"/>
    <row r="11" spans="1:75" s="25" customFormat="1" x14ac:dyDescent="0.2"/>
    <row r="12" spans="1:75" s="25" customFormat="1" x14ac:dyDescent="0.2"/>
    <row r="13" spans="1:75" s="25" customFormat="1" x14ac:dyDescent="0.2"/>
    <row r="14" spans="1:75" s="25" customFormat="1" x14ac:dyDescent="0.2"/>
    <row r="15" spans="1:75" s="25" customFormat="1" x14ac:dyDescent="0.2"/>
    <row r="16" spans="1:75" s="25" customFormat="1" x14ac:dyDescent="0.2"/>
    <row r="17" s="25" customFormat="1" x14ac:dyDescent="0.2"/>
    <row r="18" s="25" customFormat="1" x14ac:dyDescent="0.2"/>
    <row r="19" s="25" customFormat="1" x14ac:dyDescent="0.2"/>
    <row r="20" s="25" customFormat="1" x14ac:dyDescent="0.2"/>
    <row r="21" s="25" customFormat="1" x14ac:dyDescent="0.2"/>
    <row r="22" s="25" customFormat="1" x14ac:dyDescent="0.2"/>
    <row r="23" s="25" customFormat="1" x14ac:dyDescent="0.2"/>
    <row r="24" s="25" customFormat="1" x14ac:dyDescent="0.2"/>
    <row r="25" s="25" customFormat="1" x14ac:dyDescent="0.2"/>
    <row r="26" s="25" customFormat="1" x14ac:dyDescent="0.2"/>
    <row r="27" s="25" customFormat="1" x14ac:dyDescent="0.2"/>
    <row r="28" s="25" customFormat="1" x14ac:dyDescent="0.2"/>
    <row r="29" s="25" customFormat="1" x14ac:dyDescent="0.2"/>
    <row r="30" s="25" customFormat="1" x14ac:dyDescent="0.2"/>
    <row r="31" s="25" customFormat="1" x14ac:dyDescent="0.2"/>
  </sheetData>
  <phoneticPr fontId="2" type="noConversion"/>
  <dataValidations count="2">
    <dataValidation type="list" allowBlank="1" showInputMessage="1" showErrorMessage="1" sqref="C2:C3 C5">
      <formula1>"Call,Put"</formula1>
    </dataValidation>
    <dataValidation type="list" allowBlank="1" showInputMessage="1" showErrorMessage="1" sqref="B2 B3 B5">
      <formula1>"Vanilla, PercentageStrike, AssetOrNothing, CashOrNothing, Gap, SuperShare, SuperFund"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W32"/>
  <sheetViews>
    <sheetView workbookViewId="0">
      <selection activeCell="E6" sqref="E6"/>
    </sheetView>
  </sheetViews>
  <sheetFormatPr defaultRowHeight="12.75" x14ac:dyDescent="0.2"/>
  <cols>
    <col min="1" max="1" width="12.42578125" bestFit="1" customWidth="1"/>
    <col min="2" max="2" width="12" bestFit="1" customWidth="1"/>
    <col min="3" max="3" width="10.42578125" bestFit="1" customWidth="1"/>
    <col min="4" max="4" width="5.7109375" bestFit="1" customWidth="1"/>
    <col min="5" max="5" width="12.28515625" bestFit="1" customWidth="1"/>
    <col min="6" max="6" width="12" bestFit="1" customWidth="1"/>
    <col min="7" max="7" width="10.42578125" bestFit="1" customWidth="1"/>
    <col min="8" max="8" width="5.7109375" bestFit="1" customWidth="1"/>
    <col min="9" max="9" width="12.28515625" bestFit="1" customWidth="1"/>
    <col min="10" max="10" width="33" bestFit="1" customWidth="1"/>
    <col min="11" max="11" width="9.42578125" bestFit="1" customWidth="1"/>
    <col min="12" max="12" width="10.7109375" bestFit="1" customWidth="1"/>
    <col min="13" max="13" width="9.7109375" bestFit="1" customWidth="1"/>
    <col min="14" max="14" width="10.5703125" bestFit="1" customWidth="1"/>
  </cols>
  <sheetData>
    <row r="1" spans="1:75" ht="13.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2" t="s">
        <v>5</v>
      </c>
      <c r="G1" s="2" t="s">
        <v>2</v>
      </c>
      <c r="H1" s="2" t="s">
        <v>3</v>
      </c>
      <c r="I1" s="2" t="s">
        <v>4</v>
      </c>
      <c r="J1" s="13" t="s">
        <v>6</v>
      </c>
      <c r="K1" s="2" t="s">
        <v>7</v>
      </c>
      <c r="L1" s="11" t="s">
        <v>8</v>
      </c>
      <c r="M1" s="11" t="s">
        <v>12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</row>
    <row r="2" spans="1:75" ht="13.5" thickBot="1" x14ac:dyDescent="0.25">
      <c r="A2" s="14" t="str">
        <f>_xll.qlStrikedTypePayoff(,$B2,$C2,$D2,$E2)</f>
        <v>obj_0003d#0001</v>
      </c>
      <c r="B2" s="15" t="s">
        <v>14</v>
      </c>
      <c r="C2" s="15" t="s">
        <v>9</v>
      </c>
      <c r="D2" s="16">
        <v>3.2</v>
      </c>
      <c r="E2" s="17"/>
      <c r="F2" s="18" t="str">
        <f>_xll.qlPayoffName($A2)</f>
        <v>AssetOrNothing</v>
      </c>
      <c r="G2" s="18" t="str">
        <f>_xll.qlPayoffOptionType(A2)</f>
        <v>Call</v>
      </c>
      <c r="H2" s="19">
        <f>_xll.qlPayoffStrike(A2)</f>
        <v>3.2</v>
      </c>
      <c r="I2" s="20">
        <f>_xll.qlPayoffThirdParameter(A2)</f>
        <v>0</v>
      </c>
      <c r="J2" s="21" t="str">
        <f>_xll.qlPayoffDescription($A2)</f>
        <v>AssetOrNothing Call, 3.2 strike</v>
      </c>
      <c r="K2" s="16">
        <v>4</v>
      </c>
      <c r="L2" s="22">
        <f>_xll.qlPayoffValue(A2,K2)</f>
        <v>4</v>
      </c>
      <c r="M2" s="37">
        <f>IF(C2="Call",1/$D2,-1/$D2)</f>
        <v>0.3125</v>
      </c>
      <c r="N2" s="11" t="s">
        <v>13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</row>
    <row r="3" spans="1:75" ht="13.5" thickBot="1" x14ac:dyDescent="0.25">
      <c r="A3" s="3" t="str">
        <f>_xll.qlStrikedTypePayoff(,$B3,$C3,$D3,$E3)</f>
        <v>obj_0003e#0001</v>
      </c>
      <c r="B3" s="4" t="s">
        <v>14</v>
      </c>
      <c r="C3" s="4" t="str">
        <f>C2</f>
        <v>Call</v>
      </c>
      <c r="D3" s="5">
        <f>E5</f>
        <v>5</v>
      </c>
      <c r="E3" s="6"/>
      <c r="F3" s="7" t="str">
        <f>_xll.qlPayoffName($A3)</f>
        <v>AssetOrNothing</v>
      </c>
      <c r="G3" s="7" t="str">
        <f>_xll.qlPayoffOptionType(A3)</f>
        <v>Call</v>
      </c>
      <c r="H3" s="8">
        <f>_xll.qlPayoffStrike(A3)</f>
        <v>5</v>
      </c>
      <c r="I3" s="9">
        <f>_xll.qlPayoffThirdParameter(A3)</f>
        <v>0</v>
      </c>
      <c r="J3" s="10" t="str">
        <f>_xll.qlPayoffDescription($A3)</f>
        <v>AssetOrNothing Call, 5 strike</v>
      </c>
      <c r="K3" s="5">
        <f>$K$2</f>
        <v>4</v>
      </c>
      <c r="L3" s="12">
        <f>_xll.qlPayoffValue(A3,K3)</f>
        <v>0</v>
      </c>
      <c r="M3" s="38">
        <f>IF(C3="Call",-1/$D$2,1/$D$2)</f>
        <v>-0.3125</v>
      </c>
      <c r="N3" s="36">
        <f>SUMPRODUCT(L2:L3,M2:M3)</f>
        <v>1.25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</row>
    <row r="4" spans="1:75" s="25" customFormat="1" ht="13.5" thickBot="1" x14ac:dyDescent="0.25"/>
    <row r="5" spans="1:75" ht="13.5" thickBot="1" x14ac:dyDescent="0.25">
      <c r="A5" s="26" t="str">
        <f>_xll.qlStrikedTypePayoff(,$B5,$C5,$D5,$E5)</f>
        <v>obj_0003a#0001</v>
      </c>
      <c r="B5" s="27" t="s">
        <v>16</v>
      </c>
      <c r="C5" s="27" t="s">
        <v>9</v>
      </c>
      <c r="D5" s="28">
        <f>$D$2</f>
        <v>3.2</v>
      </c>
      <c r="E5" s="29">
        <v>5</v>
      </c>
      <c r="F5" s="30" t="str">
        <f>_xll.qlPayoffName($A5)</f>
        <v>SuperFund</v>
      </c>
      <c r="G5" s="30" t="str">
        <f>_xll.qlPayoffOptionType(A5)</f>
        <v>Call</v>
      </c>
      <c r="H5" s="31">
        <f>_xll.qlPayoffStrike(A5)</f>
        <v>3.2</v>
      </c>
      <c r="I5" s="32">
        <f>_xll.qlPayoffThirdParameter(A5)</f>
        <v>0</v>
      </c>
      <c r="J5" s="33" t="str">
        <f>_xll.qlPayoffDescription($A5)</f>
        <v>SuperFund Call, 3.2 strike</v>
      </c>
      <c r="K5" s="28">
        <f>$K$2</f>
        <v>4</v>
      </c>
      <c r="L5" s="34">
        <f>_xll.qlPayoffValue(A5,K5)</f>
        <v>1.25</v>
      </c>
      <c r="M5" s="35">
        <v>1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</row>
    <row r="6" spans="1:75" s="25" customFormat="1" x14ac:dyDescent="0.2"/>
    <row r="7" spans="1:75" s="25" customFormat="1" x14ac:dyDescent="0.2"/>
    <row r="8" spans="1:75" s="25" customFormat="1" x14ac:dyDescent="0.2"/>
    <row r="9" spans="1:75" s="25" customFormat="1" x14ac:dyDescent="0.2"/>
    <row r="10" spans="1:75" s="25" customFormat="1" x14ac:dyDescent="0.2"/>
    <row r="11" spans="1:75" s="25" customFormat="1" x14ac:dyDescent="0.2"/>
    <row r="12" spans="1:75" s="25" customFormat="1" x14ac:dyDescent="0.2"/>
    <row r="13" spans="1:75" s="25" customFormat="1" x14ac:dyDescent="0.2"/>
    <row r="14" spans="1:75" s="25" customFormat="1" x14ac:dyDescent="0.2"/>
    <row r="15" spans="1:75" s="25" customFormat="1" x14ac:dyDescent="0.2"/>
    <row r="16" spans="1:75" s="25" customFormat="1" x14ac:dyDescent="0.2"/>
    <row r="17" s="25" customFormat="1" x14ac:dyDescent="0.2"/>
    <row r="18" s="25" customFormat="1" x14ac:dyDescent="0.2"/>
    <row r="19" s="25" customFormat="1" x14ac:dyDescent="0.2"/>
    <row r="20" s="25" customFormat="1" x14ac:dyDescent="0.2"/>
    <row r="21" s="25" customFormat="1" x14ac:dyDescent="0.2"/>
    <row r="22" s="25" customFormat="1" x14ac:dyDescent="0.2"/>
    <row r="23" s="25" customFormat="1" x14ac:dyDescent="0.2"/>
    <row r="24" s="25" customFormat="1" x14ac:dyDescent="0.2"/>
    <row r="25" s="25" customFormat="1" x14ac:dyDescent="0.2"/>
    <row r="26" s="25" customFormat="1" x14ac:dyDescent="0.2"/>
    <row r="27" s="25" customFormat="1" x14ac:dyDescent="0.2"/>
    <row r="28" s="25" customFormat="1" x14ac:dyDescent="0.2"/>
    <row r="29" s="25" customFormat="1" x14ac:dyDescent="0.2"/>
    <row r="30" s="25" customFormat="1" x14ac:dyDescent="0.2"/>
    <row r="31" s="25" customFormat="1" x14ac:dyDescent="0.2"/>
    <row r="32" s="25" customFormat="1" x14ac:dyDescent="0.2"/>
  </sheetData>
  <phoneticPr fontId="2" type="noConversion"/>
  <dataValidations count="2">
    <dataValidation type="list" allowBlank="1" showInputMessage="1" showErrorMessage="1" sqref="C2:C3 C5">
      <formula1>"Call,Put"</formula1>
    </dataValidation>
    <dataValidation type="list" allowBlank="1" showInputMessage="1" showErrorMessage="1" sqref="B5 B2 B3">
      <formula1>"Vanilla, PercentageStrike, AssetOrNothing, CashOrNothing, Gap, SuperShare, SuperFund"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GapCallOption</vt:lpstr>
      <vt:lpstr>SuperFundOption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AMETRANO FERDINANDO MARIA</cp:lastModifiedBy>
  <dcterms:created xsi:type="dcterms:W3CDTF">2006-12-05T18:35:46Z</dcterms:created>
  <dcterms:modified xsi:type="dcterms:W3CDTF">2014-05-09T18:07:38Z</dcterms:modified>
</cp:coreProperties>
</file>