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505" yWindow="315" windowWidth="11655" windowHeight="11625" activeTab="1"/>
  </bookViews>
  <sheets>
    <sheet name="General Settings" sheetId="3" r:id="rId1"/>
    <sheet name="HIBOR" sheetId="11" r:id="rId2"/>
    <sheet name="IBOR" sheetId="8" r:id="rId3"/>
    <sheet name="IB365" sheetId="9" r:id="rId4"/>
    <sheet name="SFIX1" sheetId="7" r:id="rId5"/>
    <sheet name="SFIX2" sheetId="12" r:id="rId6"/>
    <sheet name="SFIX3" sheetId="13" r:id="rId7"/>
  </sheets>
  <definedNames>
    <definedName name="Currency">'General Settings'!$D$4</definedName>
    <definedName name="EvaluationDate">'General Settings'!$D$5</definedName>
    <definedName name="GENERAL_SETTINGS">'General Settings'!$B$2</definedName>
    <definedName name="Traits" localSheetId="1">HIBOR!$C$24:$E$30</definedName>
    <definedName name="Traits" localSheetId="3">'IB365'!$C$24:$E$30</definedName>
    <definedName name="Traits" localSheetId="2">IBOR!$C$24:$E$30</definedName>
    <definedName name="Traits" localSheetId="4">SFIX1!$C$21:$E$27</definedName>
    <definedName name="Traits" localSheetId="5">SFIX2!$C$21:$E$27</definedName>
    <definedName name="Traits" localSheetId="6">SFIX3!$C$21:$E$27</definedName>
    <definedName name="Trigger">'General Settings'!$D$6</definedName>
    <definedName name="TriggerCounter">'General Settings'!$D$7</definedName>
  </definedNames>
  <calcPr calcId="145621"/>
</workbook>
</file>

<file path=xl/calcChain.xml><?xml version="1.0" encoding="utf-8"?>
<calcChain xmlns="http://schemas.openxmlformats.org/spreadsheetml/2006/main">
  <c r="H9" i="11" l="1"/>
  <c r="H6" i="11"/>
  <c r="H5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8" i="11"/>
  <c r="H7" i="11"/>
  <c r="H4" i="11"/>
  <c r="J7" i="11" l="1"/>
  <c r="D21" i="11" l="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J2" i="11"/>
  <c r="J13" i="11" s="1"/>
  <c r="G13" i="11"/>
  <c r="J12" i="11"/>
  <c r="G12" i="11"/>
  <c r="G11" i="11"/>
  <c r="J10" i="11"/>
  <c r="G10" i="11"/>
  <c r="G9" i="11"/>
  <c r="J8" i="11"/>
  <c r="G8" i="11"/>
  <c r="G7" i="11"/>
  <c r="J6" i="11"/>
  <c r="G6" i="11"/>
  <c r="G5" i="11"/>
  <c r="G4" i="11"/>
  <c r="D2" i="11"/>
  <c r="D2" i="9"/>
  <c r="D18" i="9"/>
  <c r="D5" i="9"/>
  <c r="D6" i="9"/>
  <c r="G5" i="9"/>
  <c r="H5" i="9" s="1"/>
  <c r="L5" i="9" s="1"/>
  <c r="J2" i="9"/>
  <c r="G6" i="9"/>
  <c r="H6" i="9"/>
  <c r="L6" i="9" s="1"/>
  <c r="G5" i="8"/>
  <c r="H5" i="8" s="1"/>
  <c r="L5" i="8" s="1"/>
  <c r="G6" i="8"/>
  <c r="H6" i="8"/>
  <c r="L6" i="8" s="1"/>
  <c r="J2" i="8"/>
  <c r="J5" i="8"/>
  <c r="J6" i="8"/>
  <c r="D2" i="8"/>
  <c r="D17" i="8"/>
  <c r="D5" i="8"/>
  <c r="G21" i="8"/>
  <c r="H21" i="8" s="1"/>
  <c r="J21" i="8"/>
  <c r="R21" i="8"/>
  <c r="G20" i="8"/>
  <c r="H20" i="8" s="1"/>
  <c r="J20" i="8"/>
  <c r="R20" i="8"/>
  <c r="G19" i="8"/>
  <c r="H19" i="8" s="1"/>
  <c r="J19" i="8"/>
  <c r="R19" i="8"/>
  <c r="G18" i="8"/>
  <c r="H18" i="8" s="1"/>
  <c r="R18" i="8"/>
  <c r="G17" i="8"/>
  <c r="H17" i="8" s="1"/>
  <c r="R17" i="8"/>
  <c r="G16" i="8"/>
  <c r="H16" i="8" s="1"/>
  <c r="L16" i="8" s="1"/>
  <c r="J16" i="8"/>
  <c r="R16" i="8"/>
  <c r="J7" i="8"/>
  <c r="G7" i="8"/>
  <c r="H7" i="8"/>
  <c r="L7" i="8" s="1"/>
  <c r="R7" i="8"/>
  <c r="J8" i="8"/>
  <c r="G8" i="8"/>
  <c r="H8" i="8" s="1"/>
  <c r="R8" i="8"/>
  <c r="G9" i="8"/>
  <c r="H9" i="8" s="1"/>
  <c r="L9" i="8" s="1"/>
  <c r="R9" i="8"/>
  <c r="J10" i="8"/>
  <c r="G10" i="8"/>
  <c r="H10" i="8" s="1"/>
  <c r="L10" i="8" s="1"/>
  <c r="R10" i="8"/>
  <c r="J11" i="8"/>
  <c r="G11" i="8"/>
  <c r="H11" i="8" s="1"/>
  <c r="R11" i="8"/>
  <c r="J12" i="8"/>
  <c r="G12" i="8"/>
  <c r="H12" i="8" s="1"/>
  <c r="R12" i="8"/>
  <c r="J13" i="8"/>
  <c r="G13" i="8"/>
  <c r="H13" i="8" s="1"/>
  <c r="L13" i="8" s="1"/>
  <c r="R13" i="8"/>
  <c r="J14" i="8"/>
  <c r="G14" i="8"/>
  <c r="H14" i="8" s="1"/>
  <c r="L14" i="8" s="1"/>
  <c r="R14" i="8"/>
  <c r="J15" i="8"/>
  <c r="G15" i="8"/>
  <c r="H15" i="8" s="1"/>
  <c r="R15" i="8"/>
  <c r="G4" i="8"/>
  <c r="H4" i="8" s="1"/>
  <c r="L4" i="8" s="1"/>
  <c r="R4" i="8"/>
  <c r="J2" i="13"/>
  <c r="J11" i="13"/>
  <c r="J4" i="13"/>
  <c r="G4" i="13"/>
  <c r="H4" i="13" s="1"/>
  <c r="L4" i="13" s="1"/>
  <c r="G5" i="13"/>
  <c r="H5" i="13" s="1"/>
  <c r="L5" i="13" s="1"/>
  <c r="G6" i="13"/>
  <c r="H6" i="13" s="1"/>
  <c r="L6" i="13" s="1"/>
  <c r="G7" i="13"/>
  <c r="H7" i="13" s="1"/>
  <c r="L7" i="13" s="1"/>
  <c r="G8" i="13"/>
  <c r="H8" i="13"/>
  <c r="L8" i="13" s="1"/>
  <c r="G9" i="13"/>
  <c r="H9" i="13" s="1"/>
  <c r="L9" i="13" s="1"/>
  <c r="G10" i="13"/>
  <c r="H10" i="13" s="1"/>
  <c r="L10" i="13" s="1"/>
  <c r="G11" i="13"/>
  <c r="H11" i="13" s="1"/>
  <c r="L11" i="13" s="1"/>
  <c r="G12" i="13"/>
  <c r="H12" i="13" s="1"/>
  <c r="L12" i="13" s="1"/>
  <c r="J13" i="13"/>
  <c r="G13" i="13"/>
  <c r="H13" i="13" s="1"/>
  <c r="L13" i="13" s="1"/>
  <c r="G14" i="13"/>
  <c r="H14" i="13" s="1"/>
  <c r="L14" i="13" s="1"/>
  <c r="G15" i="13"/>
  <c r="H15" i="13" s="1"/>
  <c r="L15" i="13" s="1"/>
  <c r="G16" i="13"/>
  <c r="H16" i="13" s="1"/>
  <c r="L16" i="13" s="1"/>
  <c r="G17" i="13"/>
  <c r="H17" i="13"/>
  <c r="L17" i="13" s="1"/>
  <c r="G18" i="13"/>
  <c r="H18" i="13" s="1"/>
  <c r="L18" i="13" s="1"/>
  <c r="J2" i="7"/>
  <c r="J5" i="7"/>
  <c r="J4" i="7"/>
  <c r="G4" i="7"/>
  <c r="H4" i="7" s="1"/>
  <c r="L4" i="7" s="1"/>
  <c r="G5" i="7"/>
  <c r="H5" i="7" s="1"/>
  <c r="L5" i="7" s="1"/>
  <c r="G6" i="7"/>
  <c r="H6" i="7" s="1"/>
  <c r="L6" i="7" s="1"/>
  <c r="J7" i="7"/>
  <c r="G7" i="7"/>
  <c r="H7" i="7" s="1"/>
  <c r="L7" i="7" s="1"/>
  <c r="J8" i="7"/>
  <c r="G8" i="7"/>
  <c r="H8" i="7" s="1"/>
  <c r="L8" i="7" s="1"/>
  <c r="J9" i="7"/>
  <c r="G9" i="7"/>
  <c r="H9" i="7" s="1"/>
  <c r="L9" i="7" s="1"/>
  <c r="G10" i="7"/>
  <c r="H10" i="7" s="1"/>
  <c r="L10" i="7" s="1"/>
  <c r="J11" i="7"/>
  <c r="G11" i="7"/>
  <c r="H11" i="7" s="1"/>
  <c r="L11" i="7" s="1"/>
  <c r="G12" i="7"/>
  <c r="H12" i="7" s="1"/>
  <c r="L12" i="7" s="1"/>
  <c r="J13" i="7"/>
  <c r="G13" i="7"/>
  <c r="H13" i="7" s="1"/>
  <c r="L13" i="7" s="1"/>
  <c r="J14" i="7"/>
  <c r="G14" i="7"/>
  <c r="H14" i="7" s="1"/>
  <c r="L14" i="7" s="1"/>
  <c r="J15" i="7"/>
  <c r="G15" i="7"/>
  <c r="H15" i="7" s="1"/>
  <c r="L15" i="7" s="1"/>
  <c r="J16" i="7"/>
  <c r="G16" i="7"/>
  <c r="H16" i="7" s="1"/>
  <c r="L16" i="7" s="1"/>
  <c r="J17" i="7"/>
  <c r="G17" i="7"/>
  <c r="H17" i="7" s="1"/>
  <c r="L17" i="7" s="1"/>
  <c r="J18" i="7"/>
  <c r="G18" i="7"/>
  <c r="H18" i="7" s="1"/>
  <c r="L18" i="7" s="1"/>
  <c r="J14" i="11"/>
  <c r="G14" i="11"/>
  <c r="J15" i="11"/>
  <c r="G15" i="11"/>
  <c r="J16" i="11"/>
  <c r="G16" i="11"/>
  <c r="J17" i="11"/>
  <c r="G17" i="11"/>
  <c r="J18" i="11"/>
  <c r="G18" i="11"/>
  <c r="G19" i="11"/>
  <c r="J20" i="11"/>
  <c r="G20" i="11"/>
  <c r="J21" i="11"/>
  <c r="G21" i="11"/>
  <c r="J4" i="9"/>
  <c r="G4" i="9"/>
  <c r="H4" i="9" s="1"/>
  <c r="L4" i="9" s="1"/>
  <c r="G7" i="9"/>
  <c r="H7" i="9" s="1"/>
  <c r="L7" i="9" s="1"/>
  <c r="J8" i="9"/>
  <c r="G8" i="9"/>
  <c r="H8" i="9" s="1"/>
  <c r="L8" i="9" s="1"/>
  <c r="G9" i="9"/>
  <c r="H9" i="9" s="1"/>
  <c r="L9" i="9" s="1"/>
  <c r="G10" i="9"/>
  <c r="H10" i="9" s="1"/>
  <c r="L10" i="9" s="1"/>
  <c r="J11" i="9"/>
  <c r="G11" i="9"/>
  <c r="H11" i="9" s="1"/>
  <c r="L11" i="9" s="1"/>
  <c r="J12" i="9"/>
  <c r="G12" i="9"/>
  <c r="H12" i="9" s="1"/>
  <c r="L12" i="9" s="1"/>
  <c r="J13" i="9"/>
  <c r="G13" i="9"/>
  <c r="H13" i="9" s="1"/>
  <c r="L13" i="9" s="1"/>
  <c r="J14" i="9"/>
  <c r="G14" i="9"/>
  <c r="H14" i="9" s="1"/>
  <c r="L14" i="9" s="1"/>
  <c r="J15" i="9"/>
  <c r="G15" i="9"/>
  <c r="H15" i="9" s="1"/>
  <c r="L15" i="9" s="1"/>
  <c r="G16" i="9"/>
  <c r="H16" i="9" s="1"/>
  <c r="L16" i="9" s="1"/>
  <c r="J17" i="9"/>
  <c r="G17" i="9"/>
  <c r="H17" i="9" s="1"/>
  <c r="L17" i="9" s="1"/>
  <c r="G18" i="9"/>
  <c r="H18" i="9" s="1"/>
  <c r="L18" i="9" s="1"/>
  <c r="G19" i="9"/>
  <c r="H19" i="9" s="1"/>
  <c r="L19" i="9" s="1"/>
  <c r="J20" i="9"/>
  <c r="G20" i="9"/>
  <c r="H20" i="9" s="1"/>
  <c r="L20" i="9" s="1"/>
  <c r="J21" i="9"/>
  <c r="G21" i="9"/>
  <c r="H21" i="9" s="1"/>
  <c r="L21" i="9" s="1"/>
  <c r="D2" i="13"/>
  <c r="J2" i="12"/>
  <c r="J4" i="12"/>
  <c r="G4" i="12"/>
  <c r="H4" i="12" s="1"/>
  <c r="L4" i="12" s="1"/>
  <c r="J5" i="12"/>
  <c r="G5" i="12"/>
  <c r="H5" i="12" s="1"/>
  <c r="L5" i="12" s="1"/>
  <c r="J6" i="12"/>
  <c r="G6" i="12"/>
  <c r="H6" i="12" s="1"/>
  <c r="L6" i="12" s="1"/>
  <c r="J7" i="12"/>
  <c r="G7" i="12"/>
  <c r="H7" i="12" s="1"/>
  <c r="L7" i="12" s="1"/>
  <c r="J8" i="12"/>
  <c r="G8" i="12"/>
  <c r="H8" i="12" s="1"/>
  <c r="L8" i="12" s="1"/>
  <c r="G9" i="12"/>
  <c r="H9" i="12" s="1"/>
  <c r="L9" i="12" s="1"/>
  <c r="J10" i="12"/>
  <c r="G10" i="12"/>
  <c r="H10" i="12" s="1"/>
  <c r="L10" i="12" s="1"/>
  <c r="G11" i="12"/>
  <c r="H11" i="12" s="1"/>
  <c r="L11" i="12" s="1"/>
  <c r="G12" i="12"/>
  <c r="H12" i="12" s="1"/>
  <c r="L12" i="12" s="1"/>
  <c r="J13" i="12"/>
  <c r="G13" i="12"/>
  <c r="H13" i="12" s="1"/>
  <c r="L13" i="12" s="1"/>
  <c r="J14" i="12"/>
  <c r="G14" i="12"/>
  <c r="H14" i="12" s="1"/>
  <c r="L14" i="12" s="1"/>
  <c r="J15" i="12"/>
  <c r="G15" i="12"/>
  <c r="H15" i="12" s="1"/>
  <c r="L15" i="12" s="1"/>
  <c r="G16" i="12"/>
  <c r="H16" i="12" s="1"/>
  <c r="L16" i="12" s="1"/>
  <c r="J17" i="12"/>
  <c r="G17" i="12"/>
  <c r="H17" i="12" s="1"/>
  <c r="L17" i="12" s="1"/>
  <c r="G18" i="12"/>
  <c r="H18" i="12" s="1"/>
  <c r="L18" i="12" s="1"/>
  <c r="D2" i="12"/>
  <c r="D17" i="12"/>
  <c r="D2" i="7"/>
  <c r="D18" i="13"/>
  <c r="D17" i="13"/>
  <c r="D14" i="13"/>
  <c r="D13" i="13"/>
  <c r="D11" i="13"/>
  <c r="D10" i="13"/>
  <c r="D9" i="13"/>
  <c r="D6" i="13"/>
  <c r="D5" i="13"/>
  <c r="D18" i="12"/>
  <c r="D16" i="12"/>
  <c r="D13" i="12"/>
  <c r="D12" i="12"/>
  <c r="D10" i="12"/>
  <c r="D9" i="12"/>
  <c r="D8" i="12"/>
  <c r="D5" i="12"/>
  <c r="D16" i="7"/>
  <c r="D15" i="7"/>
  <c r="D14" i="7"/>
  <c r="D13" i="7"/>
  <c r="D12" i="7"/>
  <c r="D11" i="7"/>
  <c r="D10" i="7"/>
  <c r="D5" i="7"/>
  <c r="D13" i="9"/>
  <c r="D12" i="9"/>
  <c r="D11" i="9"/>
  <c r="D13" i="8"/>
  <c r="J4" i="8"/>
  <c r="D9" i="8"/>
  <c r="J17" i="13"/>
  <c r="D21" i="8"/>
  <c r="D17" i="9"/>
  <c r="J11" i="12"/>
  <c r="J18" i="12"/>
  <c r="J16" i="12"/>
  <c r="J9" i="12"/>
  <c r="J12" i="12"/>
  <c r="D16" i="8"/>
  <c r="D4" i="12"/>
  <c r="D16" i="13"/>
  <c r="D8" i="13"/>
  <c r="D15" i="13"/>
  <c r="D7" i="13"/>
  <c r="D12" i="13"/>
  <c r="D4" i="13"/>
  <c r="J8" i="13"/>
  <c r="D20" i="8"/>
  <c r="D14" i="8"/>
  <c r="D16" i="9"/>
  <c r="D8" i="9"/>
  <c r="D15" i="9"/>
  <c r="D7" i="9"/>
  <c r="J18" i="13"/>
  <c r="J9" i="13"/>
  <c r="J7" i="13"/>
  <c r="J16" i="13"/>
  <c r="J14" i="13"/>
  <c r="J5" i="13"/>
  <c r="J12" i="13"/>
  <c r="J10" i="13"/>
  <c r="D10" i="8"/>
  <c r="D12" i="8"/>
  <c r="D20" i="9"/>
  <c r="J15" i="13"/>
  <c r="D10" i="9"/>
  <c r="D21" i="9"/>
  <c r="D9" i="7"/>
  <c r="D8" i="7"/>
  <c r="D7" i="7"/>
  <c r="D6" i="7"/>
  <c r="D18" i="7"/>
  <c r="D17" i="7"/>
  <c r="J6" i="13"/>
  <c r="D19" i="8"/>
  <c r="D15" i="8"/>
  <c r="D11" i="8"/>
  <c r="D7" i="8"/>
  <c r="D4" i="8"/>
  <c r="D8" i="8"/>
  <c r="D14" i="9"/>
  <c r="D4" i="9"/>
  <c r="D19" i="9"/>
  <c r="D9" i="9"/>
  <c r="D18" i="8"/>
  <c r="D4" i="7"/>
  <c r="D15" i="12"/>
  <c r="D7" i="12"/>
  <c r="D14" i="12"/>
  <c r="D6" i="12"/>
  <c r="D11" i="12"/>
  <c r="D6" i="8"/>
  <c r="J5" i="9"/>
  <c r="J18" i="9"/>
  <c r="J9" i="9"/>
  <c r="J16" i="9"/>
  <c r="J7" i="9"/>
  <c r="J6" i="9"/>
  <c r="J19" i="9"/>
  <c r="J10" i="9"/>
  <c r="J6" i="7"/>
  <c r="J17" i="8"/>
  <c r="J11" i="11"/>
  <c r="J10" i="7"/>
  <c r="J12" i="7"/>
  <c r="J9" i="8"/>
  <c r="J18" i="8"/>
  <c r="K4" i="7"/>
  <c r="N12" i="12"/>
  <c r="K9" i="7"/>
  <c r="N15" i="7"/>
  <c r="K17" i="12"/>
  <c r="N7" i="9"/>
  <c r="K17" i="7"/>
  <c r="N11" i="7"/>
  <c r="K21" i="9"/>
  <c r="K12" i="13"/>
  <c r="N18" i="9"/>
  <c r="N5" i="9"/>
  <c r="N11" i="9"/>
  <c r="K7" i="12"/>
  <c r="K10" i="7"/>
  <c r="K6" i="9"/>
  <c r="K15" i="12"/>
  <c r="K6" i="8"/>
  <c r="N10" i="13"/>
  <c r="K16" i="11"/>
  <c r="K9" i="12"/>
  <c r="K8" i="13"/>
  <c r="N7" i="13"/>
  <c r="N13" i="9"/>
  <c r="N16" i="13"/>
  <c r="N13" i="12"/>
  <c r="N18" i="7"/>
  <c r="K15" i="7"/>
  <c r="K13" i="12"/>
  <c r="K9" i="9"/>
  <c r="K18" i="12"/>
  <c r="K13" i="8"/>
  <c r="N17" i="13"/>
  <c r="K7" i="11"/>
  <c r="K18" i="13"/>
  <c r="K8" i="7"/>
  <c r="K17" i="8"/>
  <c r="N4" i="7"/>
  <c r="N19" i="9"/>
  <c r="N18" i="13"/>
  <c r="K14" i="13"/>
  <c r="K16" i="7"/>
  <c r="N16" i="7"/>
  <c r="N15" i="12"/>
  <c r="K5" i="9"/>
  <c r="K11" i="12"/>
  <c r="N12" i="7"/>
  <c r="K5" i="11"/>
  <c r="N13" i="7"/>
  <c r="N4" i="8"/>
  <c r="K5" i="8"/>
  <c r="K4" i="12"/>
  <c r="K12" i="11"/>
  <c r="K18" i="8"/>
  <c r="N11" i="12"/>
  <c r="K6" i="13"/>
  <c r="K4" i="11"/>
  <c r="N15" i="13"/>
  <c r="K16" i="8"/>
  <c r="N6" i="9"/>
  <c r="K13" i="7"/>
  <c r="K20" i="8"/>
  <c r="K14" i="12"/>
  <c r="N6" i="12"/>
  <c r="K12" i="8"/>
  <c r="N17" i="9"/>
  <c r="K8" i="9"/>
  <c r="K10" i="11"/>
  <c r="K11" i="8"/>
  <c r="K8" i="8"/>
  <c r="K10" i="12"/>
  <c r="K7" i="13"/>
  <c r="K14" i="8"/>
  <c r="N5" i="12"/>
  <c r="K13" i="13"/>
  <c r="N15" i="9"/>
  <c r="K17" i="13"/>
  <c r="S21" i="8"/>
  <c r="K14" i="7"/>
  <c r="K12" i="7"/>
  <c r="N14" i="12"/>
  <c r="K8" i="12"/>
  <c r="K13" i="11"/>
  <c r="N20" i="9"/>
  <c r="N17" i="7"/>
  <c r="N16" i="8"/>
  <c r="N11" i="13"/>
  <c r="N13" i="8"/>
  <c r="K7" i="8"/>
  <c r="N16" i="12"/>
  <c r="N16" i="9"/>
  <c r="N17" i="12"/>
  <c r="N8" i="12"/>
  <c r="K9" i="13"/>
  <c r="K9" i="11"/>
  <c r="N9" i="7"/>
  <c r="K6" i="7"/>
  <c r="N10" i="8"/>
  <c r="K11" i="9"/>
  <c r="N14" i="9"/>
  <c r="K11" i="7"/>
  <c r="K13" i="9"/>
  <c r="K9" i="8"/>
  <c r="K7" i="7"/>
  <c r="K6" i="11"/>
  <c r="N9" i="9"/>
  <c r="N18" i="12"/>
  <c r="N21" i="9"/>
  <c r="K20" i="9"/>
  <c r="K15" i="13"/>
  <c r="K16" i="13"/>
  <c r="K5" i="13"/>
  <c r="N12" i="9"/>
  <c r="K18" i="7"/>
  <c r="N14" i="13"/>
  <c r="K16" i="12"/>
  <c r="K18" i="11"/>
  <c r="K19" i="9"/>
  <c r="N9" i="13"/>
  <c r="K11" i="13"/>
  <c r="K12" i="12"/>
  <c r="K20" i="11"/>
  <c r="K8" i="11"/>
  <c r="N5" i="7"/>
  <c r="K10" i="9"/>
  <c r="K14" i="9"/>
  <c r="K12" i="9"/>
  <c r="N14" i="7"/>
  <c r="K5" i="7"/>
  <c r="N8" i="13"/>
  <c r="N8" i="7"/>
  <c r="K15" i="11"/>
  <c r="N9" i="8"/>
  <c r="K21" i="8"/>
  <c r="K10" i="8"/>
  <c r="N9" i="12"/>
  <c r="K17" i="11"/>
  <c r="K15" i="8"/>
  <c r="N6" i="13"/>
  <c r="K11" i="11"/>
  <c r="N13" i="13"/>
  <c r="N10" i="9"/>
  <c r="K6" i="12"/>
  <c r="K14" i="11"/>
  <c r="K18" i="9"/>
  <c r="N5" i="8"/>
  <c r="N12" i="13"/>
  <c r="K5" i="12"/>
  <c r="N7" i="12"/>
  <c r="K21" i="11"/>
  <c r="N4" i="9"/>
  <c r="N10" i="7"/>
  <c r="N4" i="12"/>
  <c r="N5" i="13"/>
  <c r="N10" i="12"/>
  <c r="K4" i="9"/>
  <c r="N14" i="8"/>
  <c r="K15" i="9"/>
  <c r="K10" i="13"/>
  <c r="K4" i="13"/>
  <c r="K19" i="11"/>
  <c r="N8" i="9"/>
  <c r="N7" i="7"/>
  <c r="N6" i="7"/>
  <c r="N4" i="13"/>
  <c r="K16" i="9"/>
  <c r="K19" i="8"/>
  <c r="N6" i="8"/>
  <c r="K7" i="9"/>
  <c r="K4" i="8"/>
  <c r="K17" i="9"/>
  <c r="N7" i="8"/>
  <c r="S19" i="8"/>
  <c r="B1" i="3"/>
  <c r="D5" i="3"/>
  <c r="D3" i="9"/>
  <c r="D3" i="12"/>
  <c r="D3" i="13"/>
  <c r="D3" i="8"/>
  <c r="D3" i="7"/>
  <c r="L5" i="11" l="1"/>
  <c r="L6" i="11"/>
  <c r="M6" i="11" s="1"/>
  <c r="L9" i="11"/>
  <c r="M9" i="11" s="1"/>
  <c r="L17" i="8"/>
  <c r="M17" i="8" s="1"/>
  <c r="O17" i="8" s="1"/>
  <c r="L15" i="8"/>
  <c r="M15" i="8" s="1"/>
  <c r="O15" i="8" s="1"/>
  <c r="L11" i="8"/>
  <c r="L21" i="8"/>
  <c r="M21" i="8" s="1"/>
  <c r="O21" i="8" s="1"/>
  <c r="J9" i="11"/>
  <c r="J4" i="11"/>
  <c r="J19" i="11"/>
  <c r="J5" i="11"/>
  <c r="M10" i="7"/>
  <c r="O10" i="7" s="1"/>
  <c r="M17" i="13"/>
  <c r="O17" i="13" s="1"/>
  <c r="M17" i="7"/>
  <c r="O17" i="7" s="1"/>
  <c r="M5" i="13"/>
  <c r="O5" i="13" s="1"/>
  <c r="M10" i="13"/>
  <c r="O10" i="13" s="1"/>
  <c r="M16" i="13"/>
  <c r="O16" i="13" s="1"/>
  <c r="M9" i="8"/>
  <c r="O9" i="8" s="1"/>
  <c r="M4" i="8"/>
  <c r="O4" i="8" s="1"/>
  <c r="M10" i="12"/>
  <c r="O10" i="12" s="1"/>
  <c r="M11" i="13"/>
  <c r="O11" i="13" s="1"/>
  <c r="M9" i="12"/>
  <c r="O9" i="12" s="1"/>
  <c r="M13" i="13"/>
  <c r="O13" i="13" s="1"/>
  <c r="M14" i="7"/>
  <c r="O14" i="7" s="1"/>
  <c r="M5" i="8"/>
  <c r="M14" i="9"/>
  <c r="O14" i="9" s="1"/>
  <c r="M16" i="7"/>
  <c r="O16" i="7" s="1"/>
  <c r="M10" i="9"/>
  <c r="O10" i="9" s="1"/>
  <c r="M19" i="9"/>
  <c r="O19" i="9" s="1"/>
  <c r="M17" i="12"/>
  <c r="O17" i="12" s="1"/>
  <c r="M14" i="8"/>
  <c r="O14" i="8" s="1"/>
  <c r="M13" i="12"/>
  <c r="O13" i="12" s="1"/>
  <c r="M7" i="13"/>
  <c r="O7" i="13" s="1"/>
  <c r="M9" i="13"/>
  <c r="O9" i="13" s="1"/>
  <c r="M11" i="12"/>
  <c r="O11" i="12" s="1"/>
  <c r="M18" i="9"/>
  <c r="O18" i="9" s="1"/>
  <c r="M7" i="12"/>
  <c r="O7" i="12" s="1"/>
  <c r="M11" i="7"/>
  <c r="O11" i="7" s="1"/>
  <c r="M20" i="9"/>
  <c r="O20" i="9" s="1"/>
  <c r="M14" i="13"/>
  <c r="O14" i="13" s="1"/>
  <c r="M16" i="12"/>
  <c r="O16" i="12" s="1"/>
  <c r="M18" i="7"/>
  <c r="O18" i="7" s="1"/>
  <c r="M5" i="12"/>
  <c r="O5" i="12" s="1"/>
  <c r="M7" i="7"/>
  <c r="O7" i="7" s="1"/>
  <c r="M5" i="9"/>
  <c r="M12" i="12"/>
  <c r="O12" i="12" s="1"/>
  <c r="M18" i="12"/>
  <c r="O18" i="12" s="1"/>
  <c r="M8" i="12"/>
  <c r="O8" i="12" s="1"/>
  <c r="M12" i="9"/>
  <c r="O12" i="9" s="1"/>
  <c r="M7" i="8"/>
  <c r="O7" i="8" s="1"/>
  <c r="M4" i="13"/>
  <c r="O4" i="13" s="1"/>
  <c r="M4" i="7"/>
  <c r="O4" i="7" s="1"/>
  <c r="M7" i="9"/>
  <c r="O7" i="9" s="1"/>
  <c r="M15" i="13"/>
  <c r="O15" i="13" s="1"/>
  <c r="M13" i="7"/>
  <c r="O13" i="7" s="1"/>
  <c r="M9" i="9"/>
  <c r="O9" i="9" s="1"/>
  <c r="M5" i="7"/>
  <c r="O5" i="7" s="1"/>
  <c r="M12" i="13"/>
  <c r="O12" i="13" s="1"/>
  <c r="M10" i="8"/>
  <c r="O10" i="8" s="1"/>
  <c r="M21" i="9"/>
  <c r="O21" i="9" s="1"/>
  <c r="M6" i="7"/>
  <c r="O6" i="7" s="1"/>
  <c r="M13" i="8"/>
  <c r="O13" i="8" s="1"/>
  <c r="M12" i="7"/>
  <c r="O12" i="7" s="1"/>
  <c r="M8" i="9"/>
  <c r="O8" i="9" s="1"/>
  <c r="M18" i="13"/>
  <c r="O18" i="13" s="1"/>
  <c r="M15" i="7"/>
  <c r="O15" i="7" s="1"/>
  <c r="M6" i="13"/>
  <c r="O6" i="13" s="1"/>
  <c r="M16" i="9"/>
  <c r="O16" i="9" s="1"/>
  <c r="M13" i="9"/>
  <c r="O13" i="9" s="1"/>
  <c r="M16" i="8"/>
  <c r="O16" i="8" s="1"/>
  <c r="M4" i="12"/>
  <c r="O4" i="12" s="1"/>
  <c r="M14" i="12"/>
  <c r="O14" i="12" s="1"/>
  <c r="M15" i="12"/>
  <c r="O15" i="12" s="1"/>
  <c r="M8" i="13"/>
  <c r="O8" i="13" s="1"/>
  <c r="M6" i="12"/>
  <c r="O6" i="12" s="1"/>
  <c r="M8" i="7"/>
  <c r="O8" i="7" s="1"/>
  <c r="M6" i="9"/>
  <c r="M15" i="9"/>
  <c r="O15" i="9" s="1"/>
  <c r="M6" i="8"/>
  <c r="M9" i="7"/>
  <c r="O9" i="7" s="1"/>
  <c r="M17" i="9"/>
  <c r="O17" i="9" s="1"/>
  <c r="M4" i="9"/>
  <c r="O4" i="9" s="1"/>
  <c r="M11" i="9"/>
  <c r="O11" i="9" s="1"/>
  <c r="L18" i="8"/>
  <c r="M18" i="8" s="1"/>
  <c r="O18" i="8" s="1"/>
  <c r="L8" i="8"/>
  <c r="M8" i="8" s="1"/>
  <c r="O8" i="8" s="1"/>
  <c r="L12" i="8"/>
  <c r="M12" i="8" s="1"/>
  <c r="O12" i="8" s="1"/>
  <c r="L20" i="8"/>
  <c r="L19" i="8"/>
  <c r="T14" i="8"/>
  <c r="T13" i="8"/>
  <c r="T16" i="8"/>
  <c r="T10" i="8"/>
  <c r="T11" i="8"/>
  <c r="T18" i="8"/>
  <c r="T17" i="8"/>
  <c r="T19" i="8"/>
  <c r="T7" i="8"/>
  <c r="T12" i="8"/>
  <c r="T8" i="8"/>
  <c r="T15" i="8"/>
  <c r="T20" i="8"/>
  <c r="T9" i="8"/>
  <c r="T21" i="8"/>
  <c r="T4" i="8"/>
  <c r="N21" i="8"/>
  <c r="N8" i="8"/>
  <c r="N15" i="8"/>
  <c r="S18" i="8"/>
  <c r="N6" i="11"/>
  <c r="N17" i="8"/>
  <c r="N9" i="11"/>
  <c r="N5" i="11"/>
  <c r="S7" i="8"/>
  <c r="S17" i="8"/>
  <c r="S11" i="8"/>
  <c r="S9" i="8"/>
  <c r="N11" i="8"/>
  <c r="S13" i="8"/>
  <c r="N19" i="8"/>
  <c r="N20" i="8"/>
  <c r="S16" i="8"/>
  <c r="N18" i="8"/>
  <c r="N12" i="8"/>
  <c r="S10" i="8"/>
  <c r="S14" i="8"/>
  <c r="S12" i="8"/>
  <c r="S4" i="8"/>
  <c r="S15" i="8"/>
  <c r="S8" i="8"/>
  <c r="S20" i="8"/>
  <c r="D3" i="11"/>
  <c r="M5" i="11" l="1"/>
  <c r="M11" i="8"/>
  <c r="O11" i="8" s="1"/>
  <c r="O9" i="11"/>
  <c r="M19" i="8"/>
  <c r="O19" i="8" s="1"/>
  <c r="M2" i="7"/>
  <c r="M2" i="13"/>
  <c r="M2" i="12"/>
  <c r="M20" i="8"/>
  <c r="O20" i="8" s="1"/>
  <c r="M2" i="9"/>
  <c r="L21" i="11"/>
  <c r="L20" i="11"/>
  <c r="L18" i="11"/>
  <c r="L17" i="11"/>
  <c r="L16" i="11"/>
  <c r="L15" i="11"/>
  <c r="L14" i="11"/>
  <c r="L13" i="11"/>
  <c r="L12" i="11"/>
  <c r="L11" i="11"/>
  <c r="L10" i="11"/>
  <c r="L8" i="11"/>
  <c r="L7" i="11"/>
  <c r="L4" i="11"/>
  <c r="N20" i="11"/>
  <c r="N18" i="11"/>
  <c r="N13" i="11"/>
  <c r="N11" i="11"/>
  <c r="N4" i="11"/>
  <c r="N14" i="11"/>
  <c r="N12" i="11"/>
  <c r="N10" i="11"/>
  <c r="N8" i="11"/>
  <c r="N17" i="11"/>
  <c r="N15" i="11"/>
  <c r="N16" i="11"/>
  <c r="N7" i="11"/>
  <c r="N21" i="11"/>
  <c r="M18" i="11" l="1"/>
  <c r="O18" i="11" s="1"/>
  <c r="M15" i="11"/>
  <c r="O15" i="11" s="1"/>
  <c r="M17" i="11"/>
  <c r="O17" i="11" s="1"/>
  <c r="M8" i="11"/>
  <c r="O8" i="11" s="1"/>
  <c r="M10" i="11"/>
  <c r="O10" i="11" s="1"/>
  <c r="M14" i="11"/>
  <c r="O14" i="11" s="1"/>
  <c r="M16" i="11"/>
  <c r="O16" i="11" s="1"/>
  <c r="M4" i="11"/>
  <c r="M12" i="11"/>
  <c r="O12" i="11" s="1"/>
  <c r="M11" i="11"/>
  <c r="O11" i="11" s="1"/>
  <c r="M13" i="11"/>
  <c r="O13" i="11" s="1"/>
  <c r="M7" i="11"/>
  <c r="O7" i="11" s="1"/>
  <c r="M2" i="8"/>
  <c r="M20" i="11"/>
  <c r="O20" i="11" s="1"/>
  <c r="M21" i="11"/>
  <c r="O21" i="11" s="1"/>
  <c r="L19" i="11"/>
  <c r="D7" i="3"/>
  <c r="N19" i="11"/>
  <c r="M19" i="11" l="1"/>
  <c r="O19" i="11" s="1"/>
  <c r="O4" i="11"/>
  <c r="M2" i="11" s="1"/>
</calcChain>
</file>

<file path=xl/sharedStrings.xml><?xml version="1.0" encoding="utf-8"?>
<sst xmlns="http://schemas.openxmlformats.org/spreadsheetml/2006/main" count="461" uniqueCount="79">
  <si>
    <t>EUR</t>
  </si>
  <si>
    <t>IBOR</t>
  </si>
  <si>
    <t>Currency</t>
  </si>
  <si>
    <t>TriggerCounter</t>
  </si>
  <si>
    <t>2W</t>
  </si>
  <si>
    <t>1M</t>
  </si>
  <si>
    <t>3W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</si>
  <si>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</si>
  <si>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</si>
  <si>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</si>
  <si>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</si>
  <si>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</si>
  <si>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</si>
  <si>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</si>
  <si>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</si>
  <si>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</si>
  <si>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</si>
  <si>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Tenor</t>
  </si>
  <si>
    <t>ON</t>
  </si>
  <si>
    <t>1Y</t>
  </si>
  <si>
    <t>IB365</t>
  </si>
  <si>
    <t>SFIXA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</si>
  <si>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</si>
  <si>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</si>
  <si>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</si>
  <si>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</si>
  <si>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</si>
  <si>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</si>
  <si>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</si>
  <si>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</si>
  <si>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</si>
  <si>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</si>
  <si>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</si>
  <si>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</si>
  <si>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</si>
  <si>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</si>
  <si>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Add Fixing</t>
  </si>
  <si>
    <t>Observed Fixing</t>
  </si>
  <si>
    <t>Delta</t>
  </si>
  <si>
    <t>SW</t>
  </si>
  <si>
    <t>PRIM ACT 1</t>
  </si>
  <si>
    <t>FSR</t>
  </si>
  <si>
    <t>SFIXLA</t>
  </si>
  <si>
    <t>SFIXLB</t>
  </si>
  <si>
    <t>LAST</t>
  </si>
  <si>
    <t>VALUE_DT1</t>
  </si>
  <si>
    <t>Object ID</t>
  </si>
  <si>
    <t>Trigger</t>
  </si>
  <si>
    <t>EvaluationDate</t>
  </si>
  <si>
    <t>Fixing Check</t>
  </si>
  <si>
    <t>Forecasted Before Fixing</t>
  </si>
  <si>
    <t>GENERAL_SETTINGS</t>
  </si>
  <si>
    <t>ibor</t>
  </si>
  <si>
    <t>ibor365</t>
  </si>
  <si>
    <t>Libor</t>
  </si>
  <si>
    <t>LiborSwapIsdaFixA</t>
  </si>
  <si>
    <t>LiborSwapIsdaFixB</t>
  </si>
  <si>
    <t>After Fixing Check</t>
  </si>
  <si>
    <t>USD</t>
  </si>
  <si>
    <t>JPY</t>
  </si>
  <si>
    <t>CHF</t>
  </si>
  <si>
    <t>GBP</t>
  </si>
  <si>
    <t>Abs Delta</t>
  </si>
  <si>
    <t>iborSwapIsdaFixA</t>
  </si>
  <si>
    <t>SFIX</t>
  </si>
  <si>
    <t>LiborSwapIsdaFixAm</t>
  </si>
  <si>
    <t>SFIXP</t>
  </si>
  <si>
    <t>LiborSwapIsdaFixPm</t>
  </si>
  <si>
    <t>-</t>
  </si>
  <si>
    <t>_Quote</t>
  </si>
  <si>
    <t>LiborSwapIsda</t>
  </si>
  <si>
    <t>TN</t>
  </si>
  <si>
    <t>SN</t>
  </si>
  <si>
    <t>HKD</t>
  </si>
  <si>
    <t>CAD</t>
  </si>
  <si>
    <t>The record could not be found</t>
  </si>
  <si>
    <t>D</t>
  </si>
  <si>
    <t>Hibor</t>
  </si>
  <si>
    <t>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</si>
</sst>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%"/>
    <numFmt numFmtId="166" formatCode="ddd\,\ dd\-mmm\-yy"/>
    <numFmt numFmtId="167" formatCode="ddd\,\ dd\-mmm\-yyyy\ h:mm:ss"/>
    <numFmt numFmtId="168" formatCode="ddd\,\ dd\-mmm\-yyyy\,\ hh:mm:ss"/>
    <numFmt numFmtId="169" formatCode="ddd\,\ dd\-mmm\-yyyy"/>
  </numFmts>
  <fonts count="8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2"/>
      <color indexed="12"/>
      <name val="Arial Black"/>
      <family val="2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164" fontId="4" fillId="2" borderId="0" xfId="1" applyNumberFormat="1" applyFont="1" applyFill="1"/>
    <xf numFmtId="14" fontId="0" fillId="2" borderId="0" xfId="0" applyNumberFormat="1" applyFill="1"/>
    <xf numFmtId="165" fontId="3" fillId="0" borderId="0" xfId="1" applyNumberFormat="1" applyFont="1" applyFill="1" applyBorder="1" applyAlignment="1"/>
    <xf numFmtId="168" fontId="0" fillId="2" borderId="0" xfId="0" applyNumberFormat="1" applyFill="1"/>
    <xf numFmtId="0" fontId="3" fillId="4" borderId="0" xfId="0" applyFont="1" applyFill="1"/>
    <xf numFmtId="0" fontId="6" fillId="4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3" fillId="0" borderId="0" xfId="0" applyFont="1"/>
    <xf numFmtId="0" fontId="6" fillId="2" borderId="4" xfId="0" applyFont="1" applyFill="1" applyBorder="1"/>
    <xf numFmtId="0" fontId="3" fillId="2" borderId="5" xfId="0" applyFont="1" applyFill="1" applyBorder="1"/>
    <xf numFmtId="0" fontId="6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4" borderId="0" xfId="0" applyFont="1" applyFill="1" applyBorder="1"/>
    <xf numFmtId="0" fontId="3" fillId="2" borderId="0" xfId="0" applyFont="1" applyFill="1"/>
    <xf numFmtId="0" fontId="3" fillId="2" borderId="9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2" fillId="0" borderId="13" xfId="1" applyNumberFormat="1" applyFont="1" applyFill="1" applyBorder="1" applyAlignment="1">
      <alignment horizontal="center" vertical="center" wrapText="1"/>
    </xf>
    <xf numFmtId="165" fontId="2" fillId="0" borderId="14" xfId="1" applyNumberFormat="1" applyFont="1" applyFill="1" applyBorder="1" applyAlignment="1">
      <alignment horizontal="center" vertical="center" wrapText="1"/>
    </xf>
    <xf numFmtId="165" fontId="2" fillId="0" borderId="15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/>
    <xf numFmtId="165" fontId="3" fillId="0" borderId="16" xfId="1" applyNumberFormat="1" applyFont="1" applyFill="1" applyBorder="1" applyAlignment="1"/>
    <xf numFmtId="165" fontId="3" fillId="0" borderId="17" xfId="1" applyNumberFormat="1" applyFont="1" applyFill="1" applyBorder="1" applyAlignment="1">
      <alignment horizontal="center"/>
    </xf>
    <xf numFmtId="165" fontId="3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0" fontId="5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0" fontId="4" fillId="3" borderId="11" xfId="0" applyFont="1" applyFill="1" applyBorder="1"/>
    <xf numFmtId="0" fontId="5" fillId="3" borderId="11" xfId="0" applyFont="1" applyFill="1" applyBorder="1"/>
    <xf numFmtId="165" fontId="0" fillId="3" borderId="1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4" fillId="3" borderId="7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65" fontId="3" fillId="0" borderId="20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0" fillId="2" borderId="7" xfId="0" quotePrefix="1" applyFill="1" applyBorder="1"/>
    <xf numFmtId="0" fontId="0" fillId="2" borderId="8" xfId="0" quotePrefix="1" applyFill="1" applyBorder="1"/>
    <xf numFmtId="165" fontId="2" fillId="0" borderId="21" xfId="1" applyNumberFormat="1" applyFont="1" applyFill="1" applyBorder="1" applyAlignment="1"/>
    <xf numFmtId="166" fontId="3" fillId="0" borderId="2" xfId="1" applyNumberFormat="1" applyFont="1" applyFill="1" applyBorder="1" applyAlignment="1"/>
    <xf numFmtId="0" fontId="3" fillId="0" borderId="2" xfId="1" applyNumberFormat="1" applyFont="1" applyFill="1" applyBorder="1" applyAlignment="1"/>
    <xf numFmtId="164" fontId="3" fillId="0" borderId="2" xfId="1" applyNumberFormat="1" applyFont="1" applyFill="1" applyBorder="1" applyAlignment="1"/>
    <xf numFmtId="0" fontId="0" fillId="0" borderId="22" xfId="0" applyBorder="1" applyAlignment="1"/>
    <xf numFmtId="0" fontId="0" fillId="3" borderId="0" xfId="0" applyFill="1" applyBorder="1" applyAlignment="1"/>
    <xf numFmtId="165" fontId="3" fillId="0" borderId="21" xfId="1" applyNumberFormat="1" applyFont="1" applyFill="1" applyBorder="1" applyAlignment="1"/>
    <xf numFmtId="165" fontId="3" fillId="0" borderId="22" xfId="1" applyNumberFormat="1" applyFont="1" applyFill="1" applyBorder="1" applyAlignment="1"/>
    <xf numFmtId="165" fontId="2" fillId="0" borderId="23" xfId="1" applyNumberFormat="1" applyFont="1" applyFill="1" applyBorder="1" applyAlignment="1"/>
    <xf numFmtId="166" fontId="3" fillId="0" borderId="0" xfId="1" applyNumberFormat="1" applyFont="1" applyFill="1" applyBorder="1" applyAlignment="1"/>
    <xf numFmtId="164" fontId="3" fillId="0" borderId="0" xfId="1" applyNumberFormat="1" applyFont="1" applyFill="1" applyBorder="1" applyAlignment="1"/>
    <xf numFmtId="0" fontId="0" fillId="0" borderId="24" xfId="0" applyBorder="1" applyAlignment="1"/>
    <xf numFmtId="165" fontId="3" fillId="0" borderId="23" xfId="1" applyNumberFormat="1" applyFont="1" applyFill="1" applyBorder="1" applyAlignment="1"/>
    <xf numFmtId="165" fontId="3" fillId="0" borderId="24" xfId="1" applyNumberFormat="1" applyFont="1" applyFill="1" applyBorder="1" applyAlignment="1"/>
    <xf numFmtId="165" fontId="2" fillId="0" borderId="25" xfId="1" applyNumberFormat="1" applyFont="1" applyFill="1" applyBorder="1" applyAlignment="1"/>
    <xf numFmtId="166" fontId="3" fillId="0" borderId="16" xfId="1" applyNumberFormat="1" applyFont="1" applyFill="1" applyBorder="1" applyAlignment="1"/>
    <xf numFmtId="164" fontId="3" fillId="0" borderId="16" xfId="1" applyNumberFormat="1" applyFont="1" applyFill="1" applyBorder="1" applyAlignment="1"/>
    <xf numFmtId="0" fontId="0" fillId="0" borderId="9" xfId="0" applyBorder="1" applyAlignment="1"/>
    <xf numFmtId="165" fontId="3" fillId="0" borderId="25" xfId="1" applyNumberFormat="1" applyFont="1" applyFill="1" applyBorder="1" applyAlignment="1"/>
    <xf numFmtId="165" fontId="3" fillId="0" borderId="9" xfId="1" applyNumberFormat="1" applyFont="1" applyFill="1" applyBorder="1" applyAlignment="1"/>
    <xf numFmtId="165" fontId="3" fillId="0" borderId="17" xfId="1" applyNumberFormat="1" applyFont="1" applyFill="1" applyBorder="1" applyAlignment="1"/>
    <xf numFmtId="165" fontId="3" fillId="0" borderId="18" xfId="1" applyNumberFormat="1" applyFont="1" applyFill="1" applyBorder="1" applyAlignment="1"/>
    <xf numFmtId="0" fontId="3" fillId="3" borderId="20" xfId="0" applyFont="1" applyFill="1" applyBorder="1"/>
    <xf numFmtId="0" fontId="3" fillId="2" borderId="22" xfId="0" applyFont="1" applyFill="1" applyBorder="1" applyAlignment="1">
      <alignment horizontal="center"/>
    </xf>
    <xf numFmtId="0" fontId="3" fillId="3" borderId="17" xfId="0" applyFont="1" applyFill="1" applyBorder="1"/>
    <xf numFmtId="169" fontId="3" fillId="0" borderId="24" xfId="1" applyNumberFormat="1" applyFont="1" applyFill="1" applyBorder="1" applyAlignment="1">
      <alignment horizontal="center"/>
    </xf>
    <xf numFmtId="167" fontId="3" fillId="2" borderId="24" xfId="0" applyNumberFormat="1" applyFont="1" applyFill="1" applyBorder="1" applyAlignment="1">
      <alignment horizontal="center"/>
    </xf>
    <xf numFmtId="0" fontId="3" fillId="3" borderId="18" xfId="0" applyFont="1" applyFill="1" applyBorder="1"/>
    <xf numFmtId="10" fontId="0" fillId="2" borderId="0" xfId="1" applyNumberFormat="1" applyFont="1" applyFill="1"/>
    <xf numFmtId="165" fontId="0" fillId="2" borderId="0" xfId="1" applyNumberFormat="1" applyFont="1" applyFill="1"/>
    <xf numFmtId="0" fontId="3" fillId="0" borderId="0" xfId="1" applyNumberFormat="1" applyFont="1" applyFill="1" applyBorder="1" applyAlignment="1"/>
    <xf numFmtId="0" fontId="0" fillId="2" borderId="11" xfId="0" quotePrefix="1" applyFill="1" applyBorder="1"/>
    <xf numFmtId="0" fontId="0" fillId="2" borderId="12" xfId="0" quotePrefix="1" applyFill="1" applyBorder="1"/>
    <xf numFmtId="0" fontId="0" fillId="2" borderId="0" xfId="0" quotePrefix="1" applyFill="1" applyBorder="1"/>
    <xf numFmtId="0" fontId="0" fillId="2" borderId="5" xfId="0" quotePrefix="1" applyFill="1" applyBorder="1"/>
    <xf numFmtId="0" fontId="3" fillId="2" borderId="0" xfId="0" applyFont="1" applyFill="1" applyBorder="1"/>
    <xf numFmtId="0" fontId="7" fillId="5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16:45:38</v>
        <stp/>
        <stp>{7D15C1B3-A2A7-42F4-8366-C21A91F5FC4A}</stp>
        <tr r="D3" s="13"/>
      </tp>
      <tp t="s">
        <v>Updated at 16:45:38</v>
        <stp/>
        <stp>{A7300E91-1540-4776-AE79-A83CC2B9A3D0}</stp>
        <tr r="D3" s="8"/>
      </tp>
    </main>
    <main first="pldatasource.rdatartdserver">
      <tp t="s">
        <v>Updated at 16:45:38</v>
        <stp/>
        <stp>{3CA253D6-85AD-41AD-9104-02E60C2A8FC8}</stp>
        <tr r="D3" s="11"/>
      </tp>
      <tp t="s">
        <v>Updated at 16:45:39</v>
        <stp/>
        <stp>{DEE5F696-D8E8-4597-AE8F-04650E3D1571}</stp>
        <tr r="D3" s="12"/>
      </tp>
      <tp t="s">
        <v>Updated at 16:45:38</v>
        <stp/>
        <stp>{B9550DBF-5F7D-489A-AC9A-460367CA2F80}</stp>
        <tr r="D3" s="9"/>
      </tp>
    </main>
    <main first="pldatasource.rdatartdserver">
      <tp t="s">
        <v>Updated at 16:45:39</v>
        <stp/>
        <stp>{2514F6D3-EF53-4C59-ADAC-6A8233CE5FA9}</stp>
        <tr r="D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K38"/>
  <sheetViews>
    <sheetView workbookViewId="0">
      <selection activeCell="D6" sqref="D6"/>
    </sheetView>
  </sheetViews>
  <sheetFormatPr defaultRowHeight="11.25" x14ac:dyDescent="0.2"/>
  <cols>
    <col min="1" max="1" width="3.5" style="22" customWidth="1"/>
    <col min="2" max="2" width="6" style="22" customWidth="1"/>
    <col min="3" max="3" width="13.33203125" style="22" bestFit="1" customWidth="1"/>
    <col min="4" max="4" width="23.6640625" style="22" bestFit="1" customWidth="1"/>
    <col min="5" max="5" width="7.33203125" style="22" customWidth="1"/>
    <col min="6" max="16384" width="9.33203125" style="22"/>
  </cols>
  <sheetData>
    <row r="1" spans="1:167" s="10" customFormat="1" ht="13.5" thickBot="1" x14ac:dyDescent="0.25">
      <c r="B1" s="11" t="str">
        <f>_xll.qlxlVersion(TRUE,Trigger)</f>
        <v>QuantLibXL 1.3.0 - MS VC++ 9.0 - Multithreaded Dynamic Runtime library - Release Configuration - Nov  4 2013 11:55:45</v>
      </c>
    </row>
    <row r="2" spans="1:167" s="10" customFormat="1" ht="15.75" x14ac:dyDescent="0.25">
      <c r="B2" s="94" t="s">
        <v>51</v>
      </c>
      <c r="C2" s="95"/>
      <c r="D2" s="95"/>
      <c r="E2" s="96"/>
    </row>
    <row r="3" spans="1:167" s="15" customFormat="1" ht="12.75" x14ac:dyDescent="0.2">
      <c r="A3" s="10"/>
      <c r="B3" s="12"/>
      <c r="C3" s="13"/>
      <c r="D3" s="13"/>
      <c r="E3" s="1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</row>
    <row r="4" spans="1:167" s="15" customFormat="1" ht="12.75" x14ac:dyDescent="0.2">
      <c r="A4" s="10"/>
      <c r="B4" s="16"/>
      <c r="C4" s="80" t="s">
        <v>2</v>
      </c>
      <c r="D4" s="81" t="s">
        <v>73</v>
      </c>
      <c r="E4" s="1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</row>
    <row r="5" spans="1:167" s="15" customFormat="1" ht="12.75" x14ac:dyDescent="0.2">
      <c r="A5" s="10"/>
      <c r="B5" s="16"/>
      <c r="C5" s="82" t="s">
        <v>48</v>
      </c>
      <c r="D5" s="83">
        <f>_xll.qlSettingsEvaluationDate(Trigger)</f>
        <v>41582</v>
      </c>
      <c r="E5" s="1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</row>
    <row r="6" spans="1:167" s="15" customFormat="1" ht="12.75" x14ac:dyDescent="0.2">
      <c r="A6" s="10"/>
      <c r="B6" s="16"/>
      <c r="C6" s="82" t="s">
        <v>47</v>
      </c>
      <c r="D6" s="84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</row>
    <row r="7" spans="1:167" s="15" customFormat="1" ht="12.75" x14ac:dyDescent="0.2">
      <c r="A7" s="10"/>
      <c r="B7" s="16"/>
      <c r="C7" s="85" t="s">
        <v>3</v>
      </c>
      <c r="D7" s="23">
        <f>_xll.ohTrigger(IBOR!H4:H21,'IB365'!H4:H21,HIBOR!H4:H21,SFIX1!H4:H18,SFIX2!H4:H18,SFIX3!H4:H18)</f>
        <v>21</v>
      </c>
      <c r="E7" s="17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</row>
    <row r="8" spans="1:167" s="15" customFormat="1" ht="13.5" thickBot="1" x14ac:dyDescent="0.25">
      <c r="A8" s="10"/>
      <c r="B8" s="18"/>
      <c r="C8" s="19"/>
      <c r="D8" s="19"/>
      <c r="E8" s="2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</row>
    <row r="9" spans="1:167" s="15" customFormat="1" x14ac:dyDescent="0.2">
      <c r="A9" s="10"/>
      <c r="B9" s="21"/>
      <c r="C9" s="21"/>
      <c r="D9" s="21"/>
      <c r="E9" s="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</row>
    <row r="10" spans="1:167" s="10" customFormat="1" x14ac:dyDescent="0.2">
      <c r="C10" s="21"/>
      <c r="D10" s="21"/>
      <c r="E10" s="21"/>
    </row>
    <row r="11" spans="1:167" s="10" customFormat="1" x14ac:dyDescent="0.2">
      <c r="C11" s="21"/>
      <c r="D11" s="21"/>
      <c r="E11" s="21"/>
    </row>
    <row r="12" spans="1:167" s="10" customFormat="1" x14ac:dyDescent="0.2">
      <c r="C12" s="21"/>
      <c r="D12" s="21"/>
      <c r="E12" s="21"/>
    </row>
    <row r="13" spans="1:167" s="10" customFormat="1" x14ac:dyDescent="0.2">
      <c r="C13" s="21"/>
      <c r="D13" s="21"/>
      <c r="E13" s="21"/>
    </row>
    <row r="14" spans="1:167" s="10" customFormat="1" x14ac:dyDescent="0.2">
      <c r="E14" s="21"/>
    </row>
    <row r="15" spans="1:167" s="10" customFormat="1" x14ac:dyDescent="0.2"/>
    <row r="16" spans="1:167" s="10" customFormat="1" x14ac:dyDescent="0.2"/>
    <row r="17" s="10" customFormat="1" x14ac:dyDescent="0.2"/>
    <row r="18" s="10" customFormat="1" x14ac:dyDescent="0.2"/>
    <row r="19" s="10" customFormat="1" x14ac:dyDescent="0.2"/>
    <row r="20" s="10" customFormat="1" x14ac:dyDescent="0.2"/>
    <row r="21" s="10" customFormat="1" x14ac:dyDescent="0.2"/>
    <row r="22" s="10" customFormat="1" x14ac:dyDescent="0.2"/>
    <row r="23" s="10" customFormat="1" x14ac:dyDescent="0.2"/>
    <row r="24" s="10" customFormat="1" x14ac:dyDescent="0.2"/>
    <row r="25" s="10" customFormat="1" x14ac:dyDescent="0.2"/>
    <row r="26" s="10" customFormat="1" x14ac:dyDescent="0.2"/>
    <row r="27" s="10" customFormat="1" x14ac:dyDescent="0.2"/>
    <row r="28" s="10" customFormat="1" x14ac:dyDescent="0.2"/>
    <row r="29" s="10" customFormat="1" x14ac:dyDescent="0.2"/>
    <row r="30" s="10" customFormat="1" x14ac:dyDescent="0.2"/>
    <row r="31" s="10" customFormat="1" x14ac:dyDescent="0.2"/>
    <row r="32" s="10" customForma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</sheetData>
  <mergeCells count="1">
    <mergeCell ref="B2:E2"/>
  </mergeCells>
  <phoneticPr fontId="0" type="noConversion"/>
  <dataValidations count="1">
    <dataValidation type="list" allowBlank="1" showInputMessage="1" showErrorMessage="1" sqref="D4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41"/>
  <sheetViews>
    <sheetView tabSelected="1" workbookViewId="0">
      <selection activeCell="D2" sqref="D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1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4.6640625" bestFit="1" customWidth="1"/>
    <col min="19" max="19" width="4.5" bestFit="1" customWidth="1"/>
    <col min="20" max="20" width="5.1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D</v>
      </c>
      <c r="E2" s="43"/>
      <c r="F2" s="44"/>
      <c r="G2" s="44"/>
      <c r="H2" s="41"/>
      <c r="I2" s="41"/>
      <c r="J2" s="45" t="str">
        <f>VLOOKUP(Currency,Traits,3,FALSE)</f>
        <v>Hibor</v>
      </c>
      <c r="K2" s="41"/>
      <c r="L2" s="41"/>
      <c r="M2" s="46">
        <f>MAX(O4:O21)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16:45:38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"HI"&amp;Currency&amp;$C4&amp;$D$2&amp;"="</f>
        <v>HIHKDOND=</v>
      </c>
      <c r="E4" s="59">
        <v>41582</v>
      </c>
      <c r="F4" s="61">
        <v>8.548E-2</v>
      </c>
      <c r="G4" s="61" t="b">
        <f>IF(AND(ISNUMBER($F4),$F4&lt;&gt;0%),TRUE,FALSE)</f>
        <v>1</v>
      </c>
      <c r="H4" s="62" t="b">
        <f>IF($G4,_xll.qlIndexAddFixings($J4,$E4,$F4/100,TRUE,ISERROR($K4)),NA())</f>
        <v>1</v>
      </c>
      <c r="I4" s="63"/>
      <c r="J4" s="64" t="str">
        <f t="shared" ref="J4:J21" si="1">PROPER(Currency)&amp;$J$2&amp;$C4</f>
        <v>HkdHiborON</v>
      </c>
      <c r="K4" s="35" t="e">
        <f>_xll.qlIndexFixing($J4,$E4,TRUE,$G4)</f>
        <v>#NUM!</v>
      </c>
      <c r="L4" s="35">
        <f>IF($H4,_xll.qlIndexFixing($J4,$E4,FALSE,$G4),"-")</f>
        <v>8.5479999999999996E-4</v>
      </c>
      <c r="M4" s="35" t="e">
        <f t="shared" ref="M4:M18" si="2">K4-L4</f>
        <v>#NUM!</v>
      </c>
      <c r="N4" s="65">
        <f>_xll.qlIndexFixing($J4,$E4,TRUE,$L4)</f>
        <v>3.8855175910512685E-4</v>
      </c>
      <c r="O4" s="54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HIHKDTND=</v>
      </c>
      <c r="E5" s="67" t="s">
        <v>75</v>
      </c>
      <c r="F5" s="68" t="s">
        <v>75</v>
      </c>
      <c r="G5" s="68" t="b">
        <f t="shared" ref="G5:G21" si="3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HkdHiborTN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si="2"/>
        <v>#NUM!</v>
      </c>
      <c r="N5" s="71" t="e">
        <f>_xll.qlIndexFixing($J5,$E5,TRUE,$L5)</f>
        <v>#NUM!</v>
      </c>
      <c r="O5" s="37"/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HIHKDSND=</v>
      </c>
      <c r="E6" s="67" t="s">
        <v>75</v>
      </c>
      <c r="F6" s="68" t="s">
        <v>75</v>
      </c>
      <c r="G6" s="68" t="b">
        <f t="shared" si="3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HkdHiborSN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2"/>
        <v>#NUM!</v>
      </c>
      <c r="N6" s="71" t="e">
        <f>_xll.qlIndexFixing($J6,$E6,TRUE,$L6)</f>
        <v>#NUM!</v>
      </c>
      <c r="O6" s="37"/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78</v>
      </c>
      <c r="D7" s="8" t="str">
        <f t="shared" si="0"/>
        <v>HIHKD1WD=</v>
      </c>
      <c r="E7" s="67">
        <v>41582</v>
      </c>
      <c r="F7" s="68">
        <v>0.13786000000000001</v>
      </c>
      <c r="G7" s="68" t="b">
        <f t="shared" si="3"/>
        <v>1</v>
      </c>
      <c r="H7" s="69" t="b">
        <f>IF($G7,_xll.qlIndexAddFixings($J7,$E7,$F7/100,TRUE,ISERROR($K7)),NA())</f>
        <v>1</v>
      </c>
      <c r="I7" s="63"/>
      <c r="J7" s="70" t="str">
        <f>PROPER(Currency)&amp;$J$2&amp;"SW"</f>
        <v>HkdHiborSW</v>
      </c>
      <c r="K7" s="8" t="e">
        <f>_xll.qlIndexFixing($J7,$E7,TRUE,$G7)</f>
        <v>#NUM!</v>
      </c>
      <c r="L7" s="8">
        <f>IF($H7,_xll.qlIndexFixing($J7,$E7,FALSE,$G7),"-")</f>
        <v>1.3786E-3</v>
      </c>
      <c r="M7" s="8" t="e">
        <f t="shared" si="2"/>
        <v>#NUM!</v>
      </c>
      <c r="N7" s="71">
        <f>_xll.qlIndexFixing($J7,$E7,TRUE,$L7)</f>
        <v>1.9422567849863054E-3</v>
      </c>
      <c r="O7" s="37">
        <f t="shared" ref="O7:O21" si="4">IF(ISERROR(M7),0,ABS(M7))</f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HIHKD2WD=</v>
      </c>
      <c r="E8" s="67">
        <v>41582</v>
      </c>
      <c r="F8" s="68">
        <v>0.16483999999999999</v>
      </c>
      <c r="G8" s="68" t="b">
        <f t="shared" si="3"/>
        <v>1</v>
      </c>
      <c r="H8" s="69" t="b">
        <f>IF($G8,_xll.qlIndexAddFixings($J8,$E8,$F8/100,TRUE,ISERROR($K8)),NA())</f>
        <v>1</v>
      </c>
      <c r="I8" s="63"/>
      <c r="J8" s="70" t="str">
        <f t="shared" si="1"/>
        <v>HkdHibor2W</v>
      </c>
      <c r="K8" s="8" t="e">
        <f>_xll.qlIndexFixing($J8,$E8,TRUE,$G8)</f>
        <v>#NUM!</v>
      </c>
      <c r="L8" s="8">
        <f>IF($H8,_xll.qlIndexFixing($J8,$E8,FALSE,$G8),"-")</f>
        <v>1.6484E-3</v>
      </c>
      <c r="M8" s="8" t="e">
        <f t="shared" si="2"/>
        <v>#NUM!</v>
      </c>
      <c r="N8" s="71">
        <f>_xll.qlIndexFixing($J8,$E8,TRUE,$L8)</f>
        <v>1.9448671449191965E-3</v>
      </c>
      <c r="O8" s="37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HIHKD3WD=</v>
      </c>
      <c r="E9" s="67" t="s">
        <v>75</v>
      </c>
      <c r="F9" s="68" t="s">
        <v>75</v>
      </c>
      <c r="G9" s="68" t="b">
        <f t="shared" si="3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HkdHibor3W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2"/>
        <v>#NUM!</v>
      </c>
      <c r="N9" s="71" t="e">
        <f>_xll.qlIndexFixing($J9,$E9,TRUE,$L9)</f>
        <v>#NUM!</v>
      </c>
      <c r="O9" s="37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HIHKD1MD=</v>
      </c>
      <c r="E10" s="67">
        <v>41582</v>
      </c>
      <c r="F10" s="68">
        <v>0.21856999999999999</v>
      </c>
      <c r="G10" s="68" t="b">
        <f t="shared" si="3"/>
        <v>1</v>
      </c>
      <c r="H10" s="69" t="b">
        <f>IF($G10,_xll.qlIndexAddFixings($J10,$E10,$F10/100,TRUE,ISERROR($K10)),NA())</f>
        <v>1</v>
      </c>
      <c r="I10" s="63"/>
      <c r="J10" s="70" t="str">
        <f t="shared" si="1"/>
        <v>HkdHibor1M</v>
      </c>
      <c r="K10" s="8" t="e">
        <f>_xll.qlIndexFixing($J10,$E10,TRUE,$G10)</f>
        <v>#NUM!</v>
      </c>
      <c r="L10" s="8">
        <f>IF($H10,_xll.qlIndexFixing($J10,$E10,FALSE,$G10),"-")</f>
        <v>2.1857000000000001E-3</v>
      </c>
      <c r="M10" s="8" t="e">
        <f t="shared" si="2"/>
        <v>#NUM!</v>
      </c>
      <c r="N10" s="71">
        <f>_xll.qlIndexFixing($J10,$E10,TRUE,$L10)</f>
        <v>1.9572791847612958E-3</v>
      </c>
      <c r="O10" s="37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HIHKD2MD=</v>
      </c>
      <c r="E11" s="67">
        <v>41582</v>
      </c>
      <c r="F11" s="68">
        <v>0.32142999999999999</v>
      </c>
      <c r="G11" s="68" t="b">
        <f t="shared" si="3"/>
        <v>1</v>
      </c>
      <c r="H11" s="69" t="b">
        <f>IF($G11,_xll.qlIndexAddFixings($J11,$E11,$F11/100,TRUE,ISERROR($K11)),NA())</f>
        <v>1</v>
      </c>
      <c r="I11" s="63"/>
      <c r="J11" s="70" t="str">
        <f t="shared" si="1"/>
        <v>HkdHibor2M</v>
      </c>
      <c r="K11" s="8" t="e">
        <f>_xll.qlIndexFixing($J11,$E11,TRUE,$G11)</f>
        <v>#NUM!</v>
      </c>
      <c r="L11" s="8">
        <f>IF($H11,_xll.qlIndexFixing($J11,$E11,FALSE,$G11),"-")</f>
        <v>3.2142999999999998E-3</v>
      </c>
      <c r="M11" s="8" t="e">
        <f t="shared" si="2"/>
        <v>#NUM!</v>
      </c>
      <c r="N11" s="71" t="e">
        <f>_xll.qlIndexFixing($J11,$E11,TRUE,$L11)</f>
        <v>#NUM!</v>
      </c>
      <c r="O11" s="37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HIHKD3MD=</v>
      </c>
      <c r="E12" s="67">
        <v>41582</v>
      </c>
      <c r="F12" s="68">
        <v>0.38070999999999999</v>
      </c>
      <c r="G12" s="68" t="b">
        <f t="shared" si="3"/>
        <v>1</v>
      </c>
      <c r="H12" s="69" t="b">
        <f>IF($G12,_xll.qlIndexAddFixings($J12,$E12,$F12/100,TRUE,ISERROR($K12)),NA())</f>
        <v>1</v>
      </c>
      <c r="I12" s="63"/>
      <c r="J12" s="70" t="str">
        <f t="shared" si="1"/>
        <v>HkdHibor3M</v>
      </c>
      <c r="K12" s="8" t="e">
        <f>_xll.qlIndexFixing($J12,$E12,TRUE,$G12)</f>
        <v>#NUM!</v>
      </c>
      <c r="L12" s="8">
        <f>IF($H12,_xll.qlIndexFixing($J12,$E12,FALSE,$G12),"-")</f>
        <v>3.8070999999999999E-3</v>
      </c>
      <c r="M12" s="8" t="e">
        <f t="shared" si="2"/>
        <v>#NUM!</v>
      </c>
      <c r="N12" s="71" t="e">
        <f>_xll.qlIndexFixing($J12,$E12,TRUE,$L12)</f>
        <v>#NUM!</v>
      </c>
      <c r="O12" s="37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HIHKD4MD=</v>
      </c>
      <c r="E13" s="67">
        <v>41582</v>
      </c>
      <c r="F13" s="68">
        <v>0.41247</v>
      </c>
      <c r="G13" s="68" t="b">
        <f t="shared" si="3"/>
        <v>1</v>
      </c>
      <c r="H13" s="69" t="b">
        <f>IF($G13,_xll.qlIndexAddFixings($J13,$E13,$F13/100,TRUE,ISERROR($K13)),NA())</f>
        <v>1</v>
      </c>
      <c r="I13" s="63"/>
      <c r="J13" s="70" t="str">
        <f t="shared" si="1"/>
        <v>HkdHibor4M</v>
      </c>
      <c r="K13" s="8" t="e">
        <f>_xll.qlIndexFixing($J13,$E13,TRUE,$G13)</f>
        <v>#NUM!</v>
      </c>
      <c r="L13" s="8">
        <f>IF($H13,_xll.qlIndexFixing($J13,$E13,FALSE,$G13),"-")</f>
        <v>4.1247000000000002E-3</v>
      </c>
      <c r="M13" s="8" t="e">
        <f t="shared" si="2"/>
        <v>#NUM!</v>
      </c>
      <c r="N13" s="71" t="e">
        <f>_xll.qlIndexFixing($J13,$E13,TRUE,$L13)</f>
        <v>#NUM!</v>
      </c>
      <c r="O13" s="37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HIHKD5MD=</v>
      </c>
      <c r="E14" s="67">
        <v>41582</v>
      </c>
      <c r="F14" s="68">
        <v>0.45571</v>
      </c>
      <c r="G14" s="68" t="b">
        <f t="shared" si="3"/>
        <v>1</v>
      </c>
      <c r="H14" s="69" t="b">
        <f>IF($G14,_xll.qlIndexAddFixings($J14,$E14,$F14/100,TRUE,ISERROR($K14)),NA())</f>
        <v>1</v>
      </c>
      <c r="I14" s="63"/>
      <c r="J14" s="70" t="str">
        <f t="shared" si="1"/>
        <v>HkdHibor5M</v>
      </c>
      <c r="K14" s="8" t="e">
        <f>_xll.qlIndexFixing($J14,$E14,TRUE,$G14)</f>
        <v>#NUM!</v>
      </c>
      <c r="L14" s="8">
        <f>IF($H14,_xll.qlIndexFixing($J14,$E14,FALSE,$G14),"-")</f>
        <v>4.5570999999999997E-3</v>
      </c>
      <c r="M14" s="8" t="e">
        <f t="shared" si="2"/>
        <v>#NUM!</v>
      </c>
      <c r="N14" s="71" t="e">
        <f>_xll.qlIndexFixing($J14,$E14,TRUE,$L14)</f>
        <v>#NUM!</v>
      </c>
      <c r="O14" s="37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HIHKD6MD=</v>
      </c>
      <c r="E15" s="67">
        <v>41582</v>
      </c>
      <c r="F15" s="68">
        <v>0.55000000000000004</v>
      </c>
      <c r="G15" s="68" t="b">
        <f t="shared" si="3"/>
        <v>1</v>
      </c>
      <c r="H15" s="69" t="b">
        <f>IF($G15,_xll.qlIndexAddFixings($J15,$E15,$F15/100,TRUE,ISERROR($K15)),NA())</f>
        <v>1</v>
      </c>
      <c r="I15" s="63"/>
      <c r="J15" s="70" t="str">
        <f t="shared" si="1"/>
        <v>HkdHibor6M</v>
      </c>
      <c r="K15" s="8" t="e">
        <f>_xll.qlIndexFixing($J15,$E15,TRUE,$G15)</f>
        <v>#NUM!</v>
      </c>
      <c r="L15" s="8">
        <f>IF($H15,_xll.qlIndexFixing($J15,$E15,FALSE,$G15),"-")</f>
        <v>5.5000000000000005E-3</v>
      </c>
      <c r="M15" s="8" t="e">
        <f t="shared" si="2"/>
        <v>#NUM!</v>
      </c>
      <c r="N15" s="71" t="e">
        <f>_xll.qlIndexFixing($J15,$E15,TRUE,$L15)</f>
        <v>#NUM!</v>
      </c>
      <c r="O15" s="37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HIHKD7MD=</v>
      </c>
      <c r="E16" s="67">
        <v>41582</v>
      </c>
      <c r="F16" s="68">
        <v>0.57428999999999997</v>
      </c>
      <c r="G16" s="68" t="b">
        <f t="shared" si="3"/>
        <v>1</v>
      </c>
      <c r="H16" s="69" t="b">
        <f>IF($G16,_xll.qlIndexAddFixings($J16,$E16,$F16/100,TRUE,ISERROR($K16)),NA())</f>
        <v>1</v>
      </c>
      <c r="I16" s="63"/>
      <c r="J16" s="70" t="str">
        <f t="shared" si="1"/>
        <v>HkdHibor7M</v>
      </c>
      <c r="K16" s="8" t="e">
        <f>_xll.qlIndexFixing($J16,$E16,TRUE,$G16)</f>
        <v>#NUM!</v>
      </c>
      <c r="L16" s="8">
        <f>IF($H16,_xll.qlIndexFixing($J16,$E16,FALSE,$G16),"-")</f>
        <v>5.7428999999999996E-3</v>
      </c>
      <c r="M16" s="8" t="e">
        <f t="shared" si="2"/>
        <v>#NUM!</v>
      </c>
      <c r="N16" s="71" t="e">
        <f>_xll.qlIndexFixing($J16,$E16,TRUE,$L16)</f>
        <v>#NUM!</v>
      </c>
      <c r="O16" s="37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HIHKD8MD=</v>
      </c>
      <c r="E17" s="67">
        <v>41582</v>
      </c>
      <c r="F17" s="68">
        <v>0.60070999999999997</v>
      </c>
      <c r="G17" s="68" t="b">
        <f t="shared" si="3"/>
        <v>1</v>
      </c>
      <c r="H17" s="69" t="b">
        <f>IF($G17,_xll.qlIndexAddFixings($J17,$E17,$F17/100,TRUE,ISERROR($K17)),NA())</f>
        <v>1</v>
      </c>
      <c r="I17" s="63"/>
      <c r="J17" s="70" t="str">
        <f t="shared" si="1"/>
        <v>HkdHibor8M</v>
      </c>
      <c r="K17" s="8" t="e">
        <f>_xll.qlIndexFixing($J17,$E17,TRUE,$G17)</f>
        <v>#NUM!</v>
      </c>
      <c r="L17" s="8">
        <f>IF($H17,_xll.qlIndexFixing($J17,$E17,FALSE,$G17),"-")</f>
        <v>6.0070999999999996E-3</v>
      </c>
      <c r="M17" s="8" t="e">
        <f t="shared" si="2"/>
        <v>#NUM!</v>
      </c>
      <c r="N17" s="71" t="e">
        <f>_xll.qlIndexFixing($J17,$E17,TRUE,$L17)</f>
        <v>#NUM!</v>
      </c>
      <c r="O17" s="37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HIHKD9MD=</v>
      </c>
      <c r="E18" s="67">
        <v>41582</v>
      </c>
      <c r="F18" s="68">
        <v>0.63214000000000004</v>
      </c>
      <c r="G18" s="68" t="b">
        <f t="shared" si="3"/>
        <v>1</v>
      </c>
      <c r="H18" s="69" t="b">
        <f>IF($G18,_xll.qlIndexAddFixings($J18,$E18,$F18/100,TRUE,ISERROR($K18)),NA())</f>
        <v>1</v>
      </c>
      <c r="I18" s="63"/>
      <c r="J18" s="70" t="str">
        <f t="shared" si="1"/>
        <v>HkdHibor9M</v>
      </c>
      <c r="K18" s="8" t="e">
        <f>_xll.qlIndexFixing($J18,$E18,TRUE,$G18)</f>
        <v>#NUM!</v>
      </c>
      <c r="L18" s="8">
        <f>IF($H18,_xll.qlIndexFixing($J18,$E18,FALSE,$G18),"-")</f>
        <v>6.3214000000000005E-3</v>
      </c>
      <c r="M18" s="8" t="e">
        <f t="shared" si="2"/>
        <v>#NUM!</v>
      </c>
      <c r="N18" s="71" t="e">
        <f>_xll.qlIndexFixing($J18,$E18,TRUE,$L18)</f>
        <v>#NUM!</v>
      </c>
      <c r="O18" s="37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HIHKD10MD=</v>
      </c>
      <c r="E19" s="67">
        <v>41582</v>
      </c>
      <c r="F19" s="68">
        <v>0.70992999999999995</v>
      </c>
      <c r="G19" s="68" t="b">
        <f t="shared" si="3"/>
        <v>1</v>
      </c>
      <c r="H19" s="69" t="b">
        <f>IF($G19,_xll.qlIndexAddFixings($J19,$E19,$F19/100,TRUE,ISERROR($K19)),NA())</f>
        <v>1</v>
      </c>
      <c r="I19" s="63"/>
      <c r="J19" s="70" t="str">
        <f t="shared" si="1"/>
        <v>HkdHibor10M</v>
      </c>
      <c r="K19" s="8" t="e">
        <f>_xll.qlIndexFixing($J19,$E19,TRUE,$G19)</f>
        <v>#NUM!</v>
      </c>
      <c r="L19" s="8">
        <f>IF($H19,_xll.qlIndexFixing($J19,$E19,FALSE,$G19),"-")</f>
        <v>7.0992999999999994E-3</v>
      </c>
      <c r="M19" s="8" t="e">
        <f t="shared" ref="M19:M21" si="5">K19-L19</f>
        <v>#NUM!</v>
      </c>
      <c r="N19" s="71" t="e">
        <f>_xll.qlIndexFixing($J19,$E19,TRUE,$L19)</f>
        <v>#NUM!</v>
      </c>
      <c r="O19" s="37">
        <f t="shared" si="4"/>
        <v>0</v>
      </c>
      <c r="P19" s="4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HIHKD11MD=</v>
      </c>
      <c r="E20" s="67">
        <v>41582</v>
      </c>
      <c r="F20" s="68">
        <v>0.78786</v>
      </c>
      <c r="G20" s="68" t="b">
        <f t="shared" si="3"/>
        <v>1</v>
      </c>
      <c r="H20" s="69" t="b">
        <f>IF($G20,_xll.qlIndexAddFixings($J20,$E20,$F20/100,TRUE,ISERROR($K20)),NA())</f>
        <v>1</v>
      </c>
      <c r="I20" s="63"/>
      <c r="J20" s="70" t="str">
        <f t="shared" si="1"/>
        <v>HkdHibor11M</v>
      </c>
      <c r="K20" s="8" t="e">
        <f>_xll.qlIndexFixing($J20,$E20,TRUE,$G20)</f>
        <v>#NUM!</v>
      </c>
      <c r="L20" s="8">
        <f>IF($H20,_xll.qlIndexFixing($J20,$E20,FALSE,$G20),"-")</f>
        <v>7.8785999999999995E-3</v>
      </c>
      <c r="M20" s="8" t="e">
        <f t="shared" si="5"/>
        <v>#NUM!</v>
      </c>
      <c r="N20" s="71" t="e">
        <f>_xll.qlIndexFixing($J20,$E20,TRUE,$L20)</f>
        <v>#NUM!</v>
      </c>
      <c r="O20" s="37">
        <f t="shared" si="4"/>
        <v>0</v>
      </c>
      <c r="P20" s="4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HIHKD1YD=</v>
      </c>
      <c r="E21" s="73">
        <v>41582</v>
      </c>
      <c r="F21" s="74">
        <v>0.87143000000000004</v>
      </c>
      <c r="G21" s="74" t="b">
        <f t="shared" si="3"/>
        <v>1</v>
      </c>
      <c r="H21" s="75" t="b">
        <f>IF($G21,_xll.qlIndexAddFixings($J21,$E21,$F21/100,TRUE,ISERROR($K21)),NA())</f>
        <v>1</v>
      </c>
      <c r="I21" s="63"/>
      <c r="J21" s="76" t="str">
        <f t="shared" si="1"/>
        <v>HkdHibor1Y</v>
      </c>
      <c r="K21" s="36" t="e">
        <f>_xll.qlIndexFixing($J21,$E21,TRUE,$G21)</f>
        <v>#NUM!</v>
      </c>
      <c r="L21" s="36">
        <f>IF($H21,_xll.qlIndexFixing($J21,$E21,FALSE,$G21),"-")</f>
        <v>8.7143000000000012E-3</v>
      </c>
      <c r="M21" s="36" t="e">
        <f t="shared" si="5"/>
        <v>#NUM!</v>
      </c>
      <c r="N21" s="77" t="e">
        <f>_xll.qlIndexFixing($J21,$E21,TRUE,$L21)</f>
        <v>#NUM!</v>
      </c>
      <c r="O21" s="38">
        <f t="shared" si="4"/>
        <v>0</v>
      </c>
      <c r="P21" s="4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41</v>
      </c>
      <c r="E24" s="26" t="s">
        <v>54</v>
      </c>
      <c r="F24" s="9"/>
    </row>
    <row r="25" spans="1:30" s="1" customFormat="1" x14ac:dyDescent="0.2">
      <c r="C25" s="27" t="s">
        <v>0</v>
      </c>
      <c r="D25" s="2" t="s">
        <v>41</v>
      </c>
      <c r="E25" s="28" t="s">
        <v>54</v>
      </c>
      <c r="J25" s="7"/>
    </row>
    <row r="26" spans="1:30" s="1" customFormat="1" x14ac:dyDescent="0.2">
      <c r="C26" s="27" t="s">
        <v>73</v>
      </c>
      <c r="D26" s="93" t="s">
        <v>76</v>
      </c>
      <c r="E26" s="17" t="s">
        <v>77</v>
      </c>
      <c r="J26" s="7"/>
    </row>
    <row r="27" spans="1:30" s="1" customFormat="1" x14ac:dyDescent="0.2">
      <c r="C27" s="27" t="s">
        <v>74</v>
      </c>
      <c r="D27" s="2" t="s">
        <v>41</v>
      </c>
      <c r="E27" s="28" t="s">
        <v>54</v>
      </c>
      <c r="J27" s="7"/>
    </row>
    <row r="28" spans="1:30" s="1" customFormat="1" x14ac:dyDescent="0.2">
      <c r="C28" s="27" t="s">
        <v>61</v>
      </c>
      <c r="D28" s="2" t="s">
        <v>41</v>
      </c>
      <c r="E28" s="28" t="s">
        <v>54</v>
      </c>
    </row>
    <row r="29" spans="1:30" s="1" customFormat="1" x14ac:dyDescent="0.2">
      <c r="C29" s="27" t="s">
        <v>59</v>
      </c>
      <c r="D29" s="2" t="s">
        <v>41</v>
      </c>
      <c r="E29" s="28" t="s">
        <v>54</v>
      </c>
    </row>
    <row r="30" spans="1:30" s="1" customFormat="1" ht="12" thickBot="1" x14ac:dyDescent="0.25">
      <c r="C30" s="29" t="s">
        <v>58</v>
      </c>
      <c r="D30" s="56" t="s">
        <v>41</v>
      </c>
      <c r="E30" s="57" t="s">
        <v>54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11" priority="1" stopIfTrue="1" operator="greaterThan">
      <formula>0</formula>
    </cfRule>
    <cfRule type="cellIs" dxfId="1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1"/>
  <sheetViews>
    <sheetView workbookViewId="0">
      <selection activeCell="J2" sqref="J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1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15" bestFit="1" customWidth="1"/>
    <col min="19" max="19" width="8.33203125" bestFit="1" customWidth="1"/>
    <col min="20" max="20" width="7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MAX(O4:O21)</f>
        <v>0</v>
      </c>
      <c r="N2" s="41"/>
      <c r="O2" s="41"/>
      <c r="P2" s="47"/>
      <c r="Q2" s="1"/>
      <c r="R2" s="1" t="s">
        <v>69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16:45:38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Currency&amp;$D$2&amp;$C4&amp;"D="</f>
        <v>HKD-OND=</v>
      </c>
      <c r="E4" s="59" t="s">
        <v>75</v>
      </c>
      <c r="F4" s="60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21" si="1">PROPER(Currency)&amp;$J$2&amp;$C4</f>
        <v>Hkd-ON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 t="str">
        <f t="shared" ref="R4:R21" si="2">Currency&amp;$C4&amp;"D"&amp;$R$2</f>
        <v>HKDOND_Quote</v>
      </c>
      <c r="S4" s="87">
        <f>_xll.qlQuoteValue(R4,ISERROR(H4))</f>
        <v>8.5479999999999996E-4</v>
      </c>
      <c r="T4" s="86" t="e">
        <f t="shared" ref="T4:T21" si="3">IF(E4=EvaluationDate,S4-F4/100,NA())</f>
        <v>#N/A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HKD-TND=</v>
      </c>
      <c r="E5" s="67" t="s">
        <v>75</v>
      </c>
      <c r="F5" s="88" t="s">
        <v>75</v>
      </c>
      <c r="G5" s="68" t="b">
        <f t="shared" ref="G5:G21" si="4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Hkd-TN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87"/>
      <c r="T5" s="86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HKD-SND=</v>
      </c>
      <c r="E6" s="67" t="s">
        <v>75</v>
      </c>
      <c r="F6" s="88" t="s">
        <v>75</v>
      </c>
      <c r="G6" s="68" t="b">
        <f t="shared" si="4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Hkd-SN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87"/>
      <c r="T6" s="86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HKD-SWD=</v>
      </c>
      <c r="E7" s="67" t="s">
        <v>75</v>
      </c>
      <c r="F7" s="68" t="s">
        <v>75</v>
      </c>
      <c r="G7" s="68" t="b">
        <f t="shared" si="4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Hkd-SW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ref="M7:M21" si="5">K7-L7</f>
        <v>#NUM!</v>
      </c>
      <c r="N7" s="71" t="e">
        <f>_xll.qlIndexFixing($J7,$E7,TRUE,$L7)</f>
        <v>#NUM!</v>
      </c>
      <c r="O7" s="37">
        <f t="shared" ref="O7:O21" si="6">IF(ISERROR(M7),0,ABS(M7))</f>
        <v>0</v>
      </c>
      <c r="P7" s="49"/>
      <c r="Q7" s="1"/>
      <c r="R7" s="1" t="str">
        <f t="shared" si="2"/>
        <v>HKDSWD_Quote</v>
      </c>
      <c r="S7" s="87" t="e">
        <f>_xll.qlQuoteValue(R7,ISERROR(H7))</f>
        <v>#NUM!</v>
      </c>
      <c r="T7" s="86" t="e">
        <f t="shared" si="3"/>
        <v>#N/A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HKD-2WD=</v>
      </c>
      <c r="E8" s="67" t="s">
        <v>75</v>
      </c>
      <c r="F8" s="68" t="s">
        <v>75</v>
      </c>
      <c r="G8" s="68" t="b">
        <f t="shared" si="4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Hkd-2W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5"/>
        <v>#NUM!</v>
      </c>
      <c r="N8" s="71" t="e">
        <f>_xll.qlIndexFixing($J8,$E8,TRUE,$L8)</f>
        <v>#NUM!</v>
      </c>
      <c r="O8" s="37">
        <f t="shared" si="6"/>
        <v>0</v>
      </c>
      <c r="P8" s="49"/>
      <c r="Q8" s="1"/>
      <c r="R8" s="1" t="str">
        <f t="shared" si="2"/>
        <v>HKD2WD_Quote</v>
      </c>
      <c r="S8" s="87">
        <f>_xll.qlQuoteValue(R8,ISERROR(H8))</f>
        <v>1.6484E-3</v>
      </c>
      <c r="T8" s="86" t="e">
        <f t="shared" si="3"/>
        <v>#N/A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HKD-3WD=</v>
      </c>
      <c r="E9" s="67" t="s">
        <v>75</v>
      </c>
      <c r="F9" s="68" t="s">
        <v>75</v>
      </c>
      <c r="G9" s="68" t="b">
        <f t="shared" si="4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Hkd-3W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5"/>
        <v>#NUM!</v>
      </c>
      <c r="N9" s="71" t="e">
        <f>_xll.qlIndexFixing($J9,$E9,TRUE,$L9)</f>
        <v>#NUM!</v>
      </c>
      <c r="O9" s="37">
        <f t="shared" si="6"/>
        <v>0</v>
      </c>
      <c r="P9" s="49"/>
      <c r="Q9" s="1"/>
      <c r="R9" s="1" t="str">
        <f t="shared" si="2"/>
        <v>HKD3WD_Quote</v>
      </c>
      <c r="S9" s="87" t="e">
        <f>_xll.qlQuoteValue(R9,ISERROR(H9))</f>
        <v>#NUM!</v>
      </c>
      <c r="T9" s="86" t="e">
        <f t="shared" si="3"/>
        <v>#N/A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HKD-1MD=</v>
      </c>
      <c r="E10" s="67" t="s">
        <v>75</v>
      </c>
      <c r="F10" s="68" t="s">
        <v>75</v>
      </c>
      <c r="G10" s="68" t="b">
        <f t="shared" si="4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Hkd-1M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5"/>
        <v>#NUM!</v>
      </c>
      <c r="N10" s="71" t="e">
        <f>_xll.qlIndexFixing($J10,$E10,TRUE,$L10)</f>
        <v>#NUM!</v>
      </c>
      <c r="O10" s="37">
        <f t="shared" si="6"/>
        <v>0</v>
      </c>
      <c r="P10" s="49"/>
      <c r="Q10" s="1"/>
      <c r="R10" s="1" t="str">
        <f t="shared" si="2"/>
        <v>HKD1MD_Quote</v>
      </c>
      <c r="S10" s="87">
        <f>_xll.qlQuoteValue(R10,ISERROR(H10))</f>
        <v>2.1857000000000001E-3</v>
      </c>
      <c r="T10" s="86" t="e">
        <f t="shared" si="3"/>
        <v>#N/A</v>
      </c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HKD-2MD=</v>
      </c>
      <c r="E11" s="67" t="s">
        <v>75</v>
      </c>
      <c r="F11" s="68" t="s">
        <v>75</v>
      </c>
      <c r="G11" s="68" t="b">
        <f t="shared" si="4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Hkd-2M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5"/>
        <v>#NUM!</v>
      </c>
      <c r="N11" s="71" t="e">
        <f>_xll.qlIndexFixing($J11,$E11,TRUE,$L11)</f>
        <v>#NUM!</v>
      </c>
      <c r="O11" s="37">
        <f t="shared" si="6"/>
        <v>0</v>
      </c>
      <c r="P11" s="49"/>
      <c r="Q11" s="1"/>
      <c r="R11" s="1" t="str">
        <f t="shared" si="2"/>
        <v>HKD2MD_Quote</v>
      </c>
      <c r="S11" s="87">
        <f>_xll.qlQuoteValue(R11,ISERROR(H11))</f>
        <v>3.2142999999999998E-3</v>
      </c>
      <c r="T11" s="86" t="e">
        <f t="shared" si="3"/>
        <v>#N/A</v>
      </c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HKD-3MD=</v>
      </c>
      <c r="E12" s="67" t="s">
        <v>75</v>
      </c>
      <c r="F12" s="68" t="s">
        <v>75</v>
      </c>
      <c r="G12" s="68" t="b">
        <f t="shared" si="4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Hkd-3M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5"/>
        <v>#NUM!</v>
      </c>
      <c r="N12" s="71" t="e">
        <f>_xll.qlIndexFixing($J12,$E12,TRUE,$L12)</f>
        <v>#NUM!</v>
      </c>
      <c r="O12" s="37">
        <f t="shared" si="6"/>
        <v>0</v>
      </c>
      <c r="P12" s="49"/>
      <c r="Q12" s="1"/>
      <c r="R12" s="1" t="str">
        <f t="shared" si="2"/>
        <v>HKD3MD_Quote</v>
      </c>
      <c r="S12" s="87">
        <f>_xll.qlQuoteValue(R12,ISERROR(H12))</f>
        <v>3.8070999999999999E-3</v>
      </c>
      <c r="T12" s="86" t="e">
        <f t="shared" si="3"/>
        <v>#N/A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HKD-4MD=</v>
      </c>
      <c r="E13" s="67" t="s">
        <v>75</v>
      </c>
      <c r="F13" s="68" t="s">
        <v>75</v>
      </c>
      <c r="G13" s="68" t="b">
        <f t="shared" si="4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Hkd-4M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5"/>
        <v>#NUM!</v>
      </c>
      <c r="N13" s="71" t="e">
        <f>_xll.qlIndexFixing($J13,$E13,TRUE,$L13)</f>
        <v>#NUM!</v>
      </c>
      <c r="O13" s="37">
        <f t="shared" si="6"/>
        <v>0</v>
      </c>
      <c r="P13" s="49"/>
      <c r="Q13" s="1"/>
      <c r="R13" s="1" t="str">
        <f t="shared" si="2"/>
        <v>HKD4MD_Quote</v>
      </c>
      <c r="S13" s="87">
        <f>_xll.qlQuoteValue(R13,ISERROR(H13))</f>
        <v>4.1247000000000002E-3</v>
      </c>
      <c r="T13" s="86" t="e">
        <f t="shared" si="3"/>
        <v>#N/A</v>
      </c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HKD-5MD=</v>
      </c>
      <c r="E14" s="67" t="s">
        <v>75</v>
      </c>
      <c r="F14" s="68" t="s">
        <v>75</v>
      </c>
      <c r="G14" s="68" t="b">
        <f t="shared" si="4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Hkd-5M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5"/>
        <v>#NUM!</v>
      </c>
      <c r="N14" s="71" t="e">
        <f>_xll.qlIndexFixing($J14,$E14,TRUE,$L14)</f>
        <v>#NUM!</v>
      </c>
      <c r="O14" s="37">
        <f t="shared" si="6"/>
        <v>0</v>
      </c>
      <c r="P14" s="49"/>
      <c r="Q14" s="1"/>
      <c r="R14" s="1" t="str">
        <f t="shared" si="2"/>
        <v>HKD5MD_Quote</v>
      </c>
      <c r="S14" s="87">
        <f>_xll.qlQuoteValue(R14,ISERROR(H14))</f>
        <v>4.5570999999999997E-3</v>
      </c>
      <c r="T14" s="86" t="e">
        <f t="shared" si="3"/>
        <v>#N/A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HKD-6MD=</v>
      </c>
      <c r="E15" s="67" t="s">
        <v>75</v>
      </c>
      <c r="F15" s="68" t="s">
        <v>75</v>
      </c>
      <c r="G15" s="68" t="b">
        <f t="shared" si="4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Hkd-6M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5"/>
        <v>#NUM!</v>
      </c>
      <c r="N15" s="71" t="e">
        <f>_xll.qlIndexFixing($J15,$E15,TRUE,$L15)</f>
        <v>#NUM!</v>
      </c>
      <c r="O15" s="37">
        <f t="shared" si="6"/>
        <v>0</v>
      </c>
      <c r="P15" s="49"/>
      <c r="Q15" s="1"/>
      <c r="R15" s="1" t="str">
        <f t="shared" si="2"/>
        <v>HKD6MD_Quote</v>
      </c>
      <c r="S15" s="87">
        <f>_xll.qlQuoteValue(R15,ISERROR(H15))</f>
        <v>5.5000000000000005E-3</v>
      </c>
      <c r="T15" s="86" t="e">
        <f t="shared" si="3"/>
        <v>#N/A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HKD-7MD=</v>
      </c>
      <c r="E16" s="67" t="s">
        <v>75</v>
      </c>
      <c r="F16" s="68" t="s">
        <v>75</v>
      </c>
      <c r="G16" s="68" t="b">
        <f t="shared" si="4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Hkd-7M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5"/>
        <v>#NUM!</v>
      </c>
      <c r="N16" s="71" t="e">
        <f>_xll.qlIndexFixing($J16,$E16,TRUE,$L16)</f>
        <v>#NUM!</v>
      </c>
      <c r="O16" s="37">
        <f t="shared" si="6"/>
        <v>0</v>
      </c>
      <c r="P16" s="49"/>
      <c r="Q16" s="1"/>
      <c r="R16" s="1" t="str">
        <f t="shared" si="2"/>
        <v>HKD7MD_Quote</v>
      </c>
      <c r="S16" s="87">
        <f>_xll.qlQuoteValue(R16,ISERROR(H16))</f>
        <v>5.7428999999999996E-3</v>
      </c>
      <c r="T16" s="86" t="e">
        <f t="shared" si="3"/>
        <v>#N/A</v>
      </c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HKD-8MD=</v>
      </c>
      <c r="E17" s="67" t="s">
        <v>75</v>
      </c>
      <c r="F17" s="68" t="s">
        <v>75</v>
      </c>
      <c r="G17" s="68" t="b">
        <f t="shared" si="4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Hkd-8M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5"/>
        <v>#NUM!</v>
      </c>
      <c r="N17" s="71" t="e">
        <f>_xll.qlIndexFixing($J17,$E17,TRUE,$L17)</f>
        <v>#NUM!</v>
      </c>
      <c r="O17" s="37">
        <f t="shared" si="6"/>
        <v>0</v>
      </c>
      <c r="P17" s="49"/>
      <c r="Q17" s="1"/>
      <c r="R17" s="1" t="str">
        <f t="shared" si="2"/>
        <v>HKD8MD_Quote</v>
      </c>
      <c r="S17" s="87">
        <f>_xll.qlQuoteValue(R17,ISERROR(H17))</f>
        <v>6.0070999999999996E-3</v>
      </c>
      <c r="T17" s="86" t="e">
        <f t="shared" si="3"/>
        <v>#N/A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HKD-9MD=</v>
      </c>
      <c r="E18" s="67" t="s">
        <v>75</v>
      </c>
      <c r="F18" s="68" t="s">
        <v>75</v>
      </c>
      <c r="G18" s="68" t="b">
        <f t="shared" si="4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Hkd-9M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5"/>
        <v>#NUM!</v>
      </c>
      <c r="N18" s="71" t="e">
        <f>_xll.qlIndexFixing($J18,$E18,TRUE,$L18)</f>
        <v>#NUM!</v>
      </c>
      <c r="O18" s="37">
        <f t="shared" si="6"/>
        <v>0</v>
      </c>
      <c r="P18" s="49"/>
      <c r="Q18" s="1"/>
      <c r="R18" s="1" t="str">
        <f t="shared" si="2"/>
        <v>HKD9MD_Quote</v>
      </c>
      <c r="S18" s="87">
        <f>_xll.qlQuoteValue(R18,ISERROR(H18))</f>
        <v>6.3214000000000005E-3</v>
      </c>
      <c r="T18" s="86" t="e">
        <f t="shared" si="3"/>
        <v>#N/A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HKD-10MD=</v>
      </c>
      <c r="E19" s="67" t="s">
        <v>75</v>
      </c>
      <c r="F19" s="68" t="s">
        <v>75</v>
      </c>
      <c r="G19" s="68" t="b">
        <f t="shared" si="4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Hkd-10M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5"/>
        <v>#NUM!</v>
      </c>
      <c r="N19" s="71" t="e">
        <f>_xll.qlIndexFixing($J19,$E19,TRUE,$L19)</f>
        <v>#NUM!</v>
      </c>
      <c r="O19" s="37">
        <f t="shared" si="6"/>
        <v>0</v>
      </c>
      <c r="P19" s="49"/>
      <c r="Q19" s="1"/>
      <c r="R19" s="1" t="str">
        <f t="shared" si="2"/>
        <v>HKD10MD_Quote</v>
      </c>
      <c r="S19" s="87">
        <f>_xll.qlQuoteValue(R19,ISERROR(H19))</f>
        <v>7.0992999999999994E-3</v>
      </c>
      <c r="T19" s="86" t="e">
        <f t="shared" si="3"/>
        <v>#N/A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HKD-11MD=</v>
      </c>
      <c r="E20" s="67" t="s">
        <v>75</v>
      </c>
      <c r="F20" s="68" t="s">
        <v>75</v>
      </c>
      <c r="G20" s="68" t="b">
        <f t="shared" si="4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Hkd-11M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5"/>
        <v>#NUM!</v>
      </c>
      <c r="N20" s="71" t="e">
        <f>_xll.qlIndexFixing($J20,$E20,TRUE,$L20)</f>
        <v>#NUM!</v>
      </c>
      <c r="O20" s="37">
        <f t="shared" si="6"/>
        <v>0</v>
      </c>
      <c r="P20" s="49"/>
      <c r="Q20" s="1"/>
      <c r="R20" s="1" t="str">
        <f t="shared" si="2"/>
        <v>HKD11MD_Quote</v>
      </c>
      <c r="S20" s="87">
        <f>_xll.qlQuoteValue(R20,ISERROR(H20))</f>
        <v>7.8785999999999995E-3</v>
      </c>
      <c r="T20" s="86" t="e">
        <f t="shared" si="3"/>
        <v>#N/A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HKD-1YD=</v>
      </c>
      <c r="E21" s="73" t="s">
        <v>75</v>
      </c>
      <c r="F21" s="74" t="s">
        <v>75</v>
      </c>
      <c r="G21" s="74" t="b">
        <f t="shared" si="4"/>
        <v>0</v>
      </c>
      <c r="H21" s="75" t="e">
        <f>IF($G21,_xll.qlIndexAddFixings($J21,$E21,$F21/100,TRUE,ISERROR($K21)),NA())</f>
        <v>#N/A</v>
      </c>
      <c r="I21" s="63"/>
      <c r="J21" s="76" t="str">
        <f t="shared" si="1"/>
        <v>Hkd-1Y</v>
      </c>
      <c r="K21" s="36" t="e">
        <f>_xll.qlIndexFixing($J21,$E21,TRUE,$G21)</f>
        <v>#NUM!</v>
      </c>
      <c r="L21" s="36" t="e">
        <f>IF($H21,_xll.qlIndexFixing($J21,$E21,FALSE,$G21),"-")</f>
        <v>#N/A</v>
      </c>
      <c r="M21" s="36" t="e">
        <f t="shared" si="5"/>
        <v>#NUM!</v>
      </c>
      <c r="N21" s="77" t="e">
        <f>_xll.qlIndexFixing($J21,$E21,TRUE,$L21)</f>
        <v>#NUM!</v>
      </c>
      <c r="O21" s="38">
        <f t="shared" si="6"/>
        <v>0</v>
      </c>
      <c r="P21" s="49"/>
      <c r="Q21" s="1"/>
      <c r="R21" s="1" t="str">
        <f t="shared" si="2"/>
        <v>HKD1YD_Quote</v>
      </c>
      <c r="S21" s="87">
        <f>_xll.qlQuoteValue(R21,ISERROR(H21))</f>
        <v>8.7143000000000012E-3</v>
      </c>
      <c r="T21" s="86" t="e">
        <f t="shared" si="3"/>
        <v>#N/A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68</v>
      </c>
      <c r="E24" s="26" t="s">
        <v>68</v>
      </c>
      <c r="F24" s="9"/>
    </row>
    <row r="25" spans="1:30" s="1" customFormat="1" x14ac:dyDescent="0.2">
      <c r="C25" s="27" t="s">
        <v>0</v>
      </c>
      <c r="D25" s="2" t="s">
        <v>1</v>
      </c>
      <c r="E25" s="28" t="s">
        <v>52</v>
      </c>
      <c r="J25" s="7"/>
    </row>
    <row r="26" spans="1:30" s="1" customFormat="1" x14ac:dyDescent="0.2">
      <c r="C26" s="27" t="s">
        <v>73</v>
      </c>
      <c r="D26" s="2" t="s">
        <v>68</v>
      </c>
      <c r="E26" s="28" t="s">
        <v>68</v>
      </c>
      <c r="J26" s="7"/>
    </row>
    <row r="27" spans="1:30" s="1" customFormat="1" x14ac:dyDescent="0.2">
      <c r="C27" s="27" t="s">
        <v>74</v>
      </c>
      <c r="D27" s="2" t="s">
        <v>68</v>
      </c>
      <c r="E27" s="28" t="s">
        <v>68</v>
      </c>
      <c r="J27" s="7"/>
    </row>
    <row r="28" spans="1:30" s="1" customFormat="1" x14ac:dyDescent="0.2">
      <c r="C28" s="27" t="s">
        <v>61</v>
      </c>
      <c r="D28" s="2" t="s">
        <v>68</v>
      </c>
      <c r="E28" s="28" t="s">
        <v>68</v>
      </c>
    </row>
    <row r="29" spans="1:30" s="1" customFormat="1" x14ac:dyDescent="0.2">
      <c r="C29" s="27" t="s">
        <v>59</v>
      </c>
      <c r="D29" s="2" t="s">
        <v>68</v>
      </c>
      <c r="E29" s="28" t="s">
        <v>68</v>
      </c>
    </row>
    <row r="30" spans="1:30" s="1" customFormat="1" ht="12" thickBot="1" x14ac:dyDescent="0.25">
      <c r="C30" s="29" t="s">
        <v>58</v>
      </c>
      <c r="D30" s="56" t="s">
        <v>68</v>
      </c>
      <c r="E30" s="57" t="s">
        <v>68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9" priority="1" stopIfTrue="1" operator="greaterThan">
      <formula>0</formula>
    </cfRule>
    <cfRule type="cellIs" dxfId="8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41"/>
  <sheetViews>
    <sheetView workbookViewId="0">
      <selection activeCell="J2" sqref="J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4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4.6640625" bestFit="1" customWidth="1"/>
    <col min="19" max="19" width="5.6640625" bestFit="1" customWidth="1"/>
    <col min="20" max="20" width="7.1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MAX(O4:O21)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16:45:38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Currency&amp;$D$2&amp;$C4&amp;"D="</f>
        <v>HKD-OND=</v>
      </c>
      <c r="E4" s="59" t="s">
        <v>75</v>
      </c>
      <c r="F4" s="60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21" si="1">PROPER(Currency)&amp;$J$2&amp;$C4</f>
        <v>Hkd-ON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HKD-TND=</v>
      </c>
      <c r="E5" s="67" t="s">
        <v>75</v>
      </c>
      <c r="F5" s="88" t="s">
        <v>75</v>
      </c>
      <c r="G5" s="68" t="b">
        <f t="shared" ref="G5:G21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Hkd-TN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HKD-SND=</v>
      </c>
      <c r="E6" s="67" t="s">
        <v>75</v>
      </c>
      <c r="F6" s="8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Hkd-SN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HKD-SWD=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Hkd-SW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ref="M7:M21" si="3">K7-L7</f>
        <v>#NUM!</v>
      </c>
      <c r="N7" s="71" t="e">
        <f>_xll.qlIndexFixing($J7,$E7,TRUE,$L7)</f>
        <v>#NUM!</v>
      </c>
      <c r="O7" s="37">
        <f t="shared" ref="O7:O21" si="4">IF(ISERROR(M7),0,ABS(M7))</f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HKD-2WD=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Hkd-2W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37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HKD-3WD=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Hkd-3W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37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HKD-1MD=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Hkd-1M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37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HKD-2MD=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Hkd-2M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37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HKD-3MD=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Hkd-3M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37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HKD-4MD=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Hkd-4M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37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HKD-5MD=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Hkd-5M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37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HKD-6MD=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Hkd-6M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37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HKD-7MD=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Hkd-7M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37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HKD-8MD=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Hkd-8M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37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HKD-9MD=</v>
      </c>
      <c r="E18" s="67" t="s">
        <v>75</v>
      </c>
      <c r="F18" s="68" t="s">
        <v>75</v>
      </c>
      <c r="G18" s="68" t="b">
        <f t="shared" si="2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Hkd-9M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3"/>
        <v>#NUM!</v>
      </c>
      <c r="N18" s="71" t="e">
        <f>_xll.qlIndexFixing($J18,$E18,TRUE,$L18)</f>
        <v>#NUM!</v>
      </c>
      <c r="O18" s="37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HKD-10MD=</v>
      </c>
      <c r="E19" s="67" t="s">
        <v>75</v>
      </c>
      <c r="F19" s="68" t="s">
        <v>75</v>
      </c>
      <c r="G19" s="68" t="b">
        <f t="shared" si="2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Hkd-10M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3"/>
        <v>#NUM!</v>
      </c>
      <c r="N19" s="71" t="e">
        <f>_xll.qlIndexFixing($J19,$E19,TRUE,$L19)</f>
        <v>#NUM!</v>
      </c>
      <c r="O19" s="37">
        <f t="shared" si="4"/>
        <v>0</v>
      </c>
      <c r="P19" s="4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HKD-11MD=</v>
      </c>
      <c r="E20" s="67" t="s">
        <v>75</v>
      </c>
      <c r="F20" s="68" t="s">
        <v>75</v>
      </c>
      <c r="G20" s="68" t="b">
        <f t="shared" si="2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Hkd-11M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3"/>
        <v>#NUM!</v>
      </c>
      <c r="N20" s="71" t="e">
        <f>_xll.qlIndexFixing($J20,$E20,TRUE,$L20)</f>
        <v>#NUM!</v>
      </c>
      <c r="O20" s="37">
        <f t="shared" si="4"/>
        <v>0</v>
      </c>
      <c r="P20" s="4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HKD-1YD=</v>
      </c>
      <c r="E21" s="73" t="s">
        <v>75</v>
      </c>
      <c r="F21" s="74" t="s">
        <v>75</v>
      </c>
      <c r="G21" s="74" t="b">
        <f t="shared" si="2"/>
        <v>0</v>
      </c>
      <c r="H21" s="75" t="e">
        <f>IF($G21,_xll.qlIndexAddFixings($J21,$E21,$F21/100,TRUE,ISERROR($K21)),NA())</f>
        <v>#N/A</v>
      </c>
      <c r="I21" s="63"/>
      <c r="J21" s="76" t="str">
        <f t="shared" si="1"/>
        <v>Hkd-1Y</v>
      </c>
      <c r="K21" s="36" t="e">
        <f>_xll.qlIndexFixing($J21,$E21,TRUE,$G21)</f>
        <v>#NUM!</v>
      </c>
      <c r="L21" s="36" t="e">
        <f>IF($H21,_xll.qlIndexFixing($J21,$E21,FALSE,$G21),"-")</f>
        <v>#N/A</v>
      </c>
      <c r="M21" s="36" t="e">
        <f t="shared" si="3"/>
        <v>#NUM!</v>
      </c>
      <c r="N21" s="77" t="e">
        <f>_xll.qlIndexFixing($J21,$E21,TRUE,$L21)</f>
        <v>#NUM!</v>
      </c>
      <c r="O21" s="38">
        <f t="shared" si="4"/>
        <v>0</v>
      </c>
      <c r="P21" s="4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68</v>
      </c>
      <c r="E24" s="26" t="s">
        <v>68</v>
      </c>
      <c r="F24" s="9"/>
    </row>
    <row r="25" spans="1:30" s="1" customFormat="1" x14ac:dyDescent="0.2">
      <c r="C25" s="27" t="s">
        <v>0</v>
      </c>
      <c r="D25" s="2" t="s">
        <v>20</v>
      </c>
      <c r="E25" s="28" t="s">
        <v>53</v>
      </c>
      <c r="J25" s="7"/>
    </row>
    <row r="26" spans="1:30" s="1" customFormat="1" x14ac:dyDescent="0.2">
      <c r="C26" s="27" t="s">
        <v>73</v>
      </c>
      <c r="D26" s="2" t="s">
        <v>68</v>
      </c>
      <c r="E26" s="28" t="s">
        <v>68</v>
      </c>
      <c r="J26" s="7"/>
    </row>
    <row r="27" spans="1:30" s="1" customFormat="1" x14ac:dyDescent="0.2">
      <c r="C27" s="27" t="s">
        <v>74</v>
      </c>
      <c r="D27" s="2" t="s">
        <v>68</v>
      </c>
      <c r="E27" s="28" t="s">
        <v>68</v>
      </c>
      <c r="J27" s="7"/>
    </row>
    <row r="28" spans="1:30" s="1" customFormat="1" x14ac:dyDescent="0.2">
      <c r="C28" s="27" t="s">
        <v>61</v>
      </c>
      <c r="D28" s="2" t="s">
        <v>68</v>
      </c>
      <c r="E28" s="28" t="s">
        <v>68</v>
      </c>
    </row>
    <row r="29" spans="1:30" s="1" customFormat="1" x14ac:dyDescent="0.2">
      <c r="C29" s="27" t="s">
        <v>59</v>
      </c>
      <c r="D29" s="2" t="s">
        <v>68</v>
      </c>
      <c r="E29" s="28" t="s">
        <v>68</v>
      </c>
    </row>
    <row r="30" spans="1:30" s="1" customFormat="1" ht="12" thickBot="1" x14ac:dyDescent="0.25">
      <c r="C30" s="29" t="s">
        <v>58</v>
      </c>
      <c r="D30" s="56" t="s">
        <v>68</v>
      </c>
      <c r="E30" s="57" t="s">
        <v>68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7" priority="1" stopIfTrue="1" operator="greaterThan">
      <formula>0</formula>
    </cfRule>
    <cfRule type="cellIs" dxfId="6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38"/>
  <sheetViews>
    <sheetView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2.6640625" bestFit="1" customWidth="1"/>
    <col min="5" max="5" width="18.66406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26.332031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6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SFIX</v>
      </c>
      <c r="E2" s="43"/>
      <c r="F2" s="44"/>
      <c r="G2" s="44"/>
      <c r="H2" s="41"/>
      <c r="I2" s="41"/>
      <c r="J2" s="45" t="str">
        <f>VLOOKUP(Currency,Traits,3,FALSE)</f>
        <v>LiborSwapIsdaFixAm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16:45:39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HKDSFIX1Y=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HkdLiborSwapIsdaFixAm1Y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HKDSFIX2Y=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HkdLiborSwapIsdaFixAm2Y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HKDSFIX3Y=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HkdLiborSwapIsdaFixAm3Y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HKDSFIX4Y=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HkdLiborSwapIsdaFixAm4Y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HKDSFIX5Y=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HkdLiborSwapIsdaFixAm5Y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HKDSFIX6Y=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HkdLiborSwapIsdaFixAm6Y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HKDSFIX7Y=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HkdLiborSwapIsdaFixAm7Y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HKDSFIX8Y=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HkdLiborSwapIsdaFixAm8Y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HKDSFIX9Y=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HkdLiborSwapIsdaFixAm9Y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HKDSFIX10Y=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HkdLiborSwapIsdaFixAm10Y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HKDSFIX12Y=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HkdLiborSwapIsdaFixAm12Y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HKDSFIX15Y=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HkdLiborSwapIsdaFixAm15Y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HKDSFIX20Y=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HkdLiborSwapIsdaFixAm20Y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HKDSFIX25Y=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HkdLiborSwapIsdaFixAm25Y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HKDSFIX30Y=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HkdLiborSwapIsdaFixAm30Y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25" t="s">
        <v>64</v>
      </c>
      <c r="E21" s="26" t="s">
        <v>70</v>
      </c>
    </row>
    <row r="22" spans="1:30" s="1" customFormat="1" x14ac:dyDescent="0.2">
      <c r="C22" s="27" t="s">
        <v>0</v>
      </c>
      <c r="D22" s="2" t="s">
        <v>21</v>
      </c>
      <c r="E22" s="28" t="s">
        <v>63</v>
      </c>
    </row>
    <row r="23" spans="1:30" s="1" customFormat="1" x14ac:dyDescent="0.2">
      <c r="C23" s="27" t="s">
        <v>73</v>
      </c>
      <c r="D23" s="2" t="s">
        <v>64</v>
      </c>
      <c r="E23" s="28" t="s">
        <v>65</v>
      </c>
    </row>
    <row r="24" spans="1:30" s="1" customFormat="1" x14ac:dyDescent="0.2">
      <c r="C24" s="27" t="s">
        <v>74</v>
      </c>
      <c r="D24" s="2" t="s">
        <v>64</v>
      </c>
      <c r="E24" s="28" t="s">
        <v>70</v>
      </c>
    </row>
    <row r="25" spans="1:30" s="1" customFormat="1" x14ac:dyDescent="0.2">
      <c r="C25" s="27" t="s">
        <v>61</v>
      </c>
      <c r="D25" s="2" t="s">
        <v>64</v>
      </c>
      <c r="E25" s="28" t="s">
        <v>70</v>
      </c>
    </row>
    <row r="26" spans="1:30" s="1" customFormat="1" x14ac:dyDescent="0.2">
      <c r="C26" s="27" t="s">
        <v>59</v>
      </c>
      <c r="D26" s="2" t="s">
        <v>64</v>
      </c>
      <c r="E26" s="28" t="s">
        <v>65</v>
      </c>
    </row>
    <row r="27" spans="1:30" s="1" customFormat="1" ht="12" thickBot="1" x14ac:dyDescent="0.25">
      <c r="C27" s="29" t="s">
        <v>58</v>
      </c>
      <c r="D27" s="30" t="s">
        <v>64</v>
      </c>
      <c r="E27" s="31" t="s">
        <v>65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8"/>
  <sheetViews>
    <sheetView topLeftCell="B1"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0.83203125" bestFit="1" customWidth="1"/>
    <col min="5" max="5" width="30.832031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9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7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SFIXP</v>
      </c>
      <c r="E2" s="43"/>
      <c r="F2" s="44"/>
      <c r="G2" s="44"/>
      <c r="H2" s="41"/>
      <c r="I2" s="41"/>
      <c r="J2" s="45" t="str">
        <f>VLOOKUP(Currency,Traits,3,FALSE)</f>
        <v>LiborSwapIsdaFixPm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16:45:39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HKDSFIXP1Y=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HkdLiborSwapIsdaFixPm1Y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HKDSFIXP2Y=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HkdLiborSwapIsdaFixPm2Y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HKDSFIXP3Y=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HkdLiborSwapIsdaFixPm3Y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HKDSFIXP4Y=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HkdLiborSwapIsdaFixPm4Y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HKDSFIXP5Y=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HkdLiborSwapIsdaFixPm5Y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HKDSFIXP6Y=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HkdLiborSwapIsdaFixPm6Y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HKDSFIXP7Y=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HkdLiborSwapIsdaFixPm7Y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HKDSFIXP8Y=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HkdLiborSwapIsdaFixPm8Y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HKDSFIXP9Y=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HkdLiborSwapIsdaFixPm9Y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HKDSFIXP10Y=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HkdLiborSwapIsdaFixPm10Y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HKDSFIXP12Y=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HkdLiborSwapIsdaFixPm12Y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HKDSFIXP15Y=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HkdLiborSwapIsdaFixPm15Y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HKDSFIXP20Y=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HkdLiborSwapIsdaFixPm20Y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HKDSFIXP25Y=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HkdLiborSwapIsdaFixPm25Y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HKDSFIXP30Y=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HkdLiborSwapIsdaFixPm30Y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89" t="s">
        <v>68</v>
      </c>
      <c r="E21" s="90" t="s">
        <v>68</v>
      </c>
    </row>
    <row r="22" spans="1:30" s="1" customFormat="1" x14ac:dyDescent="0.2">
      <c r="C22" s="27" t="s">
        <v>0</v>
      </c>
      <c r="D22" s="2" t="s">
        <v>42</v>
      </c>
      <c r="E22" s="28" t="s">
        <v>55</v>
      </c>
    </row>
    <row r="23" spans="1:30" s="1" customFormat="1" x14ac:dyDescent="0.2">
      <c r="C23" s="27" t="s">
        <v>73</v>
      </c>
      <c r="D23" s="2" t="s">
        <v>66</v>
      </c>
      <c r="E23" s="28" t="s">
        <v>67</v>
      </c>
    </row>
    <row r="24" spans="1:30" s="1" customFormat="1" x14ac:dyDescent="0.2">
      <c r="C24" s="27" t="s">
        <v>74</v>
      </c>
      <c r="D24" s="91" t="s">
        <v>68</v>
      </c>
      <c r="E24" s="92" t="s">
        <v>68</v>
      </c>
    </row>
    <row r="25" spans="1:30" s="1" customFormat="1" x14ac:dyDescent="0.2">
      <c r="C25" s="27" t="s">
        <v>61</v>
      </c>
      <c r="D25" s="91" t="s">
        <v>68</v>
      </c>
      <c r="E25" s="92" t="s">
        <v>68</v>
      </c>
    </row>
    <row r="26" spans="1:30" s="1" customFormat="1" x14ac:dyDescent="0.2">
      <c r="C26" s="27" t="s">
        <v>59</v>
      </c>
      <c r="D26" s="2" t="s">
        <v>66</v>
      </c>
      <c r="E26" s="28" t="s">
        <v>67</v>
      </c>
    </row>
    <row r="27" spans="1:30" s="1" customFormat="1" ht="12" thickBot="1" x14ac:dyDescent="0.25">
      <c r="C27" s="29" t="s">
        <v>58</v>
      </c>
      <c r="D27" s="30" t="s">
        <v>66</v>
      </c>
      <c r="E27" s="31" t="s">
        <v>67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38"/>
  <sheetViews>
    <sheetView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0.83203125" bestFit="1" customWidth="1"/>
    <col min="5" max="5" width="30.832031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9.1640625" bestFit="1" customWidth="1"/>
    <col min="11" max="11" width="13.33203125" bestFit="1" customWidth="1"/>
    <col min="12" max="12" width="10.1640625" bestFit="1" customWidth="1"/>
    <col min="13" max="13" width="8.33203125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6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16:45:38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 t="s">
        <v>62</v>
      </c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HKD-1Y=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Hkd-1Y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HKD-2Y=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Hkd-2Y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HKD-3Y=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Hkd-3Y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HKD-4Y=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Hkd-4Y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HKD-5Y=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Hkd-5Y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HKD-6Y=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Hkd-6Y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HKD-7Y=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Hkd-7Y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HKD-8Y=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Hkd-8Y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HKD-9Y=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Hkd-9Y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HKD-10Y=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Hkd-10Y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HKD-12Y=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Hkd-12Y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HKD-15Y=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Hkd-15Y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HKD-20Y=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Hkd-20Y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HKD-25Y=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Hkd-25Y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HKD-30Y=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Hkd-30Y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25" t="s">
        <v>68</v>
      </c>
      <c r="E21" s="26" t="s">
        <v>68</v>
      </c>
    </row>
    <row r="22" spans="1:30" s="1" customFormat="1" x14ac:dyDescent="0.2">
      <c r="C22" s="27" t="s">
        <v>0</v>
      </c>
      <c r="D22" s="2" t="s">
        <v>43</v>
      </c>
      <c r="E22" s="28" t="s">
        <v>56</v>
      </c>
    </row>
    <row r="23" spans="1:30" s="1" customFormat="1" x14ac:dyDescent="0.2">
      <c r="C23" s="27" t="s">
        <v>73</v>
      </c>
      <c r="D23" s="2" t="s">
        <v>68</v>
      </c>
      <c r="E23" s="28" t="s">
        <v>68</v>
      </c>
    </row>
    <row r="24" spans="1:30" s="1" customFormat="1" x14ac:dyDescent="0.2">
      <c r="C24" s="27" t="s">
        <v>74</v>
      </c>
      <c r="D24" s="2" t="s">
        <v>68</v>
      </c>
      <c r="E24" s="28" t="s">
        <v>68</v>
      </c>
    </row>
    <row r="25" spans="1:30" s="1" customFormat="1" x14ac:dyDescent="0.2">
      <c r="C25" s="27" t="s">
        <v>61</v>
      </c>
      <c r="D25" s="2" t="s">
        <v>68</v>
      </c>
      <c r="E25" s="28" t="s">
        <v>68</v>
      </c>
    </row>
    <row r="26" spans="1:30" s="1" customFormat="1" x14ac:dyDescent="0.2">
      <c r="C26" s="27" t="s">
        <v>59</v>
      </c>
      <c r="D26" s="2" t="s">
        <v>68</v>
      </c>
      <c r="E26" s="28" t="s">
        <v>68</v>
      </c>
    </row>
    <row r="27" spans="1:30" s="1" customFormat="1" ht="12" thickBot="1" x14ac:dyDescent="0.25">
      <c r="C27" s="29" t="s">
        <v>58</v>
      </c>
      <c r="D27" s="30" t="s">
        <v>68</v>
      </c>
      <c r="E27" s="31" t="s">
        <v>68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General Settings</vt:lpstr>
      <vt:lpstr>HIBOR</vt:lpstr>
      <vt:lpstr>IBOR</vt:lpstr>
      <vt:lpstr>IB365</vt:lpstr>
      <vt:lpstr>SFIX1</vt:lpstr>
      <vt:lpstr>SFIX2</vt:lpstr>
      <vt:lpstr>SFIX3</vt:lpstr>
      <vt:lpstr>Currency</vt:lpstr>
      <vt:lpstr>EvaluationDate</vt:lpstr>
      <vt:lpstr>GENERAL_SETTINGS</vt:lpstr>
      <vt:lpstr>HIBOR!Traits</vt:lpstr>
      <vt:lpstr>'IB365'!Traits</vt:lpstr>
      <vt:lpstr>IBOR!Traits</vt:lpstr>
      <vt:lpstr>SFIX1!Traits</vt:lpstr>
      <vt:lpstr>SFIX2!Traits</vt:lpstr>
      <vt:lpstr>SFIX3!Traits</vt:lpstr>
      <vt:lpstr>Trigger</vt:lpstr>
      <vt:lpstr>TriggerCounter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AMETRANO FERDINANDO MARIA</cp:lastModifiedBy>
  <cp:lastPrinted>2006-05-25T16:32:35Z</cp:lastPrinted>
  <dcterms:created xsi:type="dcterms:W3CDTF">2006-05-23T16:33:56Z</dcterms:created>
  <dcterms:modified xsi:type="dcterms:W3CDTF">2013-11-04T15:48:32Z</dcterms:modified>
</cp:coreProperties>
</file>