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arget="docProps/custom.xml" Type="http://schemas.openxmlformats.org/officeDocument/2006/relationships/custom-properties"/></Relationships>
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일별 실적\12월\"/>
    </mc:Choice>
  </mc:AlternateContent>
  <x:bookViews>
    <x:workbookView xWindow="0" yWindow="0" windowWidth="28545" windowHeight="13500" activeTab="11"/>
  </x:bookViews>
  <x:sheets>
    <x:sheet name="1월" sheetId="1" r:id="rId4"/>
    <x:sheet name="2월" sheetId="2" r:id="rId5"/>
    <x:sheet name="3월" sheetId="3" r:id="rId6"/>
    <x:sheet name="4월" sheetId="4" r:id="rId7"/>
    <x:sheet name="5월" sheetId="5" r:id="rId8"/>
    <x:sheet name="6월" sheetId="6" r:id="rId9"/>
    <x:sheet name="7월" sheetId="7" r:id="rId10"/>
    <x:sheet name="8월" sheetId="8" r:id="rId11"/>
    <x:sheet name="9월" sheetId="9" r:id="rId12"/>
    <x:sheet name="10월" sheetId="10" r:id="rId13"/>
    <x:sheet name="11월" sheetId="11" r:id="rId14"/>
    <x:sheet name="12월" sheetId="12" r:id="rId15"/>
    <x:sheet name="월이용자파악" sheetId="13" r:id="rId16"/>
  </x:sheets>
  <x:externalReferences>
    <x:externalReference r:id="rId17"/>
  </x:externalReferenc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<x:sst xmlns:r="http://schemas.openxmlformats.org/officeDocument/2006/relationships" xmlns:c="http://schemas.openxmlformats.org/drawingml/2006/chart" xmlns:x="http://schemas.openxmlformats.org/spreadsheetml/2006/main" count="1159" uniqueCount="89">
  <x:si>
    <x:t>일반 이용자    (낮)</x:t>
  </x:si>
  <x:si>
    <x:t>PM</x:t>
  </x:si>
  <x:si>
    <x:t>흐림</x:t>
  </x:si>
  <x:si>
    <x:t>토</x:t>
  </x:si>
  <x:si>
    <x:t>인라인</x:t>
  </x:si>
  <x:si>
    <x:t>일</x:t>
  </x:si>
  <x:si>
    <x:t>태풍</x:t>
  </x:si>
  <x:si>
    <x:t>외국인</x:t>
  </x:si>
  <x:si>
    <x:t>소 계</x:t>
  </x:si>
  <x:si>
    <x:t>마라톤</x:t>
  </x:si>
  <x:si>
    <x:t>비</x:t>
  </x:si>
  <x:si>
    <x:t>장미원</x:t>
  </x:si>
  <x:si>
    <x:t>월 계</x:t>
  </x:si>
  <x:si>
    <x:t xml:space="preserve"> </x:t>
  </x:si>
  <x:si>
    <x:t>총합계</x:t>
  </x:si>
  <x:si>
    <x:t xml:space="preserve">금 </x:t>
  </x:si>
  <x:si>
    <x:t>야구장</x:t>
  </x:si>
  <x:si>
    <x:t>자벌레</x:t>
  </x:si>
  <x:si>
    <x:t>수</x:t>
  </x:si>
  <x:si>
    <x:t>화</x:t>
  </x:si>
  <x:si>
    <x:t>캠핑장</x:t>
  </x:si>
  <x:si>
    <x:t>맑음</x:t>
  </x:si>
  <x:si>
    <x:t>합 계</x:t>
  </x:si>
  <x:si>
    <x:t>룰러장</x:t>
  </x:si>
  <x:si>
    <x:t>자전거</x:t>
  </x:si>
  <x:si>
    <x:t>수영장</x:t>
  </x:si>
  <x:si>
    <x:t>목</x:t>
  </x:si>
  <x:si>
    <x:t>월</x:t>
  </x:si>
  <x:si>
    <x:t>눈</x:t>
  </x:si>
  <x:si>
    <x:t>금</x:t>
  </x:si>
  <x:si>
    <x:t xml:space="preserve">                           (2022년 뚝섬 한강공원 2월 이용객 현황)</x:t>
  </x:si>
  <x:si>
    <x:t>키즈랜드</x:t>
  </x:si>
  <x:si>
    <x:t>눈'맑음</x:t>
  </x:si>
  <x:si>
    <x:t>날  씨</x:t>
  </x:si>
  <x:si>
    <x:t>운동시설</x:t>
  </x:si>
  <x:si>
    <x:t>강풍 비</x:t>
  </x:si>
  <x:si>
    <x:t>흐림,폭염</x:t>
  </x:si>
  <x:si>
    <x:t>월 평균</x:t>
  </x:si>
  <x:si>
    <x:t>X게임장</x:t>
  </x:si>
  <x:si>
    <x:t>흐림,맑음</x:t>
  </x:si>
  <x:si>
    <x:t>맑음, 비</x:t>
  </x:si>
  <x:si>
    <x:t>흐림/비</x:t>
  </x:si>
  <x:si>
    <x:t>비, 낙뢰</x:t>
  </x:si>
  <x:si>
    <x:t>흐림/비/맑음</x:t>
  </x:si>
  <x:si>
    <x:t>흐림,비</x:t>
  </x:si>
  <x:si>
    <x:t>맑음(한파)</x:t>
  </x:si>
  <x:si>
    <x:t>비/흐림</x:t>
  </x:si>
  <x:si>
    <x:t>맑음/눈</x:t>
  </x:si>
  <x:si>
    <x:t>기본
시설</x:t>
  </x:si>
  <x:si>
    <x:t>흐림 비</x:t>
  </x:si>
  <x:si>
    <x:t>맑음, 흐림</x:t>
  </x:si>
  <x:si>
    <x:t>자전거공원</x:t>
  </x:si>
  <x:si>
    <x:t>비, 흐림</x:t>
  </x:si>
  <x:si>
    <x:t>비/강풍</x:t>
  </x:si>
  <x:si>
    <x:t>일  자</x:t>
  </x:si>
  <x:si>
    <x:t>눈, 흐림</x:t>
  </x:si>
  <x:si>
    <x:t>수상시설</x:t>
  </x:si>
  <x:si>
    <x:t>흐림/맑음</x:t>
  </x:si>
  <x:si>
    <x:t>흐림, 비</x:t>
  </x:si>
  <x:si>
    <x:t>비,맑음</x:t>
  </x:si>
  <x:si>
    <x:t>맑음 눈</x:t>
  </x:si>
  <x:si>
    <x:t>맑음/비</x:t>
  </x:si>
  <x:si>
    <x:t>눈썰매장</x:t>
  </x:si>
  <x:si>
    <x:t>눈/맑음</x:t>
  </x:si>
  <x:si>
    <x:t>흐리고 비</x:t>
  </x:si>
  <x:si>
    <x:t>전망쉼터</x:t>
  </x:si>
  <x:si>
    <x:t>주요행사</x:t>
  </x:si>
  <x:si>
    <x:t>맑음,흐림</x:t>
  </x:si>
  <x:si>
    <x:t>요  일</x:t>
  </x:si>
  <x:si>
    <x:t>맑음(강풍)</x:t>
  </x:si>
  <x:si>
    <x:t>맑음,비</x:t>
  </x:si>
  <x:si>
    <x:t>흐림(비)</x:t>
  </x:si>
  <x:si>
    <x:t>비, 맑음</x:t>
  </x:si>
  <x:si>
    <x:t>음악분수</x:t>
  </x:si>
  <x:si>
    <x:t>일반 이용자 (아침)</x:t>
  </x:si>
  <x:si>
    <x:t>특화
공원
시설물</x:t>
  </x:si>
  <x:si>
    <x:t>일반 이용자 (저녁)</x:t>
  </x:si>
  <x:si>
    <x:t>(2022년 뚝섬 한강공원 7월 이용객 현황)</x:t>
  </x:si>
  <x:si>
    <x:t>(2022년 뚝섬 한강공원 5월 이용객 현황)</x:t>
  </x:si>
  <x:si>
    <x:t>(2022년 뚝섬 한강공원 9월 이용객 현황)</x:t>
  </x:si>
  <x:si>
    <x:t>(2022년 뚝섬 한강공원 11월 이용객 현황)</x:t>
  </x:si>
  <x:si>
    <x:t>(2022년 뚝섬 한강공원 6월 이용객 현황)</x:t>
  </x:si>
  <x:si>
    <x:t>(2022년 뚝섬 한강공원 1월 이용객 현황)</x:t>
  </x:si>
  <x:si>
    <x:t>(2022년 뚝섬 한강공원 12월 이용객 현황)</x:t>
  </x:si>
  <x:si>
    <x:t>(2022년 뚝섬 한강공원 이용객 현황 파악)</x:t>
  </x:si>
  <x:si>
    <x:t>(2022년 뚝섬 한강공원 4월 이용객 현황)</x:t>
  </x:si>
  <x:si>
    <x:t>(2022년 뚝섬 한강공원 3월 이용객 현황)</x:t>
  </x:si>
  <x:si>
    <x:t>(2022년 뚝섬 한강공원 10월 이용객 현황)</x:t>
  </x:si>
  <x:si>
    <x:t>(2022년 뚝섬 한강공원 8월 이용객 현황)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</x:si>
</x:sst>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.0_ "/>
  </x:numFmts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굴림"/>
      <x:sz val="9"/>
      <x:color rgb="ff000000"/>
    </x:font>
    <x:font>
      <x:name val="굴림"/>
      <x:sz val="10"/>
      <x:color rgb="ffff0000"/>
    </x:font>
    <x:font>
      <x:name val="굴림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9c9c9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fffea3"/>
        <x:bgColor indexed="64"/>
      </x:patternFill>
    </x:fill>
    <x:fill>
      <x:patternFill patternType="solid">
        <x:fgColor rgb="ffcbffaf"/>
        <x:bgColor indexed="64"/>
      </x:patternFill>
    </x:fill>
  </x:fills>
  <x:borders count="3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4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164" fontId="7" fillId="2" borderId="2" xfId="1" applyNumberFormat="1" applyFont="1" applyFill="1" applyBorder="1" applyAlignment="1" applyProtection="1">
      <x:alignment horizontal="general" vertical="center"/>
      <x:protection locked="0"/>
    </x:xf>
    <x:xf numFmtId="164" fontId="7" fillId="0" borderId="2" xfId="1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8" fillId="3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164" fontId="9" fillId="0" borderId="2" xfId="1" applyNumberFormat="1" applyFont="1" applyFill="1" applyBorder="1" applyAlignment="1" applyProtection="1">
      <x:alignment horizontal="general" vertical="center"/>
      <x:protection locked="0"/>
    </x:xf>
    <x:xf numFmtId="0" fontId="6" fillId="0" borderId="0" xfId="1" applyNumberFormat="1">
      <x:alignment horizontal="general" vertical="center"/>
    </x:xf>
    <x:xf numFmtId="165" fontId="7" fillId="0" borderId="2" xfId="1" applyNumberFormat="1" applyFont="1" applyFill="1" applyBorder="1" applyAlignment="1" applyProtection="1">
      <x:alignment horizontal="general" vertical="center"/>
      <x:protection locked="0"/>
    </x:xf>
    <x:xf numFmtId="164" fontId="7" fillId="4" borderId="2" xfId="1" applyNumberFormat="1" applyFont="1" applyFill="1" applyBorder="1" applyAlignment="1" applyProtection="1">
      <x:alignment horizontal="general" vertical="center"/>
      <x:protection locked="0"/>
    </x:xf>
    <x:xf numFmtId="164" fontId="7" fillId="5" borderId="2" xfId="1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164" fontId="7" fillId="6" borderId="3" xfId="1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6" borderId="3" xfId="1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164" fontId="7" fillId="6" borderId="3" xfId="1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164" fontId="7" fillId="2" borderId="2" xfId="0" applyNumberFormat="1" applyFont="1" applyFill="1" applyBorder="1" applyAlignment="1" applyProtection="1">
      <x:alignment horizontal="general" vertical="center"/>
      <x:protection locked="0"/>
    </x:xf>
    <x:xf numFmtId="164" fontId="7" fillId="0" borderId="2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164" fontId="9" fillId="0" borderId="2" xfId="0" applyNumberFormat="1" applyFont="1" applyFill="1" applyBorder="1" applyAlignment="1" applyProtection="1">
      <x:alignment horizontal="general" vertical="center"/>
      <x:protection locked="0"/>
    </x:xf>
    <x:xf numFmtId="0" fontId="0" fillId="0" borderId="0" xfId="0" applyNumberFormat="1">
      <x:alignment horizontal="general" vertical="center"/>
    </x:xf>
    <x:xf numFmtId="165" fontId="7" fillId="0" borderId="2" xfId="0" applyNumberFormat="1" applyFont="1" applyFill="1" applyBorder="1" applyAlignment="1" applyProtection="1">
      <x:alignment horizontal="general" vertical="center"/>
      <x:protection locked="0"/>
    </x:xf>
    <x:xf numFmtId="164" fontId="7" fillId="4" borderId="2" xfId="0" applyNumberFormat="1" applyFont="1" applyFill="1" applyBorder="1" applyAlignment="1" applyProtection="1">
      <x:alignment horizontal="general" vertical="center"/>
      <x:protection locked="0"/>
    </x:xf>
    <x:xf numFmtId="164" fontId="7" fillId="5" borderId="2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164" fontId="7" fillId="6" borderId="3" xfId="0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6" borderId="3" xfId="0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164" fontId="7" fillId="6" borderId="3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164" fontId="7" fillId="0" borderId="5" xfId="0" applyNumberFormat="1" applyFont="1" applyFill="1" applyBorder="1" applyAlignment="1" applyProtection="1">
      <x:alignment horizontal="general" vertical="center"/>
      <x:protection locked="0"/>
    </x:xf>
    <x:xf numFmtId="164" fontId="7" fillId="4" borderId="5" xfId="0" applyNumberFormat="1" applyFont="1" applyFill="1" applyBorder="1" applyAlignment="1" applyProtection="1">
      <x:alignment horizontal="general" vertical="center"/>
      <x:protection locked="0"/>
    </x:xf>
    <x:xf numFmtId="164" fontId="7" fillId="5" borderId="5" xfId="0" applyNumberFormat="1" applyFont="1" applyFill="1" applyBorder="1" applyAlignment="1" applyProtection="1">
      <x:alignment horizontal="general" vertical="center"/>
      <x:protection locked="0"/>
    </x:xf>
    <x:xf numFmtId="164" fontId="7" fillId="6" borderId="6" xfId="0" applyNumberFormat="1" applyFont="1" applyFill="1" applyBorder="1" applyAlignment="1" applyProtection="1">
      <x:alignment horizontal="general" vertical="center"/>
      <x:protection locked="0"/>
    </x:xf>
    <x:xf numFmtId="164" fontId="7" fillId="0" borderId="2" xfId="0" quotePrefix="1" applyNumberFormat="1" applyFont="1" applyFill="1" applyBorder="1" applyAlignment="1" applyProtection="1">
      <x:alignment horizontal="general" vertical="center"/>
      <x:protection locked="0"/>
    </x:xf>
    <x:xf numFmtId="164" fontId="7" fillId="0" borderId="2" xfId="0" applyNumberFormat="1" applyFont="1" applyBorder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6" borderId="8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8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9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9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4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4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5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5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5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5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NumberFormat="1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NumberFormat="1" applyFont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7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9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9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4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4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x:xf numFmtId="0" fontId="14" fillId="2" borderId="2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2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1" applyNumberFormat="1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1" applyNumberFormat="1" applyFont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7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9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9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8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8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9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9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3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4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4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5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5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5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5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6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6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7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7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9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9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externalLink" Target="externalLinks/externalLink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Relationship Id="rId2" Type="http://schemas.openxmlformats.org/officeDocument/2006/relationships/image" Target="../media/image0.emf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Relationship Id="rId2" Type="http://schemas.openxmlformats.org/officeDocument/2006/relationships/image" Target="../media/image0.emf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Relationship Id="rId2" Type="http://schemas.openxmlformats.org/officeDocument/2006/relationships/image" Target="../media/image0.emf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Relationship Id="rId2" Type="http://schemas.openxmlformats.org/officeDocument/2006/relationships/image" Target="../media/image0.emf"  /><Relationship Id="rId3" Type="http://schemas.openxmlformats.org/officeDocument/2006/relationships/image" Target="../media/image0.emf"  /><Relationship Id="rId4" Type="http://schemas.openxmlformats.org/officeDocument/2006/relationships/image" Target="../media/image0.emf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Relationship Id="rId2" Type="http://schemas.openxmlformats.org/officeDocument/2006/relationships/image" Target="../media/image0.emf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Relationship Id="rId2" Type="http://schemas.openxmlformats.org/officeDocument/2006/relationships/image" Target="../media/image0.emf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image" Target="../media/image0.emf"  /><Relationship Id="rId10" Type="http://schemas.openxmlformats.org/officeDocument/2006/relationships/image" Target="../media/image0.emf"  /><Relationship Id="rId100" Type="http://schemas.openxmlformats.org/officeDocument/2006/relationships/image" Target="../media/image0.emf"  /><Relationship Id="rId101" Type="http://schemas.openxmlformats.org/officeDocument/2006/relationships/image" Target="../media/image0.emf"  /><Relationship Id="rId102" Type="http://schemas.openxmlformats.org/officeDocument/2006/relationships/image" Target="../media/image0.emf"  /><Relationship Id="rId103" Type="http://schemas.openxmlformats.org/officeDocument/2006/relationships/image" Target="../media/image0.emf"  /><Relationship Id="rId104" Type="http://schemas.openxmlformats.org/officeDocument/2006/relationships/image" Target="../media/image0.emf"  /><Relationship Id="rId105" Type="http://schemas.openxmlformats.org/officeDocument/2006/relationships/image" Target="../media/image0.emf"  /><Relationship Id="rId106" Type="http://schemas.openxmlformats.org/officeDocument/2006/relationships/image" Target="../media/image0.emf"  /><Relationship Id="rId107" Type="http://schemas.openxmlformats.org/officeDocument/2006/relationships/image" Target="../media/image0.emf"  /><Relationship Id="rId108" Type="http://schemas.openxmlformats.org/officeDocument/2006/relationships/image" Target="../media/image0.emf"  /><Relationship Id="rId109" Type="http://schemas.openxmlformats.org/officeDocument/2006/relationships/image" Target="../media/image0.emf"  /><Relationship Id="rId11" Type="http://schemas.openxmlformats.org/officeDocument/2006/relationships/image" Target="../media/image0.emf"  /><Relationship Id="rId110" Type="http://schemas.openxmlformats.org/officeDocument/2006/relationships/image" Target="../media/image0.emf"  /><Relationship Id="rId111" Type="http://schemas.openxmlformats.org/officeDocument/2006/relationships/image" Target="../media/image0.emf"  /><Relationship Id="rId112" Type="http://schemas.openxmlformats.org/officeDocument/2006/relationships/image" Target="../media/image0.emf"  /><Relationship Id="rId113" Type="http://schemas.openxmlformats.org/officeDocument/2006/relationships/image" Target="../media/image0.emf"  /><Relationship Id="rId114" Type="http://schemas.openxmlformats.org/officeDocument/2006/relationships/image" Target="../media/image0.emf"  /><Relationship Id="rId115" Type="http://schemas.openxmlformats.org/officeDocument/2006/relationships/image" Target="../media/image0.emf"  /><Relationship Id="rId116" Type="http://schemas.openxmlformats.org/officeDocument/2006/relationships/image" Target="../media/image0.emf"  /><Relationship Id="rId117" Type="http://schemas.openxmlformats.org/officeDocument/2006/relationships/image" Target="../media/image0.emf"  /><Relationship Id="rId118" Type="http://schemas.openxmlformats.org/officeDocument/2006/relationships/image" Target="../media/image0.emf"  /><Relationship Id="rId119" Type="http://schemas.openxmlformats.org/officeDocument/2006/relationships/image" Target="../media/image0.emf"  /><Relationship Id="rId12" Type="http://schemas.openxmlformats.org/officeDocument/2006/relationships/image" Target="../media/image0.emf"  /><Relationship Id="rId120" Type="http://schemas.openxmlformats.org/officeDocument/2006/relationships/image" Target="../media/image0.emf"  /><Relationship Id="rId121" Type="http://schemas.openxmlformats.org/officeDocument/2006/relationships/image" Target="../media/image0.emf"  /><Relationship Id="rId122" Type="http://schemas.openxmlformats.org/officeDocument/2006/relationships/image" Target="../media/image0.emf"  /><Relationship Id="rId123" Type="http://schemas.openxmlformats.org/officeDocument/2006/relationships/image" Target="../media/image0.emf"  /><Relationship Id="rId124" Type="http://schemas.openxmlformats.org/officeDocument/2006/relationships/image" Target="../media/image0.emf"  /><Relationship Id="rId125" Type="http://schemas.openxmlformats.org/officeDocument/2006/relationships/image" Target="../media/image0.emf"  /><Relationship Id="rId126" Type="http://schemas.openxmlformats.org/officeDocument/2006/relationships/image" Target="../media/image0.emf"  /><Relationship Id="rId127" Type="http://schemas.openxmlformats.org/officeDocument/2006/relationships/image" Target="../media/image0.emf"  /><Relationship Id="rId128" Type="http://schemas.openxmlformats.org/officeDocument/2006/relationships/image" Target="../media/image0.emf"  /><Relationship Id="rId129" Type="http://schemas.openxmlformats.org/officeDocument/2006/relationships/image" Target="../media/image0.emf"  /><Relationship Id="rId13" Type="http://schemas.openxmlformats.org/officeDocument/2006/relationships/image" Target="../media/image0.emf"  /><Relationship Id="rId130" Type="http://schemas.openxmlformats.org/officeDocument/2006/relationships/image" Target="../media/image0.emf"  /><Relationship Id="rId131" Type="http://schemas.openxmlformats.org/officeDocument/2006/relationships/image" Target="../media/image0.emf"  /><Relationship Id="rId132" Type="http://schemas.openxmlformats.org/officeDocument/2006/relationships/image" Target="../media/image0.emf"  /><Relationship Id="rId133" Type="http://schemas.openxmlformats.org/officeDocument/2006/relationships/image" Target="../media/image0.emf"  /><Relationship Id="rId134" Type="http://schemas.openxmlformats.org/officeDocument/2006/relationships/image" Target="../media/image0.emf"  /><Relationship Id="rId135" Type="http://schemas.openxmlformats.org/officeDocument/2006/relationships/image" Target="../media/image0.emf"  /><Relationship Id="rId136" Type="http://schemas.openxmlformats.org/officeDocument/2006/relationships/image" Target="../media/image0.emf"  /><Relationship Id="rId137" Type="http://schemas.openxmlformats.org/officeDocument/2006/relationships/image" Target="../media/image0.emf"  /><Relationship Id="rId138" Type="http://schemas.openxmlformats.org/officeDocument/2006/relationships/image" Target="../media/image0.emf"  /><Relationship Id="rId139" Type="http://schemas.openxmlformats.org/officeDocument/2006/relationships/image" Target="../media/image0.emf"  /><Relationship Id="rId14" Type="http://schemas.openxmlformats.org/officeDocument/2006/relationships/image" Target="../media/image0.emf"  /><Relationship Id="rId140" Type="http://schemas.openxmlformats.org/officeDocument/2006/relationships/image" Target="../media/image0.emf"  /><Relationship Id="rId141" Type="http://schemas.openxmlformats.org/officeDocument/2006/relationships/image" Target="../media/image0.emf"  /><Relationship Id="rId142" Type="http://schemas.openxmlformats.org/officeDocument/2006/relationships/image" Target="../media/image0.emf"  /><Relationship Id="rId143" Type="http://schemas.openxmlformats.org/officeDocument/2006/relationships/image" Target="../media/image0.emf"  /><Relationship Id="rId144" Type="http://schemas.openxmlformats.org/officeDocument/2006/relationships/image" Target="../media/image0.emf"  /><Relationship Id="rId145" Type="http://schemas.openxmlformats.org/officeDocument/2006/relationships/image" Target="../media/image0.emf"  /><Relationship Id="rId146" Type="http://schemas.openxmlformats.org/officeDocument/2006/relationships/image" Target="../media/image0.emf"  /><Relationship Id="rId147" Type="http://schemas.openxmlformats.org/officeDocument/2006/relationships/image" Target="../media/image0.emf"  /><Relationship Id="rId148" Type="http://schemas.openxmlformats.org/officeDocument/2006/relationships/image" Target="../media/image0.emf"  /><Relationship Id="rId149" Type="http://schemas.openxmlformats.org/officeDocument/2006/relationships/image" Target="../media/image0.emf"  /><Relationship Id="rId15" Type="http://schemas.openxmlformats.org/officeDocument/2006/relationships/image" Target="../media/image0.emf"  /><Relationship Id="rId150" Type="http://schemas.openxmlformats.org/officeDocument/2006/relationships/image" Target="../media/image0.emf"  /><Relationship Id="rId151" Type="http://schemas.openxmlformats.org/officeDocument/2006/relationships/image" Target="../media/image0.emf"  /><Relationship Id="rId152" Type="http://schemas.openxmlformats.org/officeDocument/2006/relationships/image" Target="../media/image0.emf"  /><Relationship Id="rId153" Type="http://schemas.openxmlformats.org/officeDocument/2006/relationships/image" Target="../media/image0.emf"  /><Relationship Id="rId154" Type="http://schemas.openxmlformats.org/officeDocument/2006/relationships/image" Target="../media/image0.emf"  /><Relationship Id="rId155" Type="http://schemas.openxmlformats.org/officeDocument/2006/relationships/image" Target="../media/image0.emf"  /><Relationship Id="rId156" Type="http://schemas.openxmlformats.org/officeDocument/2006/relationships/image" Target="../media/image0.emf"  /><Relationship Id="rId157" Type="http://schemas.openxmlformats.org/officeDocument/2006/relationships/image" Target="../media/image0.emf"  /><Relationship Id="rId158" Type="http://schemas.openxmlformats.org/officeDocument/2006/relationships/image" Target="../media/image0.emf"  /><Relationship Id="rId159" Type="http://schemas.openxmlformats.org/officeDocument/2006/relationships/image" Target="../media/image0.emf"  /><Relationship Id="rId16" Type="http://schemas.openxmlformats.org/officeDocument/2006/relationships/image" Target="../media/image0.emf"  /><Relationship Id="rId160" Type="http://schemas.openxmlformats.org/officeDocument/2006/relationships/image" Target="../media/image0.emf"  /><Relationship Id="rId161" Type="http://schemas.openxmlformats.org/officeDocument/2006/relationships/image" Target="../media/image0.emf"  /><Relationship Id="rId162" Type="http://schemas.openxmlformats.org/officeDocument/2006/relationships/image" Target="../media/image0.emf"  /><Relationship Id="rId163" Type="http://schemas.openxmlformats.org/officeDocument/2006/relationships/image" Target="../media/image0.emf"  /><Relationship Id="rId164" Type="http://schemas.openxmlformats.org/officeDocument/2006/relationships/image" Target="../media/image0.emf"  /><Relationship Id="rId165" Type="http://schemas.openxmlformats.org/officeDocument/2006/relationships/image" Target="../media/image0.emf"  /><Relationship Id="rId166" Type="http://schemas.openxmlformats.org/officeDocument/2006/relationships/image" Target="../media/image0.emf"  /><Relationship Id="rId167" Type="http://schemas.openxmlformats.org/officeDocument/2006/relationships/image" Target="../media/image0.emf"  /><Relationship Id="rId168" Type="http://schemas.openxmlformats.org/officeDocument/2006/relationships/image" Target="../media/image0.emf"  /><Relationship Id="rId169" Type="http://schemas.openxmlformats.org/officeDocument/2006/relationships/image" Target="../media/image0.emf"  /><Relationship Id="rId17" Type="http://schemas.openxmlformats.org/officeDocument/2006/relationships/image" Target="../media/image0.emf"  /><Relationship Id="rId170" Type="http://schemas.openxmlformats.org/officeDocument/2006/relationships/image" Target="../media/image0.emf"  /><Relationship Id="rId171" Type="http://schemas.openxmlformats.org/officeDocument/2006/relationships/image" Target="../media/image0.emf"  /><Relationship Id="rId172" Type="http://schemas.openxmlformats.org/officeDocument/2006/relationships/image" Target="../media/image0.emf"  /><Relationship Id="rId173" Type="http://schemas.openxmlformats.org/officeDocument/2006/relationships/image" Target="../media/image0.emf"  /><Relationship Id="rId174" Type="http://schemas.openxmlformats.org/officeDocument/2006/relationships/image" Target="../media/image0.emf"  /><Relationship Id="rId175" Type="http://schemas.openxmlformats.org/officeDocument/2006/relationships/image" Target="../media/image0.emf"  /><Relationship Id="rId176" Type="http://schemas.openxmlformats.org/officeDocument/2006/relationships/image" Target="../media/image0.emf"  /><Relationship Id="rId177" Type="http://schemas.openxmlformats.org/officeDocument/2006/relationships/image" Target="../media/image0.emf"  /><Relationship Id="rId178" Type="http://schemas.openxmlformats.org/officeDocument/2006/relationships/image" Target="../media/image0.emf"  /><Relationship Id="rId179" Type="http://schemas.openxmlformats.org/officeDocument/2006/relationships/image" Target="../media/image0.emf"  /><Relationship Id="rId18" Type="http://schemas.openxmlformats.org/officeDocument/2006/relationships/image" Target="../media/image0.emf"  /><Relationship Id="rId180" Type="http://schemas.openxmlformats.org/officeDocument/2006/relationships/image" Target="../media/image0.emf"  /><Relationship Id="rId181" Type="http://schemas.openxmlformats.org/officeDocument/2006/relationships/image" Target="../media/image0.emf"  /><Relationship Id="rId182" Type="http://schemas.openxmlformats.org/officeDocument/2006/relationships/image" Target="../media/image0.emf"  /><Relationship Id="rId183" Type="http://schemas.openxmlformats.org/officeDocument/2006/relationships/image" Target="../media/image0.emf"  /><Relationship Id="rId184" Type="http://schemas.openxmlformats.org/officeDocument/2006/relationships/image" Target="../media/image0.emf"  /><Relationship Id="rId185" Type="http://schemas.openxmlformats.org/officeDocument/2006/relationships/image" Target="../media/image0.emf"  /><Relationship Id="rId186" Type="http://schemas.openxmlformats.org/officeDocument/2006/relationships/image" Target="../media/image0.emf"  /><Relationship Id="rId187" Type="http://schemas.openxmlformats.org/officeDocument/2006/relationships/image" Target="../media/image0.emf"  /><Relationship Id="rId188" Type="http://schemas.openxmlformats.org/officeDocument/2006/relationships/image" Target="../media/image0.emf"  /><Relationship Id="rId189" Type="http://schemas.openxmlformats.org/officeDocument/2006/relationships/image" Target="../media/image0.emf"  /><Relationship Id="rId19" Type="http://schemas.openxmlformats.org/officeDocument/2006/relationships/image" Target="../media/image0.emf"  /><Relationship Id="rId190" Type="http://schemas.openxmlformats.org/officeDocument/2006/relationships/image" Target="../media/image0.emf"  /><Relationship Id="rId191" Type="http://schemas.openxmlformats.org/officeDocument/2006/relationships/image" Target="../media/image0.emf"  /><Relationship Id="rId192" Type="http://schemas.openxmlformats.org/officeDocument/2006/relationships/image" Target="../media/image0.emf"  /><Relationship Id="rId193" Type="http://schemas.openxmlformats.org/officeDocument/2006/relationships/image" Target="../media/image0.emf"  /><Relationship Id="rId194" Type="http://schemas.openxmlformats.org/officeDocument/2006/relationships/image" Target="../media/image0.emf"  /><Relationship Id="rId195" Type="http://schemas.openxmlformats.org/officeDocument/2006/relationships/image" Target="../media/image0.emf"  /><Relationship Id="rId196" Type="http://schemas.openxmlformats.org/officeDocument/2006/relationships/image" Target="../media/image0.emf"  /><Relationship Id="rId197" Type="http://schemas.openxmlformats.org/officeDocument/2006/relationships/image" Target="../media/image0.emf"  /><Relationship Id="rId198" Type="http://schemas.openxmlformats.org/officeDocument/2006/relationships/image" Target="../media/image0.emf"  /><Relationship Id="rId199" Type="http://schemas.openxmlformats.org/officeDocument/2006/relationships/image" Target="../media/image0.emf"  /><Relationship Id="rId2" Type="http://schemas.openxmlformats.org/officeDocument/2006/relationships/image" Target="../media/image0.emf"  /><Relationship Id="rId20" Type="http://schemas.openxmlformats.org/officeDocument/2006/relationships/image" Target="../media/image0.emf"  /><Relationship Id="rId200" Type="http://schemas.openxmlformats.org/officeDocument/2006/relationships/image" Target="../media/image0.emf"  /><Relationship Id="rId201" Type="http://schemas.openxmlformats.org/officeDocument/2006/relationships/image" Target="../media/image0.emf"  /><Relationship Id="rId202" Type="http://schemas.openxmlformats.org/officeDocument/2006/relationships/image" Target="../media/image0.emf"  /><Relationship Id="rId203" Type="http://schemas.openxmlformats.org/officeDocument/2006/relationships/image" Target="../media/image0.emf"  /><Relationship Id="rId204" Type="http://schemas.openxmlformats.org/officeDocument/2006/relationships/image" Target="../media/image0.emf"  /><Relationship Id="rId205" Type="http://schemas.openxmlformats.org/officeDocument/2006/relationships/image" Target="../media/image0.emf"  /><Relationship Id="rId206" Type="http://schemas.openxmlformats.org/officeDocument/2006/relationships/image" Target="../media/image0.emf"  /><Relationship Id="rId207" Type="http://schemas.openxmlformats.org/officeDocument/2006/relationships/image" Target="../media/image0.emf"  /><Relationship Id="rId208" Type="http://schemas.openxmlformats.org/officeDocument/2006/relationships/image" Target="../media/image0.emf"  /><Relationship Id="rId209" Type="http://schemas.openxmlformats.org/officeDocument/2006/relationships/image" Target="../media/image0.emf"  /><Relationship Id="rId21" Type="http://schemas.openxmlformats.org/officeDocument/2006/relationships/image" Target="../media/image0.emf"  /><Relationship Id="rId210" Type="http://schemas.openxmlformats.org/officeDocument/2006/relationships/image" Target="../media/image0.emf"  /><Relationship Id="rId211" Type="http://schemas.openxmlformats.org/officeDocument/2006/relationships/image" Target="../media/image0.emf"  /><Relationship Id="rId212" Type="http://schemas.openxmlformats.org/officeDocument/2006/relationships/image" Target="../media/image0.emf"  /><Relationship Id="rId213" Type="http://schemas.openxmlformats.org/officeDocument/2006/relationships/image" Target="../media/image0.emf"  /><Relationship Id="rId214" Type="http://schemas.openxmlformats.org/officeDocument/2006/relationships/image" Target="../media/image0.emf"  /><Relationship Id="rId215" Type="http://schemas.openxmlformats.org/officeDocument/2006/relationships/image" Target="../media/image0.emf"  /><Relationship Id="rId216" Type="http://schemas.openxmlformats.org/officeDocument/2006/relationships/image" Target="../media/image0.emf"  /><Relationship Id="rId217" Type="http://schemas.openxmlformats.org/officeDocument/2006/relationships/image" Target="../media/image0.emf"  /><Relationship Id="rId218" Type="http://schemas.openxmlformats.org/officeDocument/2006/relationships/image" Target="../media/image0.emf"  /><Relationship Id="rId219" Type="http://schemas.openxmlformats.org/officeDocument/2006/relationships/image" Target="../media/image0.emf"  /><Relationship Id="rId22" Type="http://schemas.openxmlformats.org/officeDocument/2006/relationships/image" Target="../media/image0.emf"  /><Relationship Id="rId220" Type="http://schemas.openxmlformats.org/officeDocument/2006/relationships/image" Target="../media/image0.emf"  /><Relationship Id="rId221" Type="http://schemas.openxmlformats.org/officeDocument/2006/relationships/image" Target="../media/image0.emf"  /><Relationship Id="rId222" Type="http://schemas.openxmlformats.org/officeDocument/2006/relationships/image" Target="../media/image0.emf"  /><Relationship Id="rId223" Type="http://schemas.openxmlformats.org/officeDocument/2006/relationships/image" Target="../media/image0.emf"  /><Relationship Id="rId224" Type="http://schemas.openxmlformats.org/officeDocument/2006/relationships/image" Target="../media/image0.emf"  /><Relationship Id="rId225" Type="http://schemas.openxmlformats.org/officeDocument/2006/relationships/image" Target="../media/image0.emf"  /><Relationship Id="rId226" Type="http://schemas.openxmlformats.org/officeDocument/2006/relationships/image" Target="../media/image0.emf"  /><Relationship Id="rId227" Type="http://schemas.openxmlformats.org/officeDocument/2006/relationships/image" Target="../media/image0.emf"  /><Relationship Id="rId228" Type="http://schemas.openxmlformats.org/officeDocument/2006/relationships/image" Target="../media/image0.emf"  /><Relationship Id="rId229" Type="http://schemas.openxmlformats.org/officeDocument/2006/relationships/image" Target="../media/image0.emf"  /><Relationship Id="rId23" Type="http://schemas.openxmlformats.org/officeDocument/2006/relationships/image" Target="../media/image0.emf"  /><Relationship Id="rId230" Type="http://schemas.openxmlformats.org/officeDocument/2006/relationships/image" Target="../media/image0.emf"  /><Relationship Id="rId231" Type="http://schemas.openxmlformats.org/officeDocument/2006/relationships/image" Target="../media/image0.emf"  /><Relationship Id="rId232" Type="http://schemas.openxmlformats.org/officeDocument/2006/relationships/image" Target="../media/image0.emf"  /><Relationship Id="rId233" Type="http://schemas.openxmlformats.org/officeDocument/2006/relationships/image" Target="../media/image0.emf"  /><Relationship Id="rId234" Type="http://schemas.openxmlformats.org/officeDocument/2006/relationships/image" Target="../media/image0.emf"  /><Relationship Id="rId235" Type="http://schemas.openxmlformats.org/officeDocument/2006/relationships/image" Target="../media/image0.emf"  /><Relationship Id="rId236" Type="http://schemas.openxmlformats.org/officeDocument/2006/relationships/image" Target="../media/image0.emf"  /><Relationship Id="rId237" Type="http://schemas.openxmlformats.org/officeDocument/2006/relationships/image" Target="../media/image0.emf"  /><Relationship Id="rId238" Type="http://schemas.openxmlformats.org/officeDocument/2006/relationships/image" Target="../media/image0.emf"  /><Relationship Id="rId239" Type="http://schemas.openxmlformats.org/officeDocument/2006/relationships/image" Target="../media/image0.emf"  /><Relationship Id="rId24" Type="http://schemas.openxmlformats.org/officeDocument/2006/relationships/image" Target="../media/image0.emf"  /><Relationship Id="rId240" Type="http://schemas.openxmlformats.org/officeDocument/2006/relationships/image" Target="../media/image0.emf"  /><Relationship Id="rId241" Type="http://schemas.openxmlformats.org/officeDocument/2006/relationships/image" Target="../media/image0.emf"  /><Relationship Id="rId242" Type="http://schemas.openxmlformats.org/officeDocument/2006/relationships/image" Target="../media/image0.emf"  /><Relationship Id="rId243" Type="http://schemas.openxmlformats.org/officeDocument/2006/relationships/image" Target="../media/image0.emf"  /><Relationship Id="rId244" Type="http://schemas.openxmlformats.org/officeDocument/2006/relationships/image" Target="../media/image0.emf"  /><Relationship Id="rId245" Type="http://schemas.openxmlformats.org/officeDocument/2006/relationships/image" Target="../media/image0.emf"  /><Relationship Id="rId246" Type="http://schemas.openxmlformats.org/officeDocument/2006/relationships/image" Target="../media/image0.emf"  /><Relationship Id="rId247" Type="http://schemas.openxmlformats.org/officeDocument/2006/relationships/image" Target="../media/image0.emf"  /><Relationship Id="rId248" Type="http://schemas.openxmlformats.org/officeDocument/2006/relationships/image" Target="../media/image0.emf"  /><Relationship Id="rId249" Type="http://schemas.openxmlformats.org/officeDocument/2006/relationships/image" Target="../media/image0.emf"  /><Relationship Id="rId25" Type="http://schemas.openxmlformats.org/officeDocument/2006/relationships/image" Target="../media/image0.emf"  /><Relationship Id="rId250" Type="http://schemas.openxmlformats.org/officeDocument/2006/relationships/image" Target="../media/image0.emf"  /><Relationship Id="rId251" Type="http://schemas.openxmlformats.org/officeDocument/2006/relationships/image" Target="../media/image0.emf"  /><Relationship Id="rId252" Type="http://schemas.openxmlformats.org/officeDocument/2006/relationships/image" Target="../media/image0.emf"  /><Relationship Id="rId253" Type="http://schemas.openxmlformats.org/officeDocument/2006/relationships/image" Target="../media/image0.emf"  /><Relationship Id="rId254" Type="http://schemas.openxmlformats.org/officeDocument/2006/relationships/image" Target="../media/image0.emf"  /><Relationship Id="rId255" Type="http://schemas.openxmlformats.org/officeDocument/2006/relationships/image" Target="../media/image0.emf"  /><Relationship Id="rId256" Type="http://schemas.openxmlformats.org/officeDocument/2006/relationships/image" Target="../media/image0.emf"  /><Relationship Id="rId257" Type="http://schemas.openxmlformats.org/officeDocument/2006/relationships/image" Target="../media/image0.emf"  /><Relationship Id="rId258" Type="http://schemas.openxmlformats.org/officeDocument/2006/relationships/image" Target="../media/image0.emf"  /><Relationship Id="rId259" Type="http://schemas.openxmlformats.org/officeDocument/2006/relationships/image" Target="../media/image0.emf"  /><Relationship Id="rId26" Type="http://schemas.openxmlformats.org/officeDocument/2006/relationships/image" Target="../media/image0.emf"  /><Relationship Id="rId260" Type="http://schemas.openxmlformats.org/officeDocument/2006/relationships/image" Target="../media/image0.emf"  /><Relationship Id="rId261" Type="http://schemas.openxmlformats.org/officeDocument/2006/relationships/image" Target="../media/image0.emf"  /><Relationship Id="rId262" Type="http://schemas.openxmlformats.org/officeDocument/2006/relationships/image" Target="../media/image0.emf"  /><Relationship Id="rId263" Type="http://schemas.openxmlformats.org/officeDocument/2006/relationships/image" Target="../media/image0.emf"  /><Relationship Id="rId264" Type="http://schemas.openxmlformats.org/officeDocument/2006/relationships/image" Target="../media/image0.emf"  /><Relationship Id="rId265" Type="http://schemas.openxmlformats.org/officeDocument/2006/relationships/image" Target="../media/image0.emf"  /><Relationship Id="rId266" Type="http://schemas.openxmlformats.org/officeDocument/2006/relationships/image" Target="../media/image0.emf"  /><Relationship Id="rId267" Type="http://schemas.openxmlformats.org/officeDocument/2006/relationships/image" Target="../media/image0.emf"  /><Relationship Id="rId268" Type="http://schemas.openxmlformats.org/officeDocument/2006/relationships/image" Target="../media/image0.emf"  /><Relationship Id="rId269" Type="http://schemas.openxmlformats.org/officeDocument/2006/relationships/image" Target="../media/image0.emf"  /><Relationship Id="rId27" Type="http://schemas.openxmlformats.org/officeDocument/2006/relationships/image" Target="../media/image0.emf"  /><Relationship Id="rId270" Type="http://schemas.openxmlformats.org/officeDocument/2006/relationships/image" Target="../media/image0.emf"  /><Relationship Id="rId271" Type="http://schemas.openxmlformats.org/officeDocument/2006/relationships/image" Target="../media/image0.emf"  /><Relationship Id="rId272" Type="http://schemas.openxmlformats.org/officeDocument/2006/relationships/image" Target="../media/image0.emf"  /><Relationship Id="rId273" Type="http://schemas.openxmlformats.org/officeDocument/2006/relationships/image" Target="../media/image0.emf"  /><Relationship Id="rId274" Type="http://schemas.openxmlformats.org/officeDocument/2006/relationships/image" Target="../media/image0.emf"  /><Relationship Id="rId275" Type="http://schemas.openxmlformats.org/officeDocument/2006/relationships/image" Target="../media/image0.emf"  /><Relationship Id="rId276" Type="http://schemas.openxmlformats.org/officeDocument/2006/relationships/image" Target="../media/image0.emf"  /><Relationship Id="rId277" Type="http://schemas.openxmlformats.org/officeDocument/2006/relationships/image" Target="../media/image0.emf"  /><Relationship Id="rId278" Type="http://schemas.openxmlformats.org/officeDocument/2006/relationships/image" Target="../media/image0.emf"  /><Relationship Id="rId279" Type="http://schemas.openxmlformats.org/officeDocument/2006/relationships/image" Target="../media/image0.emf"  /><Relationship Id="rId28" Type="http://schemas.openxmlformats.org/officeDocument/2006/relationships/image" Target="../media/image0.emf"  /><Relationship Id="rId280" Type="http://schemas.openxmlformats.org/officeDocument/2006/relationships/image" Target="../media/image0.emf"  /><Relationship Id="rId281" Type="http://schemas.openxmlformats.org/officeDocument/2006/relationships/image" Target="../media/image0.emf"  /><Relationship Id="rId282" Type="http://schemas.openxmlformats.org/officeDocument/2006/relationships/image" Target="../media/image0.emf"  /><Relationship Id="rId283" Type="http://schemas.openxmlformats.org/officeDocument/2006/relationships/image" Target="../media/image0.emf"  /><Relationship Id="rId284" Type="http://schemas.openxmlformats.org/officeDocument/2006/relationships/image" Target="../media/image0.emf"  /><Relationship Id="rId285" Type="http://schemas.openxmlformats.org/officeDocument/2006/relationships/image" Target="../media/image0.emf"  /><Relationship Id="rId286" Type="http://schemas.openxmlformats.org/officeDocument/2006/relationships/image" Target="../media/image0.emf"  /><Relationship Id="rId287" Type="http://schemas.openxmlformats.org/officeDocument/2006/relationships/image" Target="../media/image0.emf"  /><Relationship Id="rId288" Type="http://schemas.openxmlformats.org/officeDocument/2006/relationships/image" Target="../media/image0.emf"  /><Relationship Id="rId289" Type="http://schemas.openxmlformats.org/officeDocument/2006/relationships/image" Target="../media/image0.emf"  /><Relationship Id="rId29" Type="http://schemas.openxmlformats.org/officeDocument/2006/relationships/image" Target="../media/image0.emf"  /><Relationship Id="rId290" Type="http://schemas.openxmlformats.org/officeDocument/2006/relationships/image" Target="../media/image0.emf"  /><Relationship Id="rId291" Type="http://schemas.openxmlformats.org/officeDocument/2006/relationships/image" Target="../media/image0.emf"  /><Relationship Id="rId292" Type="http://schemas.openxmlformats.org/officeDocument/2006/relationships/image" Target="../media/image0.emf"  /><Relationship Id="rId293" Type="http://schemas.openxmlformats.org/officeDocument/2006/relationships/image" Target="../media/image0.emf"  /><Relationship Id="rId294" Type="http://schemas.openxmlformats.org/officeDocument/2006/relationships/image" Target="../media/image0.emf"  /><Relationship Id="rId295" Type="http://schemas.openxmlformats.org/officeDocument/2006/relationships/image" Target="../media/image0.emf"  /><Relationship Id="rId296" Type="http://schemas.openxmlformats.org/officeDocument/2006/relationships/image" Target="../media/image0.emf"  /><Relationship Id="rId297" Type="http://schemas.openxmlformats.org/officeDocument/2006/relationships/image" Target="../media/image0.emf"  /><Relationship Id="rId298" Type="http://schemas.openxmlformats.org/officeDocument/2006/relationships/image" Target="../media/image0.emf"  /><Relationship Id="rId299" Type="http://schemas.openxmlformats.org/officeDocument/2006/relationships/image" Target="../media/image0.emf"  /><Relationship Id="rId3" Type="http://schemas.openxmlformats.org/officeDocument/2006/relationships/image" Target="../media/image0.emf"  /><Relationship Id="rId30" Type="http://schemas.openxmlformats.org/officeDocument/2006/relationships/image" Target="../media/image0.emf"  /><Relationship Id="rId300" Type="http://schemas.openxmlformats.org/officeDocument/2006/relationships/image" Target="../media/image0.emf"  /><Relationship Id="rId301" Type="http://schemas.openxmlformats.org/officeDocument/2006/relationships/image" Target="../media/image0.emf"  /><Relationship Id="rId302" Type="http://schemas.openxmlformats.org/officeDocument/2006/relationships/image" Target="../media/image0.emf"  /><Relationship Id="rId303" Type="http://schemas.openxmlformats.org/officeDocument/2006/relationships/image" Target="../media/image0.emf"  /><Relationship Id="rId304" Type="http://schemas.openxmlformats.org/officeDocument/2006/relationships/image" Target="../media/image0.emf"  /><Relationship Id="rId305" Type="http://schemas.openxmlformats.org/officeDocument/2006/relationships/image" Target="../media/image0.emf"  /><Relationship Id="rId306" Type="http://schemas.openxmlformats.org/officeDocument/2006/relationships/image" Target="../media/image0.emf"  /><Relationship Id="rId307" Type="http://schemas.openxmlformats.org/officeDocument/2006/relationships/image" Target="../media/image0.emf"  /><Relationship Id="rId308" Type="http://schemas.openxmlformats.org/officeDocument/2006/relationships/image" Target="../media/image0.emf"  /><Relationship Id="rId309" Type="http://schemas.openxmlformats.org/officeDocument/2006/relationships/image" Target="../media/image0.emf"  /><Relationship Id="rId31" Type="http://schemas.openxmlformats.org/officeDocument/2006/relationships/image" Target="../media/image0.emf"  /><Relationship Id="rId310" Type="http://schemas.openxmlformats.org/officeDocument/2006/relationships/image" Target="../media/image0.emf"  /><Relationship Id="rId311" Type="http://schemas.openxmlformats.org/officeDocument/2006/relationships/image" Target="../media/image0.emf"  /><Relationship Id="rId312" Type="http://schemas.openxmlformats.org/officeDocument/2006/relationships/image" Target="../media/image0.emf"  /><Relationship Id="rId313" Type="http://schemas.openxmlformats.org/officeDocument/2006/relationships/image" Target="../media/image0.emf"  /><Relationship Id="rId314" Type="http://schemas.openxmlformats.org/officeDocument/2006/relationships/image" Target="../media/image0.emf"  /><Relationship Id="rId315" Type="http://schemas.openxmlformats.org/officeDocument/2006/relationships/image" Target="../media/image0.emf"  /><Relationship Id="rId316" Type="http://schemas.openxmlformats.org/officeDocument/2006/relationships/image" Target="../media/image0.emf"  /><Relationship Id="rId317" Type="http://schemas.openxmlformats.org/officeDocument/2006/relationships/image" Target="../media/image0.emf"  /><Relationship Id="rId318" Type="http://schemas.openxmlformats.org/officeDocument/2006/relationships/image" Target="../media/image0.emf"  /><Relationship Id="rId319" Type="http://schemas.openxmlformats.org/officeDocument/2006/relationships/image" Target="../media/image0.emf"  /><Relationship Id="rId32" Type="http://schemas.openxmlformats.org/officeDocument/2006/relationships/image" Target="../media/image0.emf"  /><Relationship Id="rId320" Type="http://schemas.openxmlformats.org/officeDocument/2006/relationships/image" Target="../media/image0.emf"  /><Relationship Id="rId321" Type="http://schemas.openxmlformats.org/officeDocument/2006/relationships/image" Target="../media/image0.emf"  /><Relationship Id="rId322" Type="http://schemas.openxmlformats.org/officeDocument/2006/relationships/image" Target="../media/image0.emf"  /><Relationship Id="rId323" Type="http://schemas.openxmlformats.org/officeDocument/2006/relationships/image" Target="../media/image0.emf"  /><Relationship Id="rId324" Type="http://schemas.openxmlformats.org/officeDocument/2006/relationships/image" Target="../media/image0.emf"  /><Relationship Id="rId325" Type="http://schemas.openxmlformats.org/officeDocument/2006/relationships/image" Target="../media/image0.emf"  /><Relationship Id="rId326" Type="http://schemas.openxmlformats.org/officeDocument/2006/relationships/image" Target="../media/image0.emf"  /><Relationship Id="rId327" Type="http://schemas.openxmlformats.org/officeDocument/2006/relationships/image" Target="../media/image0.emf"  /><Relationship Id="rId328" Type="http://schemas.openxmlformats.org/officeDocument/2006/relationships/image" Target="../media/image0.emf"  /><Relationship Id="rId329" Type="http://schemas.openxmlformats.org/officeDocument/2006/relationships/image" Target="../media/image0.emf"  /><Relationship Id="rId33" Type="http://schemas.openxmlformats.org/officeDocument/2006/relationships/image" Target="../media/image0.emf"  /><Relationship Id="rId330" Type="http://schemas.openxmlformats.org/officeDocument/2006/relationships/image" Target="../media/image0.emf"  /><Relationship Id="rId331" Type="http://schemas.openxmlformats.org/officeDocument/2006/relationships/image" Target="../media/image0.emf"  /><Relationship Id="rId332" Type="http://schemas.openxmlformats.org/officeDocument/2006/relationships/image" Target="../media/image0.emf"  /><Relationship Id="rId333" Type="http://schemas.openxmlformats.org/officeDocument/2006/relationships/image" Target="../media/image0.emf"  /><Relationship Id="rId334" Type="http://schemas.openxmlformats.org/officeDocument/2006/relationships/image" Target="../media/image0.emf"  /><Relationship Id="rId335" Type="http://schemas.openxmlformats.org/officeDocument/2006/relationships/image" Target="../media/image0.emf"  /><Relationship Id="rId336" Type="http://schemas.openxmlformats.org/officeDocument/2006/relationships/image" Target="../media/image0.emf"  /><Relationship Id="rId337" Type="http://schemas.openxmlformats.org/officeDocument/2006/relationships/image" Target="../media/image0.emf"  /><Relationship Id="rId338" Type="http://schemas.openxmlformats.org/officeDocument/2006/relationships/image" Target="../media/image0.emf"  /><Relationship Id="rId339" Type="http://schemas.openxmlformats.org/officeDocument/2006/relationships/image" Target="../media/image0.emf"  /><Relationship Id="rId34" Type="http://schemas.openxmlformats.org/officeDocument/2006/relationships/image" Target="../media/image0.emf"  /><Relationship Id="rId340" Type="http://schemas.openxmlformats.org/officeDocument/2006/relationships/image" Target="../media/image0.emf"  /><Relationship Id="rId341" Type="http://schemas.openxmlformats.org/officeDocument/2006/relationships/image" Target="../media/image0.emf"  /><Relationship Id="rId342" Type="http://schemas.openxmlformats.org/officeDocument/2006/relationships/image" Target="../media/image0.emf"  /><Relationship Id="rId343" Type="http://schemas.openxmlformats.org/officeDocument/2006/relationships/image" Target="../media/image0.emf"  /><Relationship Id="rId344" Type="http://schemas.openxmlformats.org/officeDocument/2006/relationships/image" Target="../media/image0.emf"  /><Relationship Id="rId345" Type="http://schemas.openxmlformats.org/officeDocument/2006/relationships/image" Target="../media/image0.emf"  /><Relationship Id="rId346" Type="http://schemas.openxmlformats.org/officeDocument/2006/relationships/image" Target="../media/image0.emf"  /><Relationship Id="rId347" Type="http://schemas.openxmlformats.org/officeDocument/2006/relationships/image" Target="../media/image0.emf"  /><Relationship Id="rId348" Type="http://schemas.openxmlformats.org/officeDocument/2006/relationships/image" Target="../media/image0.emf"  /><Relationship Id="rId349" Type="http://schemas.openxmlformats.org/officeDocument/2006/relationships/image" Target="../media/image0.emf"  /><Relationship Id="rId35" Type="http://schemas.openxmlformats.org/officeDocument/2006/relationships/image" Target="../media/image0.emf"  /><Relationship Id="rId350" Type="http://schemas.openxmlformats.org/officeDocument/2006/relationships/image" Target="../media/image0.emf"  /><Relationship Id="rId351" Type="http://schemas.openxmlformats.org/officeDocument/2006/relationships/image" Target="../media/image0.emf"  /><Relationship Id="rId352" Type="http://schemas.openxmlformats.org/officeDocument/2006/relationships/image" Target="../media/image0.emf"  /><Relationship Id="rId353" Type="http://schemas.openxmlformats.org/officeDocument/2006/relationships/image" Target="../media/image0.emf"  /><Relationship Id="rId354" Type="http://schemas.openxmlformats.org/officeDocument/2006/relationships/image" Target="../media/image0.emf"  /><Relationship Id="rId355" Type="http://schemas.openxmlformats.org/officeDocument/2006/relationships/image" Target="../media/image0.emf"  /><Relationship Id="rId356" Type="http://schemas.openxmlformats.org/officeDocument/2006/relationships/image" Target="../media/image0.emf"  /><Relationship Id="rId357" Type="http://schemas.openxmlformats.org/officeDocument/2006/relationships/image" Target="../media/image0.emf"  /><Relationship Id="rId358" Type="http://schemas.openxmlformats.org/officeDocument/2006/relationships/image" Target="../media/image0.emf"  /><Relationship Id="rId359" Type="http://schemas.openxmlformats.org/officeDocument/2006/relationships/image" Target="../media/image0.emf"  /><Relationship Id="rId36" Type="http://schemas.openxmlformats.org/officeDocument/2006/relationships/image" Target="../media/image0.emf"  /><Relationship Id="rId360" Type="http://schemas.openxmlformats.org/officeDocument/2006/relationships/image" Target="../media/image0.emf"  /><Relationship Id="rId361" Type="http://schemas.openxmlformats.org/officeDocument/2006/relationships/image" Target="../media/image0.emf"  /><Relationship Id="rId362" Type="http://schemas.openxmlformats.org/officeDocument/2006/relationships/image" Target="../media/image0.emf"  /><Relationship Id="rId363" Type="http://schemas.openxmlformats.org/officeDocument/2006/relationships/image" Target="../media/image0.emf"  /><Relationship Id="rId364" Type="http://schemas.openxmlformats.org/officeDocument/2006/relationships/image" Target="../media/image0.emf"  /><Relationship Id="rId365" Type="http://schemas.openxmlformats.org/officeDocument/2006/relationships/image" Target="../media/image0.emf"  /><Relationship Id="rId366" Type="http://schemas.openxmlformats.org/officeDocument/2006/relationships/image" Target="../media/image0.emf"  /><Relationship Id="rId367" Type="http://schemas.openxmlformats.org/officeDocument/2006/relationships/image" Target="../media/image0.emf"  /><Relationship Id="rId368" Type="http://schemas.openxmlformats.org/officeDocument/2006/relationships/image" Target="../media/image0.emf"  /><Relationship Id="rId369" Type="http://schemas.openxmlformats.org/officeDocument/2006/relationships/image" Target="../media/image0.emf"  /><Relationship Id="rId37" Type="http://schemas.openxmlformats.org/officeDocument/2006/relationships/image" Target="../media/image0.emf"  /><Relationship Id="rId370" Type="http://schemas.openxmlformats.org/officeDocument/2006/relationships/image" Target="../media/image0.emf"  /><Relationship Id="rId371" Type="http://schemas.openxmlformats.org/officeDocument/2006/relationships/image" Target="../media/image0.emf"  /><Relationship Id="rId372" Type="http://schemas.openxmlformats.org/officeDocument/2006/relationships/image" Target="../media/image0.emf"  /><Relationship Id="rId373" Type="http://schemas.openxmlformats.org/officeDocument/2006/relationships/image" Target="../media/image0.emf"  /><Relationship Id="rId374" Type="http://schemas.openxmlformats.org/officeDocument/2006/relationships/image" Target="../media/image0.emf"  /><Relationship Id="rId375" Type="http://schemas.openxmlformats.org/officeDocument/2006/relationships/image" Target="../media/image0.emf"  /><Relationship Id="rId376" Type="http://schemas.openxmlformats.org/officeDocument/2006/relationships/image" Target="../media/image0.emf"  /><Relationship Id="rId377" Type="http://schemas.openxmlformats.org/officeDocument/2006/relationships/image" Target="../media/image0.emf"  /><Relationship Id="rId378" Type="http://schemas.openxmlformats.org/officeDocument/2006/relationships/image" Target="../media/image0.emf"  /><Relationship Id="rId379" Type="http://schemas.openxmlformats.org/officeDocument/2006/relationships/image" Target="../media/image0.emf"  /><Relationship Id="rId38" Type="http://schemas.openxmlformats.org/officeDocument/2006/relationships/image" Target="../media/image0.emf"  /><Relationship Id="rId380" Type="http://schemas.openxmlformats.org/officeDocument/2006/relationships/image" Target="../media/image0.emf"  /><Relationship Id="rId381" Type="http://schemas.openxmlformats.org/officeDocument/2006/relationships/image" Target="../media/image0.emf"  /><Relationship Id="rId382" Type="http://schemas.openxmlformats.org/officeDocument/2006/relationships/image" Target="../media/image0.emf"  /><Relationship Id="rId383" Type="http://schemas.openxmlformats.org/officeDocument/2006/relationships/image" Target="../media/image0.emf"  /><Relationship Id="rId384" Type="http://schemas.openxmlformats.org/officeDocument/2006/relationships/image" Target="../media/image0.emf"  /><Relationship Id="rId385" Type="http://schemas.openxmlformats.org/officeDocument/2006/relationships/image" Target="../media/image0.emf"  /><Relationship Id="rId386" Type="http://schemas.openxmlformats.org/officeDocument/2006/relationships/image" Target="../media/image0.emf"  /><Relationship Id="rId387" Type="http://schemas.openxmlformats.org/officeDocument/2006/relationships/image" Target="../media/image0.emf"  /><Relationship Id="rId388" Type="http://schemas.openxmlformats.org/officeDocument/2006/relationships/image" Target="../media/image0.emf"  /><Relationship Id="rId389" Type="http://schemas.openxmlformats.org/officeDocument/2006/relationships/image" Target="../media/image0.emf"  /><Relationship Id="rId39" Type="http://schemas.openxmlformats.org/officeDocument/2006/relationships/image" Target="../media/image0.emf"  /><Relationship Id="rId390" Type="http://schemas.openxmlformats.org/officeDocument/2006/relationships/image" Target="../media/image0.emf"  /><Relationship Id="rId391" Type="http://schemas.openxmlformats.org/officeDocument/2006/relationships/image" Target="../media/image0.emf"  /><Relationship Id="rId392" Type="http://schemas.openxmlformats.org/officeDocument/2006/relationships/image" Target="../media/image0.emf"  /><Relationship Id="rId393" Type="http://schemas.openxmlformats.org/officeDocument/2006/relationships/image" Target="../media/image0.emf"  /><Relationship Id="rId394" Type="http://schemas.openxmlformats.org/officeDocument/2006/relationships/image" Target="../media/image0.emf"  /><Relationship Id="rId395" Type="http://schemas.openxmlformats.org/officeDocument/2006/relationships/image" Target="../media/image0.emf"  /><Relationship Id="rId396" Type="http://schemas.openxmlformats.org/officeDocument/2006/relationships/image" Target="../media/image0.emf"  /><Relationship Id="rId397" Type="http://schemas.openxmlformats.org/officeDocument/2006/relationships/image" Target="../media/image0.emf"  /><Relationship Id="rId398" Type="http://schemas.openxmlformats.org/officeDocument/2006/relationships/image" Target="../media/image0.emf"  /><Relationship Id="rId399" Type="http://schemas.openxmlformats.org/officeDocument/2006/relationships/image" Target="../media/image0.emf"  /><Relationship Id="rId4" Type="http://schemas.openxmlformats.org/officeDocument/2006/relationships/image" Target="../media/image0.emf"  /><Relationship Id="rId40" Type="http://schemas.openxmlformats.org/officeDocument/2006/relationships/image" Target="../media/image0.emf"  /><Relationship Id="rId400" Type="http://schemas.openxmlformats.org/officeDocument/2006/relationships/image" Target="../media/image0.emf"  /><Relationship Id="rId401" Type="http://schemas.openxmlformats.org/officeDocument/2006/relationships/image" Target="../media/image0.emf"  /><Relationship Id="rId402" Type="http://schemas.openxmlformats.org/officeDocument/2006/relationships/image" Target="../media/image0.emf"  /><Relationship Id="rId403" Type="http://schemas.openxmlformats.org/officeDocument/2006/relationships/image" Target="../media/image0.emf"  /><Relationship Id="rId404" Type="http://schemas.openxmlformats.org/officeDocument/2006/relationships/image" Target="../media/image0.emf"  /><Relationship Id="rId405" Type="http://schemas.openxmlformats.org/officeDocument/2006/relationships/image" Target="../media/image0.emf"  /><Relationship Id="rId406" Type="http://schemas.openxmlformats.org/officeDocument/2006/relationships/image" Target="../media/image0.emf"  /><Relationship Id="rId407" Type="http://schemas.openxmlformats.org/officeDocument/2006/relationships/image" Target="../media/image0.emf"  /><Relationship Id="rId408" Type="http://schemas.openxmlformats.org/officeDocument/2006/relationships/image" Target="../media/image0.emf"  /><Relationship Id="rId409" Type="http://schemas.openxmlformats.org/officeDocument/2006/relationships/image" Target="../media/image0.emf"  /><Relationship Id="rId41" Type="http://schemas.openxmlformats.org/officeDocument/2006/relationships/image" Target="../media/image0.emf"  /><Relationship Id="rId410" Type="http://schemas.openxmlformats.org/officeDocument/2006/relationships/image" Target="../media/image0.emf"  /><Relationship Id="rId411" Type="http://schemas.openxmlformats.org/officeDocument/2006/relationships/image" Target="../media/image0.emf"  /><Relationship Id="rId412" Type="http://schemas.openxmlformats.org/officeDocument/2006/relationships/image" Target="../media/image0.emf"  /><Relationship Id="rId413" Type="http://schemas.openxmlformats.org/officeDocument/2006/relationships/image" Target="../media/image0.emf"  /><Relationship Id="rId414" Type="http://schemas.openxmlformats.org/officeDocument/2006/relationships/image" Target="../media/image0.emf"  /><Relationship Id="rId415" Type="http://schemas.openxmlformats.org/officeDocument/2006/relationships/image" Target="../media/image0.emf"  /><Relationship Id="rId416" Type="http://schemas.openxmlformats.org/officeDocument/2006/relationships/image" Target="../media/image0.emf"  /><Relationship Id="rId417" Type="http://schemas.openxmlformats.org/officeDocument/2006/relationships/image" Target="../media/image0.emf"  /><Relationship Id="rId418" Type="http://schemas.openxmlformats.org/officeDocument/2006/relationships/image" Target="../media/image0.emf"  /><Relationship Id="rId419" Type="http://schemas.openxmlformats.org/officeDocument/2006/relationships/image" Target="../media/image0.emf"  /><Relationship Id="rId42" Type="http://schemas.openxmlformats.org/officeDocument/2006/relationships/image" Target="../media/image0.emf"  /><Relationship Id="rId420" Type="http://schemas.openxmlformats.org/officeDocument/2006/relationships/image" Target="../media/image0.emf"  /><Relationship Id="rId421" Type="http://schemas.openxmlformats.org/officeDocument/2006/relationships/image" Target="../media/image0.emf"  /><Relationship Id="rId422" Type="http://schemas.openxmlformats.org/officeDocument/2006/relationships/image" Target="../media/image0.emf"  /><Relationship Id="rId423" Type="http://schemas.openxmlformats.org/officeDocument/2006/relationships/image" Target="../media/image0.emf"  /><Relationship Id="rId424" Type="http://schemas.openxmlformats.org/officeDocument/2006/relationships/image" Target="../media/image0.emf"  /><Relationship Id="rId425" Type="http://schemas.openxmlformats.org/officeDocument/2006/relationships/image" Target="../media/image0.emf"  /><Relationship Id="rId426" Type="http://schemas.openxmlformats.org/officeDocument/2006/relationships/image" Target="../media/image0.emf"  /><Relationship Id="rId427" Type="http://schemas.openxmlformats.org/officeDocument/2006/relationships/image" Target="../media/image0.emf"  /><Relationship Id="rId428" Type="http://schemas.openxmlformats.org/officeDocument/2006/relationships/image" Target="../media/image0.emf"  /><Relationship Id="rId429" Type="http://schemas.openxmlformats.org/officeDocument/2006/relationships/image" Target="../media/image0.emf"  /><Relationship Id="rId43" Type="http://schemas.openxmlformats.org/officeDocument/2006/relationships/image" Target="../media/image0.emf"  /><Relationship Id="rId430" Type="http://schemas.openxmlformats.org/officeDocument/2006/relationships/image" Target="../media/image0.emf"  /><Relationship Id="rId431" Type="http://schemas.openxmlformats.org/officeDocument/2006/relationships/image" Target="../media/image0.emf"  /><Relationship Id="rId432" Type="http://schemas.openxmlformats.org/officeDocument/2006/relationships/image" Target="../media/image0.emf"  /><Relationship Id="rId433" Type="http://schemas.openxmlformats.org/officeDocument/2006/relationships/image" Target="../media/image0.emf"  /><Relationship Id="rId434" Type="http://schemas.openxmlformats.org/officeDocument/2006/relationships/image" Target="../media/image0.emf"  /><Relationship Id="rId435" Type="http://schemas.openxmlformats.org/officeDocument/2006/relationships/image" Target="../media/image0.emf"  /><Relationship Id="rId436" Type="http://schemas.openxmlformats.org/officeDocument/2006/relationships/image" Target="../media/image0.emf"  /><Relationship Id="rId437" Type="http://schemas.openxmlformats.org/officeDocument/2006/relationships/image" Target="../media/image0.emf"  /><Relationship Id="rId438" Type="http://schemas.openxmlformats.org/officeDocument/2006/relationships/image" Target="../media/image0.emf"  /><Relationship Id="rId439" Type="http://schemas.openxmlformats.org/officeDocument/2006/relationships/image" Target="../media/image0.emf"  /><Relationship Id="rId44" Type="http://schemas.openxmlformats.org/officeDocument/2006/relationships/image" Target="../media/image0.emf"  /><Relationship Id="rId440" Type="http://schemas.openxmlformats.org/officeDocument/2006/relationships/image" Target="../media/image0.emf"  /><Relationship Id="rId441" Type="http://schemas.openxmlformats.org/officeDocument/2006/relationships/image" Target="../media/image0.emf"  /><Relationship Id="rId442" Type="http://schemas.openxmlformats.org/officeDocument/2006/relationships/image" Target="../media/image0.emf"  /><Relationship Id="rId443" Type="http://schemas.openxmlformats.org/officeDocument/2006/relationships/image" Target="../media/image0.emf"  /><Relationship Id="rId444" Type="http://schemas.openxmlformats.org/officeDocument/2006/relationships/image" Target="../media/image0.emf"  /><Relationship Id="rId445" Type="http://schemas.openxmlformats.org/officeDocument/2006/relationships/image" Target="../media/image0.emf"  /><Relationship Id="rId446" Type="http://schemas.openxmlformats.org/officeDocument/2006/relationships/image" Target="../media/image0.emf"  /><Relationship Id="rId447" Type="http://schemas.openxmlformats.org/officeDocument/2006/relationships/image" Target="../media/image0.emf"  /><Relationship Id="rId448" Type="http://schemas.openxmlformats.org/officeDocument/2006/relationships/image" Target="../media/image0.emf"  /><Relationship Id="rId449" Type="http://schemas.openxmlformats.org/officeDocument/2006/relationships/image" Target="../media/image0.emf"  /><Relationship Id="rId45" Type="http://schemas.openxmlformats.org/officeDocument/2006/relationships/image" Target="../media/image0.emf"  /><Relationship Id="rId450" Type="http://schemas.openxmlformats.org/officeDocument/2006/relationships/image" Target="../media/image0.emf"  /><Relationship Id="rId451" Type="http://schemas.openxmlformats.org/officeDocument/2006/relationships/image" Target="../media/image0.emf"  /><Relationship Id="rId452" Type="http://schemas.openxmlformats.org/officeDocument/2006/relationships/image" Target="../media/image0.emf"  /><Relationship Id="rId453" Type="http://schemas.openxmlformats.org/officeDocument/2006/relationships/image" Target="../media/image0.emf"  /><Relationship Id="rId454" Type="http://schemas.openxmlformats.org/officeDocument/2006/relationships/image" Target="../media/image0.emf"  /><Relationship Id="rId455" Type="http://schemas.openxmlformats.org/officeDocument/2006/relationships/image" Target="../media/image0.emf"  /><Relationship Id="rId456" Type="http://schemas.openxmlformats.org/officeDocument/2006/relationships/image" Target="../media/image0.emf"  /><Relationship Id="rId457" Type="http://schemas.openxmlformats.org/officeDocument/2006/relationships/image" Target="../media/image0.emf"  /><Relationship Id="rId458" Type="http://schemas.openxmlformats.org/officeDocument/2006/relationships/image" Target="../media/image0.emf"  /><Relationship Id="rId459" Type="http://schemas.openxmlformats.org/officeDocument/2006/relationships/image" Target="../media/image0.emf"  /><Relationship Id="rId46" Type="http://schemas.openxmlformats.org/officeDocument/2006/relationships/image" Target="../media/image0.emf"  /><Relationship Id="rId460" Type="http://schemas.openxmlformats.org/officeDocument/2006/relationships/image" Target="../media/image0.emf"  /><Relationship Id="rId461" Type="http://schemas.openxmlformats.org/officeDocument/2006/relationships/image" Target="../media/image0.emf"  /><Relationship Id="rId462" Type="http://schemas.openxmlformats.org/officeDocument/2006/relationships/image" Target="../media/image0.emf"  /><Relationship Id="rId463" Type="http://schemas.openxmlformats.org/officeDocument/2006/relationships/image" Target="../media/image0.emf"  /><Relationship Id="rId464" Type="http://schemas.openxmlformats.org/officeDocument/2006/relationships/image" Target="../media/image0.emf"  /><Relationship Id="rId465" Type="http://schemas.openxmlformats.org/officeDocument/2006/relationships/image" Target="../media/image0.emf"  /><Relationship Id="rId466" Type="http://schemas.openxmlformats.org/officeDocument/2006/relationships/image" Target="../media/image0.emf"  /><Relationship Id="rId467" Type="http://schemas.openxmlformats.org/officeDocument/2006/relationships/image" Target="../media/image0.emf"  /><Relationship Id="rId468" Type="http://schemas.openxmlformats.org/officeDocument/2006/relationships/image" Target="../media/image0.emf"  /><Relationship Id="rId469" Type="http://schemas.openxmlformats.org/officeDocument/2006/relationships/image" Target="../media/image0.emf"  /><Relationship Id="rId47" Type="http://schemas.openxmlformats.org/officeDocument/2006/relationships/image" Target="../media/image0.emf"  /><Relationship Id="rId470" Type="http://schemas.openxmlformats.org/officeDocument/2006/relationships/image" Target="../media/image0.emf"  /><Relationship Id="rId471" Type="http://schemas.openxmlformats.org/officeDocument/2006/relationships/image" Target="../media/image0.emf"  /><Relationship Id="rId472" Type="http://schemas.openxmlformats.org/officeDocument/2006/relationships/image" Target="../media/image0.emf"  /><Relationship Id="rId473" Type="http://schemas.openxmlformats.org/officeDocument/2006/relationships/image" Target="../media/image0.emf"  /><Relationship Id="rId474" Type="http://schemas.openxmlformats.org/officeDocument/2006/relationships/image" Target="../media/image0.emf"  /><Relationship Id="rId475" Type="http://schemas.openxmlformats.org/officeDocument/2006/relationships/image" Target="../media/image0.emf"  /><Relationship Id="rId476" Type="http://schemas.openxmlformats.org/officeDocument/2006/relationships/image" Target="../media/image0.emf"  /><Relationship Id="rId477" Type="http://schemas.openxmlformats.org/officeDocument/2006/relationships/image" Target="../media/image0.emf"  /><Relationship Id="rId478" Type="http://schemas.openxmlformats.org/officeDocument/2006/relationships/image" Target="../media/image0.emf"  /><Relationship Id="rId479" Type="http://schemas.openxmlformats.org/officeDocument/2006/relationships/image" Target="../media/image0.emf"  /><Relationship Id="rId48" Type="http://schemas.openxmlformats.org/officeDocument/2006/relationships/image" Target="../media/image0.emf"  /><Relationship Id="rId480" Type="http://schemas.openxmlformats.org/officeDocument/2006/relationships/image" Target="../media/image0.emf"  /><Relationship Id="rId481" Type="http://schemas.openxmlformats.org/officeDocument/2006/relationships/image" Target="../media/image0.emf"  /><Relationship Id="rId482" Type="http://schemas.openxmlformats.org/officeDocument/2006/relationships/image" Target="../media/image0.emf"  /><Relationship Id="rId483" Type="http://schemas.openxmlformats.org/officeDocument/2006/relationships/image" Target="../media/image0.emf"  /><Relationship Id="rId484" Type="http://schemas.openxmlformats.org/officeDocument/2006/relationships/image" Target="../media/image0.emf"  /><Relationship Id="rId485" Type="http://schemas.openxmlformats.org/officeDocument/2006/relationships/image" Target="../media/image0.emf"  /><Relationship Id="rId486" Type="http://schemas.openxmlformats.org/officeDocument/2006/relationships/image" Target="../media/image0.emf"  /><Relationship Id="rId487" Type="http://schemas.openxmlformats.org/officeDocument/2006/relationships/image" Target="../media/image0.emf"  /><Relationship Id="rId488" Type="http://schemas.openxmlformats.org/officeDocument/2006/relationships/image" Target="../media/image0.emf"  /><Relationship Id="rId489" Type="http://schemas.openxmlformats.org/officeDocument/2006/relationships/image" Target="../media/image0.emf"  /><Relationship Id="rId49" Type="http://schemas.openxmlformats.org/officeDocument/2006/relationships/image" Target="../media/image0.emf"  /><Relationship Id="rId490" Type="http://schemas.openxmlformats.org/officeDocument/2006/relationships/image" Target="../media/image0.emf"  /><Relationship Id="rId491" Type="http://schemas.openxmlformats.org/officeDocument/2006/relationships/image" Target="../media/image0.emf"  /><Relationship Id="rId492" Type="http://schemas.openxmlformats.org/officeDocument/2006/relationships/image" Target="../media/image0.emf"  /><Relationship Id="rId493" Type="http://schemas.openxmlformats.org/officeDocument/2006/relationships/image" Target="../media/image0.emf"  /><Relationship Id="rId494" Type="http://schemas.openxmlformats.org/officeDocument/2006/relationships/image" Target="../media/image0.emf"  /><Relationship Id="rId495" Type="http://schemas.openxmlformats.org/officeDocument/2006/relationships/image" Target="../media/image0.emf"  /><Relationship Id="rId496" Type="http://schemas.openxmlformats.org/officeDocument/2006/relationships/image" Target="../media/image0.emf"  /><Relationship Id="rId497" Type="http://schemas.openxmlformats.org/officeDocument/2006/relationships/image" Target="../media/image0.emf"  /><Relationship Id="rId498" Type="http://schemas.openxmlformats.org/officeDocument/2006/relationships/image" Target="../media/image0.emf"  /><Relationship Id="rId499" Type="http://schemas.openxmlformats.org/officeDocument/2006/relationships/image" Target="../media/image0.emf"  /><Relationship Id="rId5" Type="http://schemas.openxmlformats.org/officeDocument/2006/relationships/image" Target="../media/image0.emf"  /><Relationship Id="rId50" Type="http://schemas.openxmlformats.org/officeDocument/2006/relationships/image" Target="../media/image0.emf"  /><Relationship Id="rId500" Type="http://schemas.openxmlformats.org/officeDocument/2006/relationships/image" Target="../media/image0.emf"  /><Relationship Id="rId501" Type="http://schemas.openxmlformats.org/officeDocument/2006/relationships/image" Target="../media/image0.emf"  /><Relationship Id="rId502" Type="http://schemas.openxmlformats.org/officeDocument/2006/relationships/image" Target="../media/image0.emf"  /><Relationship Id="rId503" Type="http://schemas.openxmlformats.org/officeDocument/2006/relationships/image" Target="../media/image0.emf"  /><Relationship Id="rId504" Type="http://schemas.openxmlformats.org/officeDocument/2006/relationships/image" Target="../media/image0.emf"  /><Relationship Id="rId505" Type="http://schemas.openxmlformats.org/officeDocument/2006/relationships/image" Target="../media/image0.emf"  /><Relationship Id="rId506" Type="http://schemas.openxmlformats.org/officeDocument/2006/relationships/image" Target="../media/image0.emf"  /><Relationship Id="rId507" Type="http://schemas.openxmlformats.org/officeDocument/2006/relationships/image" Target="../media/image0.emf"  /><Relationship Id="rId508" Type="http://schemas.openxmlformats.org/officeDocument/2006/relationships/image" Target="../media/image0.emf"  /><Relationship Id="rId509" Type="http://schemas.openxmlformats.org/officeDocument/2006/relationships/image" Target="../media/image0.emf"  /><Relationship Id="rId51" Type="http://schemas.openxmlformats.org/officeDocument/2006/relationships/image" Target="../media/image0.emf"  /><Relationship Id="rId510" Type="http://schemas.openxmlformats.org/officeDocument/2006/relationships/image" Target="../media/image0.emf"  /><Relationship Id="rId511" Type="http://schemas.openxmlformats.org/officeDocument/2006/relationships/image" Target="../media/image0.emf"  /><Relationship Id="rId512" Type="http://schemas.openxmlformats.org/officeDocument/2006/relationships/image" Target="../media/image0.emf"  /><Relationship Id="rId513" Type="http://schemas.openxmlformats.org/officeDocument/2006/relationships/image" Target="../media/image0.emf"  /><Relationship Id="rId514" Type="http://schemas.openxmlformats.org/officeDocument/2006/relationships/image" Target="../media/image0.emf"  /><Relationship Id="rId515" Type="http://schemas.openxmlformats.org/officeDocument/2006/relationships/image" Target="../media/image0.emf"  /><Relationship Id="rId516" Type="http://schemas.openxmlformats.org/officeDocument/2006/relationships/image" Target="../media/image0.emf"  /><Relationship Id="rId517" Type="http://schemas.openxmlformats.org/officeDocument/2006/relationships/image" Target="../media/image0.emf"  /><Relationship Id="rId518" Type="http://schemas.openxmlformats.org/officeDocument/2006/relationships/image" Target="../media/image0.emf"  /><Relationship Id="rId519" Type="http://schemas.openxmlformats.org/officeDocument/2006/relationships/image" Target="../media/image0.emf"  /><Relationship Id="rId52" Type="http://schemas.openxmlformats.org/officeDocument/2006/relationships/image" Target="../media/image0.emf"  /><Relationship Id="rId520" Type="http://schemas.openxmlformats.org/officeDocument/2006/relationships/image" Target="../media/image0.emf"  /><Relationship Id="rId521" Type="http://schemas.openxmlformats.org/officeDocument/2006/relationships/image" Target="../media/image0.emf"  /><Relationship Id="rId522" Type="http://schemas.openxmlformats.org/officeDocument/2006/relationships/image" Target="../media/image0.emf"  /><Relationship Id="rId523" Type="http://schemas.openxmlformats.org/officeDocument/2006/relationships/image" Target="../media/image0.emf"  /><Relationship Id="rId524" Type="http://schemas.openxmlformats.org/officeDocument/2006/relationships/image" Target="../media/image0.emf"  /><Relationship Id="rId525" Type="http://schemas.openxmlformats.org/officeDocument/2006/relationships/image" Target="../media/image0.emf"  /><Relationship Id="rId526" Type="http://schemas.openxmlformats.org/officeDocument/2006/relationships/image" Target="../media/image0.emf"  /><Relationship Id="rId527" Type="http://schemas.openxmlformats.org/officeDocument/2006/relationships/image" Target="../media/image0.emf"  /><Relationship Id="rId528" Type="http://schemas.openxmlformats.org/officeDocument/2006/relationships/image" Target="../media/image0.emf"  /><Relationship Id="rId529" Type="http://schemas.openxmlformats.org/officeDocument/2006/relationships/image" Target="../media/image0.emf"  /><Relationship Id="rId53" Type="http://schemas.openxmlformats.org/officeDocument/2006/relationships/image" Target="../media/image0.emf"  /><Relationship Id="rId530" Type="http://schemas.openxmlformats.org/officeDocument/2006/relationships/image" Target="../media/image0.emf"  /><Relationship Id="rId531" Type="http://schemas.openxmlformats.org/officeDocument/2006/relationships/image" Target="../media/image0.emf"  /><Relationship Id="rId532" Type="http://schemas.openxmlformats.org/officeDocument/2006/relationships/image" Target="../media/image0.emf"  /><Relationship Id="rId533" Type="http://schemas.openxmlformats.org/officeDocument/2006/relationships/image" Target="../media/image0.emf"  /><Relationship Id="rId534" Type="http://schemas.openxmlformats.org/officeDocument/2006/relationships/image" Target="../media/image0.emf"  /><Relationship Id="rId535" Type="http://schemas.openxmlformats.org/officeDocument/2006/relationships/image" Target="../media/image0.emf"  /><Relationship Id="rId536" Type="http://schemas.openxmlformats.org/officeDocument/2006/relationships/image" Target="../media/image0.emf"  /><Relationship Id="rId537" Type="http://schemas.openxmlformats.org/officeDocument/2006/relationships/image" Target="../media/image0.emf"  /><Relationship Id="rId538" Type="http://schemas.openxmlformats.org/officeDocument/2006/relationships/image" Target="../media/image0.emf"  /><Relationship Id="rId539" Type="http://schemas.openxmlformats.org/officeDocument/2006/relationships/image" Target="../media/image0.emf"  /><Relationship Id="rId54" Type="http://schemas.openxmlformats.org/officeDocument/2006/relationships/image" Target="../media/image0.emf"  /><Relationship Id="rId540" Type="http://schemas.openxmlformats.org/officeDocument/2006/relationships/image" Target="../media/image0.emf"  /><Relationship Id="rId541" Type="http://schemas.openxmlformats.org/officeDocument/2006/relationships/image" Target="../media/image0.emf"  /><Relationship Id="rId542" Type="http://schemas.openxmlformats.org/officeDocument/2006/relationships/image" Target="../media/image0.emf"  /><Relationship Id="rId543" Type="http://schemas.openxmlformats.org/officeDocument/2006/relationships/image" Target="../media/image0.emf"  /><Relationship Id="rId544" Type="http://schemas.openxmlformats.org/officeDocument/2006/relationships/image" Target="../media/image0.emf"  /><Relationship Id="rId545" Type="http://schemas.openxmlformats.org/officeDocument/2006/relationships/image" Target="../media/image0.emf"  /><Relationship Id="rId546" Type="http://schemas.openxmlformats.org/officeDocument/2006/relationships/image" Target="../media/image0.emf"  /><Relationship Id="rId547" Type="http://schemas.openxmlformats.org/officeDocument/2006/relationships/image" Target="../media/image0.emf"  /><Relationship Id="rId548" Type="http://schemas.openxmlformats.org/officeDocument/2006/relationships/image" Target="../media/image0.emf"  /><Relationship Id="rId549" Type="http://schemas.openxmlformats.org/officeDocument/2006/relationships/image" Target="../media/image0.emf"  /><Relationship Id="rId55" Type="http://schemas.openxmlformats.org/officeDocument/2006/relationships/image" Target="../media/image0.emf"  /><Relationship Id="rId550" Type="http://schemas.openxmlformats.org/officeDocument/2006/relationships/image" Target="../media/image0.emf"  /><Relationship Id="rId551" Type="http://schemas.openxmlformats.org/officeDocument/2006/relationships/image" Target="../media/image0.emf"  /><Relationship Id="rId552" Type="http://schemas.openxmlformats.org/officeDocument/2006/relationships/image" Target="../media/image0.emf"  /><Relationship Id="rId553" Type="http://schemas.openxmlformats.org/officeDocument/2006/relationships/image" Target="../media/image0.emf"  /><Relationship Id="rId554" Type="http://schemas.openxmlformats.org/officeDocument/2006/relationships/image" Target="../media/image0.emf"  /><Relationship Id="rId555" Type="http://schemas.openxmlformats.org/officeDocument/2006/relationships/image" Target="../media/image0.emf"  /><Relationship Id="rId556" Type="http://schemas.openxmlformats.org/officeDocument/2006/relationships/image" Target="../media/image0.emf"  /><Relationship Id="rId557" Type="http://schemas.openxmlformats.org/officeDocument/2006/relationships/image" Target="../media/image0.emf"  /><Relationship Id="rId558" Type="http://schemas.openxmlformats.org/officeDocument/2006/relationships/image" Target="../media/image0.emf"  /><Relationship Id="rId559" Type="http://schemas.openxmlformats.org/officeDocument/2006/relationships/image" Target="../media/image0.emf"  /><Relationship Id="rId56" Type="http://schemas.openxmlformats.org/officeDocument/2006/relationships/image" Target="../media/image0.emf"  /><Relationship Id="rId560" Type="http://schemas.openxmlformats.org/officeDocument/2006/relationships/image" Target="../media/image0.emf"  /><Relationship Id="rId561" Type="http://schemas.openxmlformats.org/officeDocument/2006/relationships/image" Target="../media/image0.emf"  /><Relationship Id="rId562" Type="http://schemas.openxmlformats.org/officeDocument/2006/relationships/image" Target="../media/image0.emf"  /><Relationship Id="rId563" Type="http://schemas.openxmlformats.org/officeDocument/2006/relationships/image" Target="../media/image0.emf"  /><Relationship Id="rId564" Type="http://schemas.openxmlformats.org/officeDocument/2006/relationships/image" Target="../media/image0.emf"  /><Relationship Id="rId565" Type="http://schemas.openxmlformats.org/officeDocument/2006/relationships/image" Target="../media/image0.emf"  /><Relationship Id="rId566" Type="http://schemas.openxmlformats.org/officeDocument/2006/relationships/image" Target="../media/image0.emf"  /><Relationship Id="rId567" Type="http://schemas.openxmlformats.org/officeDocument/2006/relationships/image" Target="../media/image0.emf"  /><Relationship Id="rId568" Type="http://schemas.openxmlformats.org/officeDocument/2006/relationships/image" Target="../media/image0.emf"  /><Relationship Id="rId569" Type="http://schemas.openxmlformats.org/officeDocument/2006/relationships/image" Target="../media/image0.emf"  /><Relationship Id="rId57" Type="http://schemas.openxmlformats.org/officeDocument/2006/relationships/image" Target="../media/image0.emf"  /><Relationship Id="rId570" Type="http://schemas.openxmlformats.org/officeDocument/2006/relationships/image" Target="../media/image0.emf"  /><Relationship Id="rId571" Type="http://schemas.openxmlformats.org/officeDocument/2006/relationships/image" Target="../media/image0.emf"  /><Relationship Id="rId572" Type="http://schemas.openxmlformats.org/officeDocument/2006/relationships/image" Target="../media/image0.emf"  /><Relationship Id="rId573" Type="http://schemas.openxmlformats.org/officeDocument/2006/relationships/image" Target="../media/image0.emf"  /><Relationship Id="rId574" Type="http://schemas.openxmlformats.org/officeDocument/2006/relationships/image" Target="../media/image0.emf"  /><Relationship Id="rId575" Type="http://schemas.openxmlformats.org/officeDocument/2006/relationships/image" Target="../media/image0.emf"  /><Relationship Id="rId576" Type="http://schemas.openxmlformats.org/officeDocument/2006/relationships/image" Target="../media/image0.emf"  /><Relationship Id="rId577" Type="http://schemas.openxmlformats.org/officeDocument/2006/relationships/image" Target="../media/image0.emf"  /><Relationship Id="rId578" Type="http://schemas.openxmlformats.org/officeDocument/2006/relationships/image" Target="../media/image0.emf"  /><Relationship Id="rId579" Type="http://schemas.openxmlformats.org/officeDocument/2006/relationships/image" Target="../media/image0.emf"  /><Relationship Id="rId58" Type="http://schemas.openxmlformats.org/officeDocument/2006/relationships/image" Target="../media/image0.emf"  /><Relationship Id="rId580" Type="http://schemas.openxmlformats.org/officeDocument/2006/relationships/image" Target="../media/image0.emf"  /><Relationship Id="rId581" Type="http://schemas.openxmlformats.org/officeDocument/2006/relationships/image" Target="../media/image0.emf"  /><Relationship Id="rId582" Type="http://schemas.openxmlformats.org/officeDocument/2006/relationships/image" Target="../media/image0.emf"  /><Relationship Id="rId583" Type="http://schemas.openxmlformats.org/officeDocument/2006/relationships/image" Target="../media/image0.emf"  /><Relationship Id="rId584" Type="http://schemas.openxmlformats.org/officeDocument/2006/relationships/image" Target="../media/image0.emf"  /><Relationship Id="rId585" Type="http://schemas.openxmlformats.org/officeDocument/2006/relationships/image" Target="../media/image0.emf"  /><Relationship Id="rId586" Type="http://schemas.openxmlformats.org/officeDocument/2006/relationships/image" Target="../media/image0.emf"  /><Relationship Id="rId587" Type="http://schemas.openxmlformats.org/officeDocument/2006/relationships/image" Target="../media/image0.emf"  /><Relationship Id="rId588" Type="http://schemas.openxmlformats.org/officeDocument/2006/relationships/image" Target="../media/image0.emf"  /><Relationship Id="rId589" Type="http://schemas.openxmlformats.org/officeDocument/2006/relationships/image" Target="../media/image0.emf"  /><Relationship Id="rId59" Type="http://schemas.openxmlformats.org/officeDocument/2006/relationships/image" Target="../media/image0.emf"  /><Relationship Id="rId590" Type="http://schemas.openxmlformats.org/officeDocument/2006/relationships/image" Target="../media/image0.emf"  /><Relationship Id="rId591" Type="http://schemas.openxmlformats.org/officeDocument/2006/relationships/image" Target="../media/image0.emf"  /><Relationship Id="rId592" Type="http://schemas.openxmlformats.org/officeDocument/2006/relationships/image" Target="../media/image0.emf"  /><Relationship Id="rId593" Type="http://schemas.openxmlformats.org/officeDocument/2006/relationships/image" Target="../media/image0.emf"  /><Relationship Id="rId594" Type="http://schemas.openxmlformats.org/officeDocument/2006/relationships/image" Target="../media/image0.emf"  /><Relationship Id="rId595" Type="http://schemas.openxmlformats.org/officeDocument/2006/relationships/image" Target="../media/image0.emf"  /><Relationship Id="rId596" Type="http://schemas.openxmlformats.org/officeDocument/2006/relationships/image" Target="../media/image0.emf"  /><Relationship Id="rId597" Type="http://schemas.openxmlformats.org/officeDocument/2006/relationships/image" Target="../media/image0.emf"  /><Relationship Id="rId598" Type="http://schemas.openxmlformats.org/officeDocument/2006/relationships/image" Target="../media/image0.emf"  /><Relationship Id="rId599" Type="http://schemas.openxmlformats.org/officeDocument/2006/relationships/image" Target="../media/image0.emf"  /><Relationship Id="rId6" Type="http://schemas.openxmlformats.org/officeDocument/2006/relationships/image" Target="../media/image0.emf"  /><Relationship Id="rId60" Type="http://schemas.openxmlformats.org/officeDocument/2006/relationships/image" Target="../media/image0.emf"  /><Relationship Id="rId600" Type="http://schemas.openxmlformats.org/officeDocument/2006/relationships/image" Target="../media/image0.emf"  /><Relationship Id="rId601" Type="http://schemas.openxmlformats.org/officeDocument/2006/relationships/image" Target="../media/image0.emf"  /><Relationship Id="rId61" Type="http://schemas.openxmlformats.org/officeDocument/2006/relationships/image" Target="../media/image0.emf"  /><Relationship Id="rId62" Type="http://schemas.openxmlformats.org/officeDocument/2006/relationships/image" Target="../media/image0.emf"  /><Relationship Id="rId63" Type="http://schemas.openxmlformats.org/officeDocument/2006/relationships/image" Target="../media/image0.emf"  /><Relationship Id="rId64" Type="http://schemas.openxmlformats.org/officeDocument/2006/relationships/image" Target="../media/image0.emf"  /><Relationship Id="rId65" Type="http://schemas.openxmlformats.org/officeDocument/2006/relationships/image" Target="../media/image0.emf"  /><Relationship Id="rId66" Type="http://schemas.openxmlformats.org/officeDocument/2006/relationships/image" Target="../media/image0.emf"  /><Relationship Id="rId67" Type="http://schemas.openxmlformats.org/officeDocument/2006/relationships/image" Target="../media/image0.emf"  /><Relationship Id="rId68" Type="http://schemas.openxmlformats.org/officeDocument/2006/relationships/image" Target="../media/image0.emf"  /><Relationship Id="rId69" Type="http://schemas.openxmlformats.org/officeDocument/2006/relationships/image" Target="../media/image0.emf"  /><Relationship Id="rId7" Type="http://schemas.openxmlformats.org/officeDocument/2006/relationships/image" Target="../media/image0.emf"  /><Relationship Id="rId70" Type="http://schemas.openxmlformats.org/officeDocument/2006/relationships/image" Target="../media/image0.emf"  /><Relationship Id="rId71" Type="http://schemas.openxmlformats.org/officeDocument/2006/relationships/image" Target="../media/image0.emf"  /><Relationship Id="rId72" Type="http://schemas.openxmlformats.org/officeDocument/2006/relationships/image" Target="../media/image0.emf"  /><Relationship Id="rId73" Type="http://schemas.openxmlformats.org/officeDocument/2006/relationships/image" Target="../media/image0.emf"  /><Relationship Id="rId74" Type="http://schemas.openxmlformats.org/officeDocument/2006/relationships/image" Target="../media/image0.emf"  /><Relationship Id="rId75" Type="http://schemas.openxmlformats.org/officeDocument/2006/relationships/image" Target="../media/image0.emf"  /><Relationship Id="rId76" Type="http://schemas.openxmlformats.org/officeDocument/2006/relationships/image" Target="../media/image0.emf"  /><Relationship Id="rId77" Type="http://schemas.openxmlformats.org/officeDocument/2006/relationships/image" Target="../media/image0.emf"  /><Relationship Id="rId78" Type="http://schemas.openxmlformats.org/officeDocument/2006/relationships/image" Target="../media/image0.emf"  /><Relationship Id="rId79" Type="http://schemas.openxmlformats.org/officeDocument/2006/relationships/image" Target="../media/image0.emf"  /><Relationship Id="rId8" Type="http://schemas.openxmlformats.org/officeDocument/2006/relationships/image" Target="../media/image0.emf"  /><Relationship Id="rId80" Type="http://schemas.openxmlformats.org/officeDocument/2006/relationships/image" Target="../media/image0.emf"  /><Relationship Id="rId81" Type="http://schemas.openxmlformats.org/officeDocument/2006/relationships/image" Target="../media/image0.emf"  /><Relationship Id="rId82" Type="http://schemas.openxmlformats.org/officeDocument/2006/relationships/image" Target="../media/image0.emf"  /><Relationship Id="rId83" Type="http://schemas.openxmlformats.org/officeDocument/2006/relationships/image" Target="../media/image0.emf"  /><Relationship Id="rId84" Type="http://schemas.openxmlformats.org/officeDocument/2006/relationships/image" Target="../media/image0.emf"  /><Relationship Id="rId85" Type="http://schemas.openxmlformats.org/officeDocument/2006/relationships/image" Target="../media/image0.emf"  /><Relationship Id="rId86" Type="http://schemas.openxmlformats.org/officeDocument/2006/relationships/image" Target="../media/image0.emf"  /><Relationship Id="rId87" Type="http://schemas.openxmlformats.org/officeDocument/2006/relationships/image" Target="../media/image0.emf"  /><Relationship Id="rId88" Type="http://schemas.openxmlformats.org/officeDocument/2006/relationships/image" Target="../media/image0.emf"  /><Relationship Id="rId89" Type="http://schemas.openxmlformats.org/officeDocument/2006/relationships/image" Target="../media/image0.emf"  /><Relationship Id="rId9" Type="http://schemas.openxmlformats.org/officeDocument/2006/relationships/image" Target="../media/image0.emf"  /><Relationship Id="rId90" Type="http://schemas.openxmlformats.org/officeDocument/2006/relationships/image" Target="../media/image0.emf"  /><Relationship Id="rId91" Type="http://schemas.openxmlformats.org/officeDocument/2006/relationships/image" Target="../media/image0.emf"  /><Relationship Id="rId92" Type="http://schemas.openxmlformats.org/officeDocument/2006/relationships/image" Target="../media/image0.emf"  /><Relationship Id="rId93" Type="http://schemas.openxmlformats.org/officeDocument/2006/relationships/image" Target="../media/image0.emf"  /><Relationship Id="rId94" Type="http://schemas.openxmlformats.org/officeDocument/2006/relationships/image" Target="../media/image0.emf"  /><Relationship Id="rId95" Type="http://schemas.openxmlformats.org/officeDocument/2006/relationships/image" Target="../media/image0.emf"  /><Relationship Id="rId96" Type="http://schemas.openxmlformats.org/officeDocument/2006/relationships/image" Target="../media/image0.emf"  /><Relationship Id="rId97" Type="http://schemas.openxmlformats.org/officeDocument/2006/relationships/image" Target="../media/image0.emf"  /><Relationship Id="rId98" Type="http://schemas.openxmlformats.org/officeDocument/2006/relationships/image" Target="../media/image0.emf"  /><Relationship Id="rId99" Type="http://schemas.openxmlformats.org/officeDocument/2006/relationships/image" Target="../media/image0.emf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3" name="그림 2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3" name="그림 2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3" name="그림 2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3" name="그림 2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4" name="그림 4"/>
        <xdr:cNvPicPr/>
      </xdr:nvPicPr>
      <xdr:blipFill rotWithShape="1">
        <a:blip r:embed="rId3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5" name="그림 5"/>
        <xdr:cNvPicPr/>
      </xdr:nvPicPr>
      <xdr:blipFill rotWithShape="1">
        <a:blip r:embed="rId4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3" name="그림 2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2" name="그림 2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 macro="" fPublished="0">
      <xdr:nvPicPr>
        <xdr:cNvPr id="3" name="그림 3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2057400" y="1066800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27432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 macro="" fPublished="0">
      <xdr:nvPicPr>
        <xdr:cNvPr id="3" name="그림 2"/>
        <xdr:cNvPicPr/>
      </xdr:nvPicPr>
      <xdr:blipFill rotWithShape="1">
        <a:blip r:embed="rId2"/>
        <a:srcRect/>
        <a:stretch>
          <a:fillRect/>
        </a:stretch>
      </xdr:blipFill>
      <xdr:spPr>
        <a:xfrm>
          <a:off x="27432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 macro="" fPublished="0">
      <xdr:nvPicPr>
        <xdr:cNvPr id="4" name="그림 3"/>
        <xdr:cNvPicPr/>
      </xdr:nvPicPr>
      <xdr:blipFill rotWithShape="1">
        <a:blip r:embed="rId3"/>
        <a:srcRect/>
        <a:stretch>
          <a:fillRect/>
        </a:stretch>
      </xdr:blipFill>
      <xdr:spPr>
        <a:xfrm>
          <a:off x="27432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 macro="" fPublished="0">
      <xdr:nvPicPr>
        <xdr:cNvPr id="5" name="그림 4"/>
        <xdr:cNvPicPr/>
      </xdr:nvPicPr>
      <xdr:blipFill rotWithShape="1">
        <a:blip r:embed="rId4"/>
        <a:srcRect/>
        <a:stretch>
          <a:fillRect/>
        </a:stretch>
      </xdr:blipFill>
      <xdr:spPr>
        <a:xfrm>
          <a:off x="27432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 macro="" fPublished="0">
      <xdr:nvPicPr>
        <xdr:cNvPr id="6" name="그림 5"/>
        <xdr:cNvPicPr/>
      </xdr:nvPicPr>
      <xdr:blipFill rotWithShape="1">
        <a:blip r:embed="rId5"/>
        <a:srcRect/>
        <a:stretch>
          <a:fillRect/>
        </a:stretch>
      </xdr:blipFill>
      <xdr:spPr>
        <a:xfrm>
          <a:off x="27432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9</xdr:row>
      <xdr:rowOff>0</xdr:rowOff>
    </xdr:from>
    <xdr:to>
      <xdr:col>4</xdr:col>
      <xdr:colOff>9525</xdr:colOff>
      <xdr:row>9</xdr:row>
      <xdr:rowOff>9525</xdr:rowOff>
    </xdr:to>
    <xdr:pic macro="" fPublished="0">
      <xdr:nvPicPr>
        <xdr:cNvPr id="7" name="그림 6"/>
        <xdr:cNvPicPr/>
      </xdr:nvPicPr>
      <xdr:blipFill rotWithShape="1">
        <a:blip r:embed="rId6"/>
        <a:srcRect/>
        <a:stretch>
          <a:fillRect/>
        </a:stretch>
      </xdr:blipFill>
      <xdr:spPr>
        <a:xfrm>
          <a:off x="27432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 macro="" fPublished="0">
      <xdr:nvPicPr>
        <xdr:cNvPr id="8" name="그림 7"/>
        <xdr:cNvPicPr/>
      </xdr:nvPicPr>
      <xdr:blipFill rotWithShape="1">
        <a:blip r:embed="rId7"/>
        <a:srcRect/>
        <a:stretch>
          <a:fillRect/>
        </a:stretch>
      </xdr:blipFill>
      <xdr:spPr>
        <a:xfrm>
          <a:off x="27432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 macro="" fPublished="0">
      <xdr:nvPicPr>
        <xdr:cNvPr id="9" name="그림 8"/>
        <xdr:cNvPicPr/>
      </xdr:nvPicPr>
      <xdr:blipFill rotWithShape="1">
        <a:blip r:embed="rId8"/>
        <a:srcRect/>
        <a:stretch>
          <a:fillRect/>
        </a:stretch>
      </xdr:blipFill>
      <xdr:spPr>
        <a:xfrm>
          <a:off x="27432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 macro="" fPublished="0">
      <xdr:nvPicPr>
        <xdr:cNvPr id="10" name="그림 9"/>
        <xdr:cNvPicPr/>
      </xdr:nvPicPr>
      <xdr:blipFill rotWithShape="1">
        <a:blip r:embed="rId9"/>
        <a:srcRect/>
        <a:stretch>
          <a:fillRect/>
        </a:stretch>
      </xdr:blipFill>
      <xdr:spPr>
        <a:xfrm>
          <a:off x="27432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 macro="" fPublished="0">
      <xdr:nvPicPr>
        <xdr:cNvPr id="11" name="그림 10"/>
        <xdr:cNvPicPr/>
      </xdr:nvPicPr>
      <xdr:blipFill rotWithShape="1">
        <a:blip r:embed="rId10"/>
        <a:srcRect/>
        <a:stretch>
          <a:fillRect/>
        </a:stretch>
      </xdr:blipFill>
      <xdr:spPr>
        <a:xfrm>
          <a:off x="27432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14</xdr:row>
      <xdr:rowOff>0</xdr:rowOff>
    </xdr:from>
    <xdr:to>
      <xdr:col>4</xdr:col>
      <xdr:colOff>9525</xdr:colOff>
      <xdr:row>14</xdr:row>
      <xdr:rowOff>9525</xdr:rowOff>
    </xdr:to>
    <xdr:pic macro="" fPublished="0">
      <xdr:nvPicPr>
        <xdr:cNvPr id="12" name="그림 11"/>
        <xdr:cNvPicPr/>
      </xdr:nvPicPr>
      <xdr:blipFill rotWithShape="1">
        <a:blip r:embed="rId11"/>
        <a:srcRect/>
        <a:stretch>
          <a:fillRect/>
        </a:stretch>
      </xdr:blipFill>
      <xdr:spPr>
        <a:xfrm>
          <a:off x="27432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 macro="" fPublished="0">
      <xdr:nvPicPr>
        <xdr:cNvPr id="13" name="그림 12"/>
        <xdr:cNvPicPr/>
      </xdr:nvPicPr>
      <xdr:blipFill rotWithShape="1">
        <a:blip r:embed="rId12"/>
        <a:srcRect/>
        <a:stretch>
          <a:fillRect/>
        </a:stretch>
      </xdr:blipFill>
      <xdr:spPr>
        <a:xfrm>
          <a:off x="27432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 macro="" fPublished="0">
      <xdr:nvPicPr>
        <xdr:cNvPr id="14" name="그림 13"/>
        <xdr:cNvPicPr/>
      </xdr:nvPicPr>
      <xdr:blipFill rotWithShape="1">
        <a:blip r:embed="rId13"/>
        <a:srcRect/>
        <a:stretch>
          <a:fillRect/>
        </a:stretch>
      </xdr:blipFill>
      <xdr:spPr>
        <a:xfrm>
          <a:off x="27432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17</xdr:row>
      <xdr:rowOff>0</xdr:rowOff>
    </xdr:from>
    <xdr:to>
      <xdr:col>4</xdr:col>
      <xdr:colOff>9525</xdr:colOff>
      <xdr:row>17</xdr:row>
      <xdr:rowOff>9525</xdr:rowOff>
    </xdr:to>
    <xdr:pic macro="" fPublished="0">
      <xdr:nvPicPr>
        <xdr:cNvPr id="15" name="그림 14"/>
        <xdr:cNvPicPr/>
      </xdr:nvPicPr>
      <xdr:blipFill rotWithShape="1">
        <a:blip r:embed="rId14"/>
        <a:srcRect/>
        <a:stretch>
          <a:fillRect/>
        </a:stretch>
      </xdr:blipFill>
      <xdr:spPr>
        <a:xfrm>
          <a:off x="27432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18</xdr:row>
      <xdr:rowOff>0</xdr:rowOff>
    </xdr:from>
    <xdr:to>
      <xdr:col>4</xdr:col>
      <xdr:colOff>9525</xdr:colOff>
      <xdr:row>18</xdr:row>
      <xdr:rowOff>9525</xdr:rowOff>
    </xdr:to>
    <xdr:pic macro="" fPublished="0">
      <xdr:nvPicPr>
        <xdr:cNvPr id="16" name="그림 15"/>
        <xdr:cNvPicPr/>
      </xdr:nvPicPr>
      <xdr:blipFill rotWithShape="1">
        <a:blip r:embed="rId15"/>
        <a:srcRect/>
        <a:stretch>
          <a:fillRect/>
        </a:stretch>
      </xdr:blipFill>
      <xdr:spPr>
        <a:xfrm>
          <a:off x="27432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 macro="" fPublished="0">
      <xdr:nvPicPr>
        <xdr:cNvPr id="17" name="그림 16"/>
        <xdr:cNvPicPr/>
      </xdr:nvPicPr>
      <xdr:blipFill rotWithShape="1">
        <a:blip r:embed="rId16"/>
        <a:srcRect/>
        <a:stretch>
          <a:fillRect/>
        </a:stretch>
      </xdr:blipFill>
      <xdr:spPr>
        <a:xfrm>
          <a:off x="27432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20</xdr:row>
      <xdr:rowOff>0</xdr:rowOff>
    </xdr:from>
    <xdr:to>
      <xdr:col>4</xdr:col>
      <xdr:colOff>9525</xdr:colOff>
      <xdr:row>20</xdr:row>
      <xdr:rowOff>9525</xdr:rowOff>
    </xdr:to>
    <xdr:pic macro="" fPublished="0">
      <xdr:nvPicPr>
        <xdr:cNvPr id="18" name="그림 17"/>
        <xdr:cNvPicPr/>
      </xdr:nvPicPr>
      <xdr:blipFill rotWithShape="1">
        <a:blip r:embed="rId17"/>
        <a:srcRect/>
        <a:stretch>
          <a:fillRect/>
        </a:stretch>
      </xdr:blipFill>
      <xdr:spPr>
        <a:xfrm>
          <a:off x="27432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21</xdr:row>
      <xdr:rowOff>0</xdr:rowOff>
    </xdr:from>
    <xdr:to>
      <xdr:col>4</xdr:col>
      <xdr:colOff>9525</xdr:colOff>
      <xdr:row>21</xdr:row>
      <xdr:rowOff>9525</xdr:rowOff>
    </xdr:to>
    <xdr:pic macro="" fPublished="0">
      <xdr:nvPicPr>
        <xdr:cNvPr id="19" name="그림 18"/>
        <xdr:cNvPicPr/>
      </xdr:nvPicPr>
      <xdr:blipFill rotWithShape="1">
        <a:blip r:embed="rId18"/>
        <a:srcRect/>
        <a:stretch>
          <a:fillRect/>
        </a:stretch>
      </xdr:blipFill>
      <xdr:spPr>
        <a:xfrm>
          <a:off x="27432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 macro="" fPublished="0">
      <xdr:nvPicPr>
        <xdr:cNvPr id="20" name="그림 19"/>
        <xdr:cNvPicPr/>
      </xdr:nvPicPr>
      <xdr:blipFill rotWithShape="1">
        <a:blip r:embed="rId19"/>
        <a:srcRect/>
        <a:stretch>
          <a:fillRect/>
        </a:stretch>
      </xdr:blipFill>
      <xdr:spPr>
        <a:xfrm>
          <a:off x="75438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9525</xdr:rowOff>
    </xdr:to>
    <xdr:pic macro="" fPublished="0">
      <xdr:nvPicPr>
        <xdr:cNvPr id="21" name="그림 20"/>
        <xdr:cNvPicPr/>
      </xdr:nvPicPr>
      <xdr:blipFill rotWithShape="1">
        <a:blip r:embed="rId20"/>
        <a:srcRect/>
        <a:stretch>
          <a:fillRect/>
        </a:stretch>
      </xdr:blipFill>
      <xdr:spPr>
        <a:xfrm>
          <a:off x="68580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 macro="" fPublished="0">
      <xdr:nvPicPr>
        <xdr:cNvPr id="22" name="그림 21"/>
        <xdr:cNvPicPr/>
      </xdr:nvPicPr>
      <xdr:blipFill rotWithShape="1">
        <a:blip r:embed="rId21"/>
        <a:srcRect/>
        <a:stretch>
          <a:fillRect/>
        </a:stretch>
      </xdr:blipFill>
      <xdr:spPr>
        <a:xfrm>
          <a:off x="75438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 macro="" fPublished="0">
      <xdr:nvPicPr>
        <xdr:cNvPr id="23" name="그림 22"/>
        <xdr:cNvPicPr/>
      </xdr:nvPicPr>
      <xdr:blipFill rotWithShape="1">
        <a:blip r:embed="rId22"/>
        <a:srcRect/>
        <a:stretch>
          <a:fillRect/>
        </a:stretch>
      </xdr:blipFill>
      <xdr:spPr>
        <a:xfrm>
          <a:off x="27432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 macro="" fPublished="0">
      <xdr:nvPicPr>
        <xdr:cNvPr id="24" name="그림 23"/>
        <xdr:cNvPicPr/>
      </xdr:nvPicPr>
      <xdr:blipFill rotWithShape="1">
        <a:blip r:embed="rId23"/>
        <a:srcRect/>
        <a:stretch>
          <a:fillRect/>
        </a:stretch>
      </xdr:blipFill>
      <xdr:spPr>
        <a:xfrm>
          <a:off x="27432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 macro="" fPublished="0">
      <xdr:nvPicPr>
        <xdr:cNvPr id="25" name="그림 24"/>
        <xdr:cNvPicPr/>
      </xdr:nvPicPr>
      <xdr:blipFill rotWithShape="1">
        <a:blip r:embed="rId24"/>
        <a:srcRect/>
        <a:stretch>
          <a:fillRect/>
        </a:stretch>
      </xdr:blipFill>
      <xdr:spPr>
        <a:xfrm>
          <a:off x="27432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 macro="" fPublished="0">
      <xdr:nvPicPr>
        <xdr:cNvPr id="26" name="그림 25"/>
        <xdr:cNvPicPr/>
      </xdr:nvPicPr>
      <xdr:blipFill rotWithShape="1">
        <a:blip r:embed="rId25"/>
        <a:srcRect/>
        <a:stretch>
          <a:fillRect/>
        </a:stretch>
      </xdr:blipFill>
      <xdr:spPr>
        <a:xfrm>
          <a:off x="27432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9</xdr:row>
      <xdr:rowOff>0</xdr:rowOff>
    </xdr:from>
    <xdr:to>
      <xdr:col>4</xdr:col>
      <xdr:colOff>9525</xdr:colOff>
      <xdr:row>9</xdr:row>
      <xdr:rowOff>9525</xdr:rowOff>
    </xdr:to>
    <xdr:pic macro="" fPublished="0">
      <xdr:nvPicPr>
        <xdr:cNvPr id="27" name="그림 26"/>
        <xdr:cNvPicPr/>
      </xdr:nvPicPr>
      <xdr:blipFill rotWithShape="1">
        <a:blip r:embed="rId26"/>
        <a:srcRect/>
        <a:stretch>
          <a:fillRect/>
        </a:stretch>
      </xdr:blipFill>
      <xdr:spPr>
        <a:xfrm>
          <a:off x="27432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 macro="" fPublished="0">
      <xdr:nvPicPr>
        <xdr:cNvPr id="28" name="그림 27"/>
        <xdr:cNvPicPr/>
      </xdr:nvPicPr>
      <xdr:blipFill rotWithShape="1">
        <a:blip r:embed="rId27"/>
        <a:srcRect/>
        <a:stretch>
          <a:fillRect/>
        </a:stretch>
      </xdr:blipFill>
      <xdr:spPr>
        <a:xfrm>
          <a:off x="27432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 macro="" fPublished="0">
      <xdr:nvPicPr>
        <xdr:cNvPr id="29" name="그림 28"/>
        <xdr:cNvPicPr/>
      </xdr:nvPicPr>
      <xdr:blipFill rotWithShape="1">
        <a:blip r:embed="rId28"/>
        <a:srcRect/>
        <a:stretch>
          <a:fillRect/>
        </a:stretch>
      </xdr:blipFill>
      <xdr:spPr>
        <a:xfrm>
          <a:off x="27432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 macro="" fPublished="0">
      <xdr:nvPicPr>
        <xdr:cNvPr id="30" name="그림 29"/>
        <xdr:cNvPicPr/>
      </xdr:nvPicPr>
      <xdr:blipFill rotWithShape="1">
        <a:blip r:embed="rId29"/>
        <a:srcRect/>
        <a:stretch>
          <a:fillRect/>
        </a:stretch>
      </xdr:blipFill>
      <xdr:spPr>
        <a:xfrm>
          <a:off x="27432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 macro="" fPublished="0">
      <xdr:nvPicPr>
        <xdr:cNvPr id="31" name="그림 30"/>
        <xdr:cNvPicPr/>
      </xdr:nvPicPr>
      <xdr:blipFill rotWithShape="1">
        <a:blip r:embed="rId30"/>
        <a:srcRect/>
        <a:stretch>
          <a:fillRect/>
        </a:stretch>
      </xdr:blipFill>
      <xdr:spPr>
        <a:xfrm>
          <a:off x="27432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14</xdr:row>
      <xdr:rowOff>0</xdr:rowOff>
    </xdr:from>
    <xdr:to>
      <xdr:col>4</xdr:col>
      <xdr:colOff>9525</xdr:colOff>
      <xdr:row>14</xdr:row>
      <xdr:rowOff>9525</xdr:rowOff>
    </xdr:to>
    <xdr:pic macro="" fPublished="0">
      <xdr:nvPicPr>
        <xdr:cNvPr id="32" name="그림 31"/>
        <xdr:cNvPicPr/>
      </xdr:nvPicPr>
      <xdr:blipFill rotWithShape="1">
        <a:blip r:embed="rId31"/>
        <a:srcRect/>
        <a:stretch>
          <a:fillRect/>
        </a:stretch>
      </xdr:blipFill>
      <xdr:spPr>
        <a:xfrm>
          <a:off x="27432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 macro="" fPublished="0">
      <xdr:nvPicPr>
        <xdr:cNvPr id="33" name="그림 32"/>
        <xdr:cNvPicPr/>
      </xdr:nvPicPr>
      <xdr:blipFill rotWithShape="1">
        <a:blip r:embed="rId32"/>
        <a:srcRect/>
        <a:stretch>
          <a:fillRect/>
        </a:stretch>
      </xdr:blipFill>
      <xdr:spPr>
        <a:xfrm>
          <a:off x="27432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 macro="" fPublished="0">
      <xdr:nvPicPr>
        <xdr:cNvPr id="34" name="그림 33"/>
        <xdr:cNvPicPr/>
      </xdr:nvPicPr>
      <xdr:blipFill rotWithShape="1">
        <a:blip r:embed="rId33"/>
        <a:srcRect/>
        <a:stretch>
          <a:fillRect/>
        </a:stretch>
      </xdr:blipFill>
      <xdr:spPr>
        <a:xfrm>
          <a:off x="27432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17</xdr:row>
      <xdr:rowOff>0</xdr:rowOff>
    </xdr:from>
    <xdr:to>
      <xdr:col>4</xdr:col>
      <xdr:colOff>9525</xdr:colOff>
      <xdr:row>17</xdr:row>
      <xdr:rowOff>9525</xdr:rowOff>
    </xdr:to>
    <xdr:pic macro="" fPublished="0">
      <xdr:nvPicPr>
        <xdr:cNvPr id="35" name="그림 34"/>
        <xdr:cNvPicPr/>
      </xdr:nvPicPr>
      <xdr:blipFill rotWithShape="1">
        <a:blip r:embed="rId34"/>
        <a:srcRect/>
        <a:stretch>
          <a:fillRect/>
        </a:stretch>
      </xdr:blipFill>
      <xdr:spPr>
        <a:xfrm>
          <a:off x="27432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18</xdr:row>
      <xdr:rowOff>0</xdr:rowOff>
    </xdr:from>
    <xdr:to>
      <xdr:col>4</xdr:col>
      <xdr:colOff>9525</xdr:colOff>
      <xdr:row>18</xdr:row>
      <xdr:rowOff>9525</xdr:rowOff>
    </xdr:to>
    <xdr:pic macro="" fPublished="0">
      <xdr:nvPicPr>
        <xdr:cNvPr id="36" name="그림 35"/>
        <xdr:cNvPicPr/>
      </xdr:nvPicPr>
      <xdr:blipFill rotWithShape="1">
        <a:blip r:embed="rId35"/>
        <a:srcRect/>
        <a:stretch>
          <a:fillRect/>
        </a:stretch>
      </xdr:blipFill>
      <xdr:spPr>
        <a:xfrm>
          <a:off x="27432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 macro="" fPublished="0">
      <xdr:nvPicPr>
        <xdr:cNvPr id="37" name="그림 36"/>
        <xdr:cNvPicPr/>
      </xdr:nvPicPr>
      <xdr:blipFill rotWithShape="1">
        <a:blip r:embed="rId36"/>
        <a:srcRect/>
        <a:stretch>
          <a:fillRect/>
        </a:stretch>
      </xdr:blipFill>
      <xdr:spPr>
        <a:xfrm>
          <a:off x="27432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20</xdr:row>
      <xdr:rowOff>0</xdr:rowOff>
    </xdr:from>
    <xdr:to>
      <xdr:col>4</xdr:col>
      <xdr:colOff>9525</xdr:colOff>
      <xdr:row>20</xdr:row>
      <xdr:rowOff>9525</xdr:rowOff>
    </xdr:to>
    <xdr:pic macro="" fPublished="0">
      <xdr:nvPicPr>
        <xdr:cNvPr id="38" name="그림 37"/>
        <xdr:cNvPicPr/>
      </xdr:nvPicPr>
      <xdr:blipFill rotWithShape="1">
        <a:blip r:embed="rId37"/>
        <a:srcRect/>
        <a:stretch>
          <a:fillRect/>
        </a:stretch>
      </xdr:blipFill>
      <xdr:spPr>
        <a:xfrm>
          <a:off x="27432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21</xdr:row>
      <xdr:rowOff>0</xdr:rowOff>
    </xdr:from>
    <xdr:to>
      <xdr:col>4</xdr:col>
      <xdr:colOff>9525</xdr:colOff>
      <xdr:row>21</xdr:row>
      <xdr:rowOff>9525</xdr:rowOff>
    </xdr:to>
    <xdr:pic macro="" fPublished="0">
      <xdr:nvPicPr>
        <xdr:cNvPr id="39" name="그림 38"/>
        <xdr:cNvPicPr/>
      </xdr:nvPicPr>
      <xdr:blipFill rotWithShape="1">
        <a:blip r:embed="rId38"/>
        <a:srcRect/>
        <a:stretch>
          <a:fillRect/>
        </a:stretch>
      </xdr:blipFill>
      <xdr:spPr>
        <a:xfrm>
          <a:off x="27432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 macro="" fPublished="0">
      <xdr:nvPicPr>
        <xdr:cNvPr id="40" name="그림 39"/>
        <xdr:cNvPicPr/>
      </xdr:nvPicPr>
      <xdr:blipFill rotWithShape="1">
        <a:blip r:embed="rId39"/>
        <a:srcRect/>
        <a:stretch>
          <a:fillRect/>
        </a:stretch>
      </xdr:blipFill>
      <xdr:spPr>
        <a:xfrm>
          <a:off x="75438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9525</xdr:rowOff>
    </xdr:to>
    <xdr:pic macro="" fPublished="0">
      <xdr:nvPicPr>
        <xdr:cNvPr id="41" name="그림 40"/>
        <xdr:cNvPicPr/>
      </xdr:nvPicPr>
      <xdr:blipFill rotWithShape="1">
        <a:blip r:embed="rId40"/>
        <a:srcRect/>
        <a:stretch>
          <a:fillRect/>
        </a:stretch>
      </xdr:blipFill>
      <xdr:spPr>
        <a:xfrm>
          <a:off x="68580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 macro="" fPublished="0">
      <xdr:nvPicPr>
        <xdr:cNvPr id="42" name="그림 41"/>
        <xdr:cNvPicPr/>
      </xdr:nvPicPr>
      <xdr:blipFill rotWithShape="1">
        <a:blip r:embed="rId41"/>
        <a:srcRect/>
        <a:stretch>
          <a:fillRect/>
        </a:stretch>
      </xdr:blipFill>
      <xdr:spPr>
        <a:xfrm>
          <a:off x="75438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9525</xdr:rowOff>
    </xdr:to>
    <xdr:pic macro="" fPublished="0">
      <xdr:nvPicPr>
        <xdr:cNvPr id="43" name="그림 42"/>
        <xdr:cNvPicPr/>
      </xdr:nvPicPr>
      <xdr:blipFill rotWithShape="1">
        <a:blip r:embed="rId42"/>
        <a:srcRect/>
        <a:stretch>
          <a:fillRect/>
        </a:stretch>
      </xdr:blipFill>
      <xdr:spPr>
        <a:xfrm>
          <a:off x="68580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 macro="" fPublished="0">
      <xdr:nvPicPr>
        <xdr:cNvPr id="44" name="그림 43"/>
        <xdr:cNvPicPr/>
      </xdr:nvPicPr>
      <xdr:blipFill rotWithShape="1">
        <a:blip r:embed="rId43"/>
        <a:srcRect/>
        <a:stretch>
          <a:fillRect/>
        </a:stretch>
      </xdr:blipFill>
      <xdr:spPr>
        <a:xfrm>
          <a:off x="75438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9525</xdr:rowOff>
    </xdr:to>
    <xdr:pic macro="" fPublished="0">
      <xdr:nvPicPr>
        <xdr:cNvPr id="45" name="그림 44"/>
        <xdr:cNvPicPr/>
      </xdr:nvPicPr>
      <xdr:blipFill rotWithShape="1">
        <a:blip r:embed="rId44"/>
        <a:srcRect/>
        <a:stretch>
          <a:fillRect/>
        </a:stretch>
      </xdr:blipFill>
      <xdr:spPr>
        <a:xfrm>
          <a:off x="68580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 macro="" fPublished="0">
      <xdr:nvPicPr>
        <xdr:cNvPr id="46" name="그림 45"/>
        <xdr:cNvPicPr/>
      </xdr:nvPicPr>
      <xdr:blipFill rotWithShape="1">
        <a:blip r:embed="rId45"/>
        <a:srcRect/>
        <a:stretch>
          <a:fillRect/>
        </a:stretch>
      </xdr:blipFill>
      <xdr:spPr>
        <a:xfrm>
          <a:off x="75438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12</xdr:col>
      <xdr:colOff>0</xdr:colOff>
      <xdr:row>4</xdr:row>
      <xdr:rowOff>0</xdr:rowOff>
    </xdr:from>
    <xdr:to>
      <xdr:col>12</xdr:col>
      <xdr:colOff>9525</xdr:colOff>
      <xdr:row>4</xdr:row>
      <xdr:rowOff>9525</xdr:rowOff>
    </xdr:to>
    <xdr:pic macro="" fPublished="0">
      <xdr:nvPicPr>
        <xdr:cNvPr id="47" name="그림 46"/>
        <xdr:cNvPicPr/>
      </xdr:nvPicPr>
      <xdr:blipFill rotWithShape="1">
        <a:blip r:embed="rId46"/>
        <a:srcRect/>
        <a:stretch>
          <a:fillRect/>
        </a:stretch>
      </xdr:blipFill>
      <xdr:spPr>
        <a:xfrm>
          <a:off x="82296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13</xdr:col>
      <xdr:colOff>0</xdr:colOff>
      <xdr:row>4</xdr:row>
      <xdr:rowOff>0</xdr:rowOff>
    </xdr:from>
    <xdr:to>
      <xdr:col>13</xdr:col>
      <xdr:colOff>9525</xdr:colOff>
      <xdr:row>4</xdr:row>
      <xdr:rowOff>9525</xdr:rowOff>
    </xdr:to>
    <xdr:pic macro="" fPublished="0">
      <xdr:nvPicPr>
        <xdr:cNvPr id="48" name="그림 47"/>
        <xdr:cNvPicPr/>
      </xdr:nvPicPr>
      <xdr:blipFill rotWithShape="1">
        <a:blip r:embed="rId47"/>
        <a:srcRect/>
        <a:stretch>
          <a:fillRect/>
        </a:stretch>
      </xdr:blipFill>
      <xdr:spPr>
        <a:xfrm>
          <a:off x="89154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14</xdr:col>
      <xdr:colOff>0</xdr:colOff>
      <xdr:row>4</xdr:row>
      <xdr:rowOff>0</xdr:rowOff>
    </xdr:from>
    <xdr:to>
      <xdr:col>14</xdr:col>
      <xdr:colOff>9525</xdr:colOff>
      <xdr:row>4</xdr:row>
      <xdr:rowOff>9525</xdr:rowOff>
    </xdr:to>
    <xdr:pic macro="" fPublished="0">
      <xdr:nvPicPr>
        <xdr:cNvPr id="49" name="그림 48"/>
        <xdr:cNvPicPr/>
      </xdr:nvPicPr>
      <xdr:blipFill rotWithShape="1">
        <a:blip r:embed="rId48"/>
        <a:srcRect/>
        <a:stretch>
          <a:fillRect/>
        </a:stretch>
      </xdr:blipFill>
      <xdr:spPr>
        <a:xfrm>
          <a:off x="96012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15</xdr:col>
      <xdr:colOff>0</xdr:colOff>
      <xdr:row>4</xdr:row>
      <xdr:rowOff>0</xdr:rowOff>
    </xdr:from>
    <xdr:to>
      <xdr:col>15</xdr:col>
      <xdr:colOff>9525</xdr:colOff>
      <xdr:row>4</xdr:row>
      <xdr:rowOff>9525</xdr:rowOff>
    </xdr:to>
    <xdr:pic macro="" fPublished="0">
      <xdr:nvPicPr>
        <xdr:cNvPr id="50" name="그림 49"/>
        <xdr:cNvPicPr/>
      </xdr:nvPicPr>
      <xdr:blipFill rotWithShape="1">
        <a:blip r:embed="rId49"/>
        <a:srcRect/>
        <a:stretch>
          <a:fillRect/>
        </a:stretch>
      </xdr:blipFill>
      <xdr:spPr>
        <a:xfrm>
          <a:off x="102870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676275</xdr:colOff>
      <xdr:row>5</xdr:row>
      <xdr:rowOff>0</xdr:rowOff>
    </xdr:from>
    <xdr:to>
      <xdr:col>11</xdr:col>
      <xdr:colOff>0</xdr:colOff>
      <xdr:row>5</xdr:row>
      <xdr:rowOff>9525</xdr:rowOff>
    </xdr:to>
    <xdr:pic macro="" fPublished="0">
      <xdr:nvPicPr>
        <xdr:cNvPr id="51" name="그림 50"/>
        <xdr:cNvPicPr/>
      </xdr:nvPicPr>
      <xdr:blipFill rotWithShape="1">
        <a:blip r:embed="rId50"/>
        <a:srcRect/>
        <a:stretch>
          <a:fillRect/>
        </a:stretch>
      </xdr:blipFill>
      <xdr:spPr>
        <a:xfrm>
          <a:off x="7534274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 macro="" fPublished="0">
      <xdr:nvPicPr>
        <xdr:cNvPr id="52" name="그림 51"/>
        <xdr:cNvPicPr/>
      </xdr:nvPicPr>
      <xdr:blipFill rotWithShape="1">
        <a:blip r:embed="rId51"/>
        <a:srcRect/>
        <a:stretch>
          <a:fillRect/>
        </a:stretch>
      </xdr:blipFill>
      <xdr:spPr>
        <a:xfrm>
          <a:off x="75438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95250</xdr:colOff>
      <xdr:row>5</xdr:row>
      <xdr:rowOff>209550</xdr:rowOff>
    </xdr:from>
    <xdr:to>
      <xdr:col>11</xdr:col>
      <xdr:colOff>104775</xdr:colOff>
      <xdr:row>5</xdr:row>
      <xdr:rowOff>219075</xdr:rowOff>
    </xdr:to>
    <xdr:pic macro="" fPublished="0">
      <xdr:nvPicPr>
        <xdr:cNvPr id="53" name="그림 52"/>
        <xdr:cNvPicPr/>
      </xdr:nvPicPr>
      <xdr:blipFill rotWithShape="1">
        <a:blip r:embed="rId52"/>
        <a:srcRect/>
        <a:stretch>
          <a:fillRect/>
        </a:stretch>
      </xdr:blipFill>
      <xdr:spPr>
        <a:xfrm>
          <a:off x="7639050" y="15906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6</xdr:row>
      <xdr:rowOff>0</xdr:rowOff>
    </xdr:from>
    <xdr:to>
      <xdr:col>10</xdr:col>
      <xdr:colOff>9525</xdr:colOff>
      <xdr:row>6</xdr:row>
      <xdr:rowOff>9525</xdr:rowOff>
    </xdr:to>
    <xdr:pic macro="" fPublished="0">
      <xdr:nvPicPr>
        <xdr:cNvPr id="54" name="그림 53"/>
        <xdr:cNvPicPr/>
      </xdr:nvPicPr>
      <xdr:blipFill rotWithShape="1">
        <a:blip r:embed="rId53"/>
        <a:srcRect/>
        <a:stretch>
          <a:fillRect/>
        </a:stretch>
      </xdr:blipFill>
      <xdr:spPr>
        <a:xfrm>
          <a:off x="68580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7</xdr:row>
      <xdr:rowOff>0</xdr:rowOff>
    </xdr:from>
    <xdr:to>
      <xdr:col>10</xdr:col>
      <xdr:colOff>9525</xdr:colOff>
      <xdr:row>7</xdr:row>
      <xdr:rowOff>9525</xdr:rowOff>
    </xdr:to>
    <xdr:pic macro="" fPublished="0">
      <xdr:nvPicPr>
        <xdr:cNvPr id="55" name="그림 54"/>
        <xdr:cNvPicPr/>
      </xdr:nvPicPr>
      <xdr:blipFill rotWithShape="1">
        <a:blip r:embed="rId54"/>
        <a:srcRect/>
        <a:stretch>
          <a:fillRect/>
        </a:stretch>
      </xdr:blipFill>
      <xdr:spPr>
        <a:xfrm>
          <a:off x="68580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7</xdr:row>
      <xdr:rowOff>0</xdr:rowOff>
    </xdr:from>
    <xdr:to>
      <xdr:col>10</xdr:col>
      <xdr:colOff>9525</xdr:colOff>
      <xdr:row>7</xdr:row>
      <xdr:rowOff>9525</xdr:rowOff>
    </xdr:to>
    <xdr:pic macro="" fPublished="0">
      <xdr:nvPicPr>
        <xdr:cNvPr id="56" name="그림 55"/>
        <xdr:cNvPicPr/>
      </xdr:nvPicPr>
      <xdr:blipFill rotWithShape="1">
        <a:blip r:embed="rId55"/>
        <a:srcRect/>
        <a:stretch>
          <a:fillRect/>
        </a:stretch>
      </xdr:blipFill>
      <xdr:spPr>
        <a:xfrm>
          <a:off x="68580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 macro="" fPublished="0">
      <xdr:nvPicPr>
        <xdr:cNvPr id="57" name="그림 56"/>
        <xdr:cNvPicPr/>
      </xdr:nvPicPr>
      <xdr:blipFill rotWithShape="1">
        <a:blip r:embed="rId56"/>
        <a:srcRect/>
        <a:stretch>
          <a:fillRect/>
        </a:stretch>
      </xdr:blipFill>
      <xdr:spPr>
        <a:xfrm>
          <a:off x="68580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 macro="" fPublished="0">
      <xdr:nvPicPr>
        <xdr:cNvPr id="58" name="그림 57"/>
        <xdr:cNvPicPr/>
      </xdr:nvPicPr>
      <xdr:blipFill rotWithShape="1">
        <a:blip r:embed="rId57"/>
        <a:srcRect/>
        <a:stretch>
          <a:fillRect/>
        </a:stretch>
      </xdr:blipFill>
      <xdr:spPr>
        <a:xfrm>
          <a:off x="68580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 macro="" fPublished="0">
      <xdr:nvPicPr>
        <xdr:cNvPr id="59" name="그림 58"/>
        <xdr:cNvPicPr/>
      </xdr:nvPicPr>
      <xdr:blipFill rotWithShape="1">
        <a:blip r:embed="rId58"/>
        <a:srcRect/>
        <a:stretch>
          <a:fillRect/>
        </a:stretch>
      </xdr:blipFill>
      <xdr:spPr>
        <a:xfrm>
          <a:off x="68580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 macro="" fPublished="0">
      <xdr:nvPicPr>
        <xdr:cNvPr id="60" name="그림 59"/>
        <xdr:cNvPicPr/>
      </xdr:nvPicPr>
      <xdr:blipFill rotWithShape="1">
        <a:blip r:embed="rId59"/>
        <a:srcRect/>
        <a:stretch>
          <a:fillRect/>
        </a:stretch>
      </xdr:blipFill>
      <xdr:spPr>
        <a:xfrm>
          <a:off x="68580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 macro="" fPublished="0">
      <xdr:nvPicPr>
        <xdr:cNvPr id="61" name="그림 60"/>
        <xdr:cNvPicPr/>
      </xdr:nvPicPr>
      <xdr:blipFill rotWithShape="1">
        <a:blip r:embed="rId60"/>
        <a:srcRect/>
        <a:stretch>
          <a:fillRect/>
        </a:stretch>
      </xdr:blipFill>
      <xdr:spPr>
        <a:xfrm>
          <a:off x="68580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 macro="" fPublished="0">
      <xdr:nvPicPr>
        <xdr:cNvPr id="62" name="그림 61"/>
        <xdr:cNvPicPr/>
      </xdr:nvPicPr>
      <xdr:blipFill rotWithShape="1">
        <a:blip r:embed="rId61"/>
        <a:srcRect/>
        <a:stretch>
          <a:fillRect/>
        </a:stretch>
      </xdr:blipFill>
      <xdr:spPr>
        <a:xfrm>
          <a:off x="68580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11</xdr:row>
      <xdr:rowOff>0</xdr:rowOff>
    </xdr:from>
    <xdr:to>
      <xdr:col>10</xdr:col>
      <xdr:colOff>9525</xdr:colOff>
      <xdr:row>11</xdr:row>
      <xdr:rowOff>9525</xdr:rowOff>
    </xdr:to>
    <xdr:pic macro="" fPublished="0">
      <xdr:nvPicPr>
        <xdr:cNvPr id="63" name="그림 62"/>
        <xdr:cNvPicPr/>
      </xdr:nvPicPr>
      <xdr:blipFill rotWithShape="1">
        <a:blip r:embed="rId62"/>
        <a:srcRect/>
        <a:stretch>
          <a:fillRect/>
        </a:stretch>
      </xdr:blipFill>
      <xdr:spPr>
        <a:xfrm>
          <a:off x="68580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11</xdr:row>
      <xdr:rowOff>0</xdr:rowOff>
    </xdr:from>
    <xdr:to>
      <xdr:col>10</xdr:col>
      <xdr:colOff>9525</xdr:colOff>
      <xdr:row>11</xdr:row>
      <xdr:rowOff>9525</xdr:rowOff>
    </xdr:to>
    <xdr:pic macro="" fPublished="0">
      <xdr:nvPicPr>
        <xdr:cNvPr id="64" name="그림 63"/>
        <xdr:cNvPicPr/>
      </xdr:nvPicPr>
      <xdr:blipFill rotWithShape="1">
        <a:blip r:embed="rId63"/>
        <a:srcRect/>
        <a:stretch>
          <a:fillRect/>
        </a:stretch>
      </xdr:blipFill>
      <xdr:spPr>
        <a:xfrm>
          <a:off x="68580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 macro="" fPublished="0">
      <xdr:nvPicPr>
        <xdr:cNvPr id="65" name="그림 64"/>
        <xdr:cNvPicPr/>
      </xdr:nvPicPr>
      <xdr:blipFill rotWithShape="1">
        <a:blip r:embed="rId64"/>
        <a:srcRect/>
        <a:stretch>
          <a:fillRect/>
        </a:stretch>
      </xdr:blipFill>
      <xdr:spPr>
        <a:xfrm>
          <a:off x="68580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 macro="" fPublished="0">
      <xdr:nvPicPr>
        <xdr:cNvPr id="66" name="그림 65"/>
        <xdr:cNvPicPr/>
      </xdr:nvPicPr>
      <xdr:blipFill rotWithShape="1">
        <a:blip r:embed="rId65"/>
        <a:srcRect/>
        <a:stretch>
          <a:fillRect/>
        </a:stretch>
      </xdr:blipFill>
      <xdr:spPr>
        <a:xfrm>
          <a:off x="68580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 macro="" fPublished="0">
      <xdr:nvPicPr>
        <xdr:cNvPr id="67" name="그림 66"/>
        <xdr:cNvPicPr/>
      </xdr:nvPicPr>
      <xdr:blipFill rotWithShape="1">
        <a:blip r:embed="rId66"/>
        <a:srcRect/>
        <a:stretch>
          <a:fillRect/>
        </a:stretch>
      </xdr:blipFill>
      <xdr:spPr>
        <a:xfrm>
          <a:off x="68580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13</xdr:row>
      <xdr:rowOff>0</xdr:rowOff>
    </xdr:from>
    <xdr:to>
      <xdr:col>10</xdr:col>
      <xdr:colOff>9525</xdr:colOff>
      <xdr:row>13</xdr:row>
      <xdr:rowOff>9525</xdr:rowOff>
    </xdr:to>
    <xdr:pic macro="" fPublished="0">
      <xdr:nvPicPr>
        <xdr:cNvPr id="68" name="그림 67"/>
        <xdr:cNvPicPr/>
      </xdr:nvPicPr>
      <xdr:blipFill rotWithShape="1">
        <a:blip r:embed="rId67"/>
        <a:srcRect/>
        <a:stretch>
          <a:fillRect/>
        </a:stretch>
      </xdr:blipFill>
      <xdr:spPr>
        <a:xfrm>
          <a:off x="68580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14</xdr:row>
      <xdr:rowOff>0</xdr:rowOff>
    </xdr:from>
    <xdr:to>
      <xdr:col>10</xdr:col>
      <xdr:colOff>9525</xdr:colOff>
      <xdr:row>14</xdr:row>
      <xdr:rowOff>9525</xdr:rowOff>
    </xdr:to>
    <xdr:pic macro="" fPublished="0">
      <xdr:nvPicPr>
        <xdr:cNvPr id="69" name="그림 68"/>
        <xdr:cNvPicPr/>
      </xdr:nvPicPr>
      <xdr:blipFill rotWithShape="1">
        <a:blip r:embed="rId68"/>
        <a:srcRect/>
        <a:stretch>
          <a:fillRect/>
        </a:stretch>
      </xdr:blipFill>
      <xdr:spPr>
        <a:xfrm>
          <a:off x="68580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14</xdr:row>
      <xdr:rowOff>0</xdr:rowOff>
    </xdr:from>
    <xdr:to>
      <xdr:col>10</xdr:col>
      <xdr:colOff>9525</xdr:colOff>
      <xdr:row>14</xdr:row>
      <xdr:rowOff>9525</xdr:rowOff>
    </xdr:to>
    <xdr:pic macro="" fPublished="0">
      <xdr:nvPicPr>
        <xdr:cNvPr id="70" name="그림 69"/>
        <xdr:cNvPicPr/>
      </xdr:nvPicPr>
      <xdr:blipFill rotWithShape="1">
        <a:blip r:embed="rId69"/>
        <a:srcRect/>
        <a:stretch>
          <a:fillRect/>
        </a:stretch>
      </xdr:blipFill>
      <xdr:spPr>
        <a:xfrm>
          <a:off x="68580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15</xdr:row>
      <xdr:rowOff>0</xdr:rowOff>
    </xdr:from>
    <xdr:to>
      <xdr:col>10</xdr:col>
      <xdr:colOff>9525</xdr:colOff>
      <xdr:row>15</xdr:row>
      <xdr:rowOff>9525</xdr:rowOff>
    </xdr:to>
    <xdr:pic macro="" fPublished="0">
      <xdr:nvPicPr>
        <xdr:cNvPr id="71" name="그림 70"/>
        <xdr:cNvPicPr/>
      </xdr:nvPicPr>
      <xdr:blipFill rotWithShape="1">
        <a:blip r:embed="rId70"/>
        <a:srcRect/>
        <a:stretch>
          <a:fillRect/>
        </a:stretch>
      </xdr:blipFill>
      <xdr:spPr>
        <a:xfrm>
          <a:off x="68580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15</xdr:row>
      <xdr:rowOff>0</xdr:rowOff>
    </xdr:from>
    <xdr:to>
      <xdr:col>10</xdr:col>
      <xdr:colOff>9525</xdr:colOff>
      <xdr:row>15</xdr:row>
      <xdr:rowOff>9525</xdr:rowOff>
    </xdr:to>
    <xdr:pic macro="" fPublished="0">
      <xdr:nvPicPr>
        <xdr:cNvPr id="72" name="그림 71"/>
        <xdr:cNvPicPr/>
      </xdr:nvPicPr>
      <xdr:blipFill rotWithShape="1">
        <a:blip r:embed="rId71"/>
        <a:srcRect/>
        <a:stretch>
          <a:fillRect/>
        </a:stretch>
      </xdr:blipFill>
      <xdr:spPr>
        <a:xfrm>
          <a:off x="68580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16</xdr:row>
      <xdr:rowOff>0</xdr:rowOff>
    </xdr:from>
    <xdr:to>
      <xdr:col>10</xdr:col>
      <xdr:colOff>9525</xdr:colOff>
      <xdr:row>16</xdr:row>
      <xdr:rowOff>9525</xdr:rowOff>
    </xdr:to>
    <xdr:pic macro="" fPublished="0">
      <xdr:nvPicPr>
        <xdr:cNvPr id="73" name="그림 72"/>
        <xdr:cNvPicPr/>
      </xdr:nvPicPr>
      <xdr:blipFill rotWithShape="1">
        <a:blip r:embed="rId72"/>
        <a:srcRect/>
        <a:stretch>
          <a:fillRect/>
        </a:stretch>
      </xdr:blipFill>
      <xdr:spPr>
        <a:xfrm>
          <a:off x="68580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16</xdr:row>
      <xdr:rowOff>0</xdr:rowOff>
    </xdr:from>
    <xdr:to>
      <xdr:col>10</xdr:col>
      <xdr:colOff>9525</xdr:colOff>
      <xdr:row>16</xdr:row>
      <xdr:rowOff>9525</xdr:rowOff>
    </xdr:to>
    <xdr:pic macro="" fPublished="0">
      <xdr:nvPicPr>
        <xdr:cNvPr id="74" name="그림 73"/>
        <xdr:cNvPicPr/>
      </xdr:nvPicPr>
      <xdr:blipFill rotWithShape="1">
        <a:blip r:embed="rId73"/>
        <a:srcRect/>
        <a:stretch>
          <a:fillRect/>
        </a:stretch>
      </xdr:blipFill>
      <xdr:spPr>
        <a:xfrm>
          <a:off x="68580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17</xdr:row>
      <xdr:rowOff>0</xdr:rowOff>
    </xdr:from>
    <xdr:to>
      <xdr:col>10</xdr:col>
      <xdr:colOff>9525</xdr:colOff>
      <xdr:row>17</xdr:row>
      <xdr:rowOff>9525</xdr:rowOff>
    </xdr:to>
    <xdr:pic macro="" fPublished="0">
      <xdr:nvPicPr>
        <xdr:cNvPr id="75" name="그림 74"/>
        <xdr:cNvPicPr/>
      </xdr:nvPicPr>
      <xdr:blipFill rotWithShape="1">
        <a:blip r:embed="rId74"/>
        <a:srcRect/>
        <a:stretch>
          <a:fillRect/>
        </a:stretch>
      </xdr:blipFill>
      <xdr:spPr>
        <a:xfrm>
          <a:off x="68580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17</xdr:row>
      <xdr:rowOff>0</xdr:rowOff>
    </xdr:from>
    <xdr:to>
      <xdr:col>10</xdr:col>
      <xdr:colOff>9525</xdr:colOff>
      <xdr:row>17</xdr:row>
      <xdr:rowOff>9525</xdr:rowOff>
    </xdr:to>
    <xdr:pic macro="" fPublished="0">
      <xdr:nvPicPr>
        <xdr:cNvPr id="76" name="그림 75"/>
        <xdr:cNvPicPr/>
      </xdr:nvPicPr>
      <xdr:blipFill rotWithShape="1">
        <a:blip r:embed="rId75"/>
        <a:srcRect/>
        <a:stretch>
          <a:fillRect/>
        </a:stretch>
      </xdr:blipFill>
      <xdr:spPr>
        <a:xfrm>
          <a:off x="68580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18</xdr:row>
      <xdr:rowOff>0</xdr:rowOff>
    </xdr:from>
    <xdr:to>
      <xdr:col>10</xdr:col>
      <xdr:colOff>9525</xdr:colOff>
      <xdr:row>18</xdr:row>
      <xdr:rowOff>9525</xdr:rowOff>
    </xdr:to>
    <xdr:pic macro="" fPublished="0">
      <xdr:nvPicPr>
        <xdr:cNvPr id="77" name="그림 76"/>
        <xdr:cNvPicPr/>
      </xdr:nvPicPr>
      <xdr:blipFill rotWithShape="1">
        <a:blip r:embed="rId76"/>
        <a:srcRect/>
        <a:stretch>
          <a:fillRect/>
        </a:stretch>
      </xdr:blipFill>
      <xdr:spPr>
        <a:xfrm>
          <a:off x="68580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18</xdr:row>
      <xdr:rowOff>0</xdr:rowOff>
    </xdr:from>
    <xdr:to>
      <xdr:col>10</xdr:col>
      <xdr:colOff>9525</xdr:colOff>
      <xdr:row>18</xdr:row>
      <xdr:rowOff>9525</xdr:rowOff>
    </xdr:to>
    <xdr:pic macro="" fPublished="0">
      <xdr:nvPicPr>
        <xdr:cNvPr id="78" name="그림 77"/>
        <xdr:cNvPicPr/>
      </xdr:nvPicPr>
      <xdr:blipFill rotWithShape="1">
        <a:blip r:embed="rId77"/>
        <a:srcRect/>
        <a:stretch>
          <a:fillRect/>
        </a:stretch>
      </xdr:blipFill>
      <xdr:spPr>
        <a:xfrm>
          <a:off x="68580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19</xdr:row>
      <xdr:rowOff>0</xdr:rowOff>
    </xdr:from>
    <xdr:to>
      <xdr:col>10</xdr:col>
      <xdr:colOff>9525</xdr:colOff>
      <xdr:row>19</xdr:row>
      <xdr:rowOff>9525</xdr:rowOff>
    </xdr:to>
    <xdr:pic macro="" fPublished="0">
      <xdr:nvPicPr>
        <xdr:cNvPr id="79" name="그림 78"/>
        <xdr:cNvPicPr/>
      </xdr:nvPicPr>
      <xdr:blipFill rotWithShape="1">
        <a:blip r:embed="rId78"/>
        <a:srcRect/>
        <a:stretch>
          <a:fillRect/>
        </a:stretch>
      </xdr:blipFill>
      <xdr:spPr>
        <a:xfrm>
          <a:off x="68580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19</xdr:row>
      <xdr:rowOff>0</xdr:rowOff>
    </xdr:from>
    <xdr:to>
      <xdr:col>10</xdr:col>
      <xdr:colOff>9525</xdr:colOff>
      <xdr:row>19</xdr:row>
      <xdr:rowOff>9525</xdr:rowOff>
    </xdr:to>
    <xdr:pic macro="" fPublished="0">
      <xdr:nvPicPr>
        <xdr:cNvPr id="80" name="그림 79"/>
        <xdr:cNvPicPr/>
      </xdr:nvPicPr>
      <xdr:blipFill rotWithShape="1">
        <a:blip r:embed="rId79"/>
        <a:srcRect/>
        <a:stretch>
          <a:fillRect/>
        </a:stretch>
      </xdr:blipFill>
      <xdr:spPr>
        <a:xfrm>
          <a:off x="68580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20</xdr:row>
      <xdr:rowOff>0</xdr:rowOff>
    </xdr:from>
    <xdr:to>
      <xdr:col>10</xdr:col>
      <xdr:colOff>9525</xdr:colOff>
      <xdr:row>20</xdr:row>
      <xdr:rowOff>9525</xdr:rowOff>
    </xdr:to>
    <xdr:pic macro="" fPublished="0">
      <xdr:nvPicPr>
        <xdr:cNvPr id="81" name="그림 80"/>
        <xdr:cNvPicPr/>
      </xdr:nvPicPr>
      <xdr:blipFill rotWithShape="1">
        <a:blip r:embed="rId80"/>
        <a:srcRect/>
        <a:stretch>
          <a:fillRect/>
        </a:stretch>
      </xdr:blipFill>
      <xdr:spPr>
        <a:xfrm>
          <a:off x="68580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20</xdr:row>
      <xdr:rowOff>0</xdr:rowOff>
    </xdr:from>
    <xdr:to>
      <xdr:col>10</xdr:col>
      <xdr:colOff>9525</xdr:colOff>
      <xdr:row>20</xdr:row>
      <xdr:rowOff>9525</xdr:rowOff>
    </xdr:to>
    <xdr:pic macro="" fPublished="0">
      <xdr:nvPicPr>
        <xdr:cNvPr id="82" name="그림 81"/>
        <xdr:cNvPicPr/>
      </xdr:nvPicPr>
      <xdr:blipFill rotWithShape="1">
        <a:blip r:embed="rId81"/>
        <a:srcRect/>
        <a:stretch>
          <a:fillRect/>
        </a:stretch>
      </xdr:blipFill>
      <xdr:spPr>
        <a:xfrm>
          <a:off x="68580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21</xdr:row>
      <xdr:rowOff>0</xdr:rowOff>
    </xdr:from>
    <xdr:to>
      <xdr:col>10</xdr:col>
      <xdr:colOff>9525</xdr:colOff>
      <xdr:row>21</xdr:row>
      <xdr:rowOff>9525</xdr:rowOff>
    </xdr:to>
    <xdr:pic macro="" fPublished="0">
      <xdr:nvPicPr>
        <xdr:cNvPr id="83" name="그림 82"/>
        <xdr:cNvPicPr/>
      </xdr:nvPicPr>
      <xdr:blipFill rotWithShape="1">
        <a:blip r:embed="rId82"/>
        <a:srcRect/>
        <a:stretch>
          <a:fillRect/>
        </a:stretch>
      </xdr:blipFill>
      <xdr:spPr>
        <a:xfrm>
          <a:off x="68580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21</xdr:row>
      <xdr:rowOff>0</xdr:rowOff>
    </xdr:from>
    <xdr:to>
      <xdr:col>10</xdr:col>
      <xdr:colOff>9525</xdr:colOff>
      <xdr:row>21</xdr:row>
      <xdr:rowOff>9525</xdr:rowOff>
    </xdr:to>
    <xdr:pic macro="" fPublished="0">
      <xdr:nvPicPr>
        <xdr:cNvPr id="84" name="그림 83"/>
        <xdr:cNvPicPr/>
      </xdr:nvPicPr>
      <xdr:blipFill rotWithShape="1">
        <a:blip r:embed="rId83"/>
        <a:srcRect/>
        <a:stretch>
          <a:fillRect/>
        </a:stretch>
      </xdr:blipFill>
      <xdr:spPr>
        <a:xfrm>
          <a:off x="68580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5</xdr:row>
      <xdr:rowOff>0</xdr:rowOff>
    </xdr:from>
    <xdr:to>
      <xdr:col>10</xdr:col>
      <xdr:colOff>9525</xdr:colOff>
      <xdr:row>5</xdr:row>
      <xdr:rowOff>9525</xdr:rowOff>
    </xdr:to>
    <xdr:pic macro="" fPublished="0">
      <xdr:nvPicPr>
        <xdr:cNvPr id="85" name="그림 84"/>
        <xdr:cNvPicPr/>
      </xdr:nvPicPr>
      <xdr:blipFill rotWithShape="1">
        <a:blip r:embed="rId84"/>
        <a:srcRect/>
        <a:stretch>
          <a:fillRect/>
        </a:stretch>
      </xdr:blipFill>
      <xdr:spPr>
        <a:xfrm>
          <a:off x="68580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5</xdr:row>
      <xdr:rowOff>0</xdr:rowOff>
    </xdr:from>
    <xdr:to>
      <xdr:col>10</xdr:col>
      <xdr:colOff>9525</xdr:colOff>
      <xdr:row>5</xdr:row>
      <xdr:rowOff>9525</xdr:rowOff>
    </xdr:to>
    <xdr:pic macro="" fPublished="0">
      <xdr:nvPicPr>
        <xdr:cNvPr id="86" name="그림 85"/>
        <xdr:cNvPicPr/>
      </xdr:nvPicPr>
      <xdr:blipFill rotWithShape="1">
        <a:blip r:embed="rId85"/>
        <a:srcRect/>
        <a:stretch>
          <a:fillRect/>
        </a:stretch>
      </xdr:blipFill>
      <xdr:spPr>
        <a:xfrm>
          <a:off x="68580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6</xdr:row>
      <xdr:rowOff>0</xdr:rowOff>
    </xdr:from>
    <xdr:to>
      <xdr:col>11</xdr:col>
      <xdr:colOff>9525</xdr:colOff>
      <xdr:row>6</xdr:row>
      <xdr:rowOff>9525</xdr:rowOff>
    </xdr:to>
    <xdr:pic macro="" fPublished="0">
      <xdr:nvPicPr>
        <xdr:cNvPr id="87" name="그림 86"/>
        <xdr:cNvPicPr/>
      </xdr:nvPicPr>
      <xdr:blipFill rotWithShape="1">
        <a:blip r:embed="rId86"/>
        <a:srcRect/>
        <a:stretch>
          <a:fillRect/>
        </a:stretch>
      </xdr:blipFill>
      <xdr:spPr>
        <a:xfrm>
          <a:off x="75438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6</xdr:row>
      <xdr:rowOff>0</xdr:rowOff>
    </xdr:from>
    <xdr:to>
      <xdr:col>11</xdr:col>
      <xdr:colOff>9525</xdr:colOff>
      <xdr:row>6</xdr:row>
      <xdr:rowOff>9525</xdr:rowOff>
    </xdr:to>
    <xdr:pic macro="" fPublished="0">
      <xdr:nvPicPr>
        <xdr:cNvPr id="88" name="그림 87"/>
        <xdr:cNvPicPr/>
      </xdr:nvPicPr>
      <xdr:blipFill rotWithShape="1">
        <a:blip r:embed="rId87"/>
        <a:srcRect/>
        <a:stretch>
          <a:fillRect/>
        </a:stretch>
      </xdr:blipFill>
      <xdr:spPr>
        <a:xfrm>
          <a:off x="75438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7</xdr:row>
      <xdr:rowOff>0</xdr:rowOff>
    </xdr:from>
    <xdr:to>
      <xdr:col>11</xdr:col>
      <xdr:colOff>9525</xdr:colOff>
      <xdr:row>7</xdr:row>
      <xdr:rowOff>9525</xdr:rowOff>
    </xdr:to>
    <xdr:pic macro="" fPublished="0">
      <xdr:nvPicPr>
        <xdr:cNvPr id="89" name="그림 88"/>
        <xdr:cNvPicPr/>
      </xdr:nvPicPr>
      <xdr:blipFill rotWithShape="1">
        <a:blip r:embed="rId88"/>
        <a:srcRect/>
        <a:stretch>
          <a:fillRect/>
        </a:stretch>
      </xdr:blipFill>
      <xdr:spPr>
        <a:xfrm>
          <a:off x="75438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7</xdr:row>
      <xdr:rowOff>0</xdr:rowOff>
    </xdr:from>
    <xdr:to>
      <xdr:col>11</xdr:col>
      <xdr:colOff>9525</xdr:colOff>
      <xdr:row>7</xdr:row>
      <xdr:rowOff>9525</xdr:rowOff>
    </xdr:to>
    <xdr:pic macro="" fPublished="0">
      <xdr:nvPicPr>
        <xdr:cNvPr id="90" name="그림 89"/>
        <xdr:cNvPicPr/>
      </xdr:nvPicPr>
      <xdr:blipFill rotWithShape="1">
        <a:blip r:embed="rId89"/>
        <a:srcRect/>
        <a:stretch>
          <a:fillRect/>
        </a:stretch>
      </xdr:blipFill>
      <xdr:spPr>
        <a:xfrm>
          <a:off x="75438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 macro="" fPublished="0">
      <xdr:nvPicPr>
        <xdr:cNvPr id="91" name="그림 90"/>
        <xdr:cNvPicPr/>
      </xdr:nvPicPr>
      <xdr:blipFill rotWithShape="1">
        <a:blip r:embed="rId90"/>
        <a:srcRect/>
        <a:stretch>
          <a:fillRect/>
        </a:stretch>
      </xdr:blipFill>
      <xdr:spPr>
        <a:xfrm>
          <a:off x="75438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 macro="" fPublished="0">
      <xdr:nvPicPr>
        <xdr:cNvPr id="92" name="그림 91"/>
        <xdr:cNvPicPr/>
      </xdr:nvPicPr>
      <xdr:blipFill rotWithShape="1">
        <a:blip r:embed="rId91"/>
        <a:srcRect/>
        <a:stretch>
          <a:fillRect/>
        </a:stretch>
      </xdr:blipFill>
      <xdr:spPr>
        <a:xfrm>
          <a:off x="75438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9525</xdr:rowOff>
    </xdr:to>
    <xdr:pic macro="" fPublished="0">
      <xdr:nvPicPr>
        <xdr:cNvPr id="93" name="그림 92"/>
        <xdr:cNvPicPr/>
      </xdr:nvPicPr>
      <xdr:blipFill rotWithShape="1">
        <a:blip r:embed="rId92"/>
        <a:srcRect/>
        <a:stretch>
          <a:fillRect/>
        </a:stretch>
      </xdr:blipFill>
      <xdr:spPr>
        <a:xfrm>
          <a:off x="75438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9525</xdr:rowOff>
    </xdr:to>
    <xdr:pic macro="" fPublished="0">
      <xdr:nvPicPr>
        <xdr:cNvPr id="94" name="그림 93"/>
        <xdr:cNvPicPr/>
      </xdr:nvPicPr>
      <xdr:blipFill rotWithShape="1">
        <a:blip r:embed="rId93"/>
        <a:srcRect/>
        <a:stretch>
          <a:fillRect/>
        </a:stretch>
      </xdr:blipFill>
      <xdr:spPr>
        <a:xfrm>
          <a:off x="75438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 macro="" fPublished="0">
      <xdr:nvPicPr>
        <xdr:cNvPr id="95" name="그림 94"/>
        <xdr:cNvPicPr/>
      </xdr:nvPicPr>
      <xdr:blipFill rotWithShape="1">
        <a:blip r:embed="rId94"/>
        <a:srcRect/>
        <a:stretch>
          <a:fillRect/>
        </a:stretch>
      </xdr:blipFill>
      <xdr:spPr>
        <a:xfrm>
          <a:off x="75438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 macro="" fPublished="0">
      <xdr:nvPicPr>
        <xdr:cNvPr id="96" name="그림 95"/>
        <xdr:cNvPicPr/>
      </xdr:nvPicPr>
      <xdr:blipFill rotWithShape="1">
        <a:blip r:embed="rId95"/>
        <a:srcRect/>
        <a:stretch>
          <a:fillRect/>
        </a:stretch>
      </xdr:blipFill>
      <xdr:spPr>
        <a:xfrm>
          <a:off x="75438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11</xdr:row>
      <xdr:rowOff>0</xdr:rowOff>
    </xdr:from>
    <xdr:to>
      <xdr:col>11</xdr:col>
      <xdr:colOff>9525</xdr:colOff>
      <xdr:row>11</xdr:row>
      <xdr:rowOff>9525</xdr:rowOff>
    </xdr:to>
    <xdr:pic macro="" fPublished="0">
      <xdr:nvPicPr>
        <xdr:cNvPr id="97" name="그림 96"/>
        <xdr:cNvPicPr/>
      </xdr:nvPicPr>
      <xdr:blipFill rotWithShape="1">
        <a:blip r:embed="rId96"/>
        <a:srcRect/>
        <a:stretch>
          <a:fillRect/>
        </a:stretch>
      </xdr:blipFill>
      <xdr:spPr>
        <a:xfrm>
          <a:off x="75438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11</xdr:row>
      <xdr:rowOff>0</xdr:rowOff>
    </xdr:from>
    <xdr:to>
      <xdr:col>11</xdr:col>
      <xdr:colOff>9525</xdr:colOff>
      <xdr:row>11</xdr:row>
      <xdr:rowOff>9525</xdr:rowOff>
    </xdr:to>
    <xdr:pic macro="" fPublished="0">
      <xdr:nvPicPr>
        <xdr:cNvPr id="98" name="그림 97"/>
        <xdr:cNvPicPr/>
      </xdr:nvPicPr>
      <xdr:blipFill rotWithShape="1">
        <a:blip r:embed="rId97"/>
        <a:srcRect/>
        <a:stretch>
          <a:fillRect/>
        </a:stretch>
      </xdr:blipFill>
      <xdr:spPr>
        <a:xfrm>
          <a:off x="75438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 macro="" fPublished="0">
      <xdr:nvPicPr>
        <xdr:cNvPr id="99" name="그림 98"/>
        <xdr:cNvPicPr/>
      </xdr:nvPicPr>
      <xdr:blipFill rotWithShape="1">
        <a:blip r:embed="rId98"/>
        <a:srcRect/>
        <a:stretch>
          <a:fillRect/>
        </a:stretch>
      </xdr:blipFill>
      <xdr:spPr>
        <a:xfrm>
          <a:off x="75438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 macro="" fPublished="0">
      <xdr:nvPicPr>
        <xdr:cNvPr id="100" name="그림 99"/>
        <xdr:cNvPicPr/>
      </xdr:nvPicPr>
      <xdr:blipFill rotWithShape="1">
        <a:blip r:embed="rId99"/>
        <a:srcRect/>
        <a:stretch>
          <a:fillRect/>
        </a:stretch>
      </xdr:blipFill>
      <xdr:spPr>
        <a:xfrm>
          <a:off x="75438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 macro="" fPublished="0">
      <xdr:nvPicPr>
        <xdr:cNvPr id="101" name="그림 100"/>
        <xdr:cNvPicPr/>
      </xdr:nvPicPr>
      <xdr:blipFill rotWithShape="1">
        <a:blip r:embed="rId100"/>
        <a:srcRect/>
        <a:stretch>
          <a:fillRect/>
        </a:stretch>
      </xdr:blipFill>
      <xdr:spPr>
        <a:xfrm>
          <a:off x="75438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9525</xdr:rowOff>
    </xdr:to>
    <xdr:pic macro="" fPublished="0">
      <xdr:nvPicPr>
        <xdr:cNvPr id="102" name="그림 101"/>
        <xdr:cNvPicPr/>
      </xdr:nvPicPr>
      <xdr:blipFill rotWithShape="1">
        <a:blip r:embed="rId101"/>
        <a:srcRect/>
        <a:stretch>
          <a:fillRect/>
        </a:stretch>
      </xdr:blipFill>
      <xdr:spPr>
        <a:xfrm>
          <a:off x="75438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 macro="" fPublished="0">
      <xdr:nvPicPr>
        <xdr:cNvPr id="103" name="그림 102"/>
        <xdr:cNvPicPr/>
      </xdr:nvPicPr>
      <xdr:blipFill rotWithShape="1">
        <a:blip r:embed="rId102"/>
        <a:srcRect/>
        <a:stretch>
          <a:fillRect/>
        </a:stretch>
      </xdr:blipFill>
      <xdr:spPr>
        <a:xfrm>
          <a:off x="75438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9525</xdr:rowOff>
    </xdr:to>
    <xdr:pic macro="" fPublished="0">
      <xdr:nvPicPr>
        <xdr:cNvPr id="104" name="그림 103"/>
        <xdr:cNvPicPr/>
      </xdr:nvPicPr>
      <xdr:blipFill rotWithShape="1">
        <a:blip r:embed="rId103"/>
        <a:srcRect/>
        <a:stretch>
          <a:fillRect/>
        </a:stretch>
      </xdr:blipFill>
      <xdr:spPr>
        <a:xfrm>
          <a:off x="75438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 macro="" fPublished="0">
      <xdr:nvPicPr>
        <xdr:cNvPr id="105" name="그림 104"/>
        <xdr:cNvPicPr/>
      </xdr:nvPicPr>
      <xdr:blipFill rotWithShape="1">
        <a:blip r:embed="rId104"/>
        <a:srcRect/>
        <a:stretch>
          <a:fillRect/>
        </a:stretch>
      </xdr:blipFill>
      <xdr:spPr>
        <a:xfrm>
          <a:off x="75438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9525</xdr:rowOff>
    </xdr:to>
    <xdr:pic macro="" fPublished="0">
      <xdr:nvPicPr>
        <xdr:cNvPr id="106" name="그림 105"/>
        <xdr:cNvPicPr/>
      </xdr:nvPicPr>
      <xdr:blipFill rotWithShape="1">
        <a:blip r:embed="rId105"/>
        <a:srcRect/>
        <a:stretch>
          <a:fillRect/>
        </a:stretch>
      </xdr:blipFill>
      <xdr:spPr>
        <a:xfrm>
          <a:off x="75438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16</xdr:row>
      <xdr:rowOff>0</xdr:rowOff>
    </xdr:from>
    <xdr:to>
      <xdr:col>11</xdr:col>
      <xdr:colOff>9525</xdr:colOff>
      <xdr:row>16</xdr:row>
      <xdr:rowOff>9525</xdr:rowOff>
    </xdr:to>
    <xdr:pic macro="" fPublished="0">
      <xdr:nvPicPr>
        <xdr:cNvPr id="107" name="그림 106"/>
        <xdr:cNvPicPr/>
      </xdr:nvPicPr>
      <xdr:blipFill rotWithShape="1">
        <a:blip r:embed="rId106"/>
        <a:srcRect/>
        <a:stretch>
          <a:fillRect/>
        </a:stretch>
      </xdr:blipFill>
      <xdr:spPr>
        <a:xfrm>
          <a:off x="75438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16</xdr:row>
      <xdr:rowOff>0</xdr:rowOff>
    </xdr:from>
    <xdr:to>
      <xdr:col>11</xdr:col>
      <xdr:colOff>9525</xdr:colOff>
      <xdr:row>16</xdr:row>
      <xdr:rowOff>9525</xdr:rowOff>
    </xdr:to>
    <xdr:pic macro="" fPublished="0">
      <xdr:nvPicPr>
        <xdr:cNvPr id="108" name="그림 107"/>
        <xdr:cNvPicPr/>
      </xdr:nvPicPr>
      <xdr:blipFill rotWithShape="1">
        <a:blip r:embed="rId107"/>
        <a:srcRect/>
        <a:stretch>
          <a:fillRect/>
        </a:stretch>
      </xdr:blipFill>
      <xdr:spPr>
        <a:xfrm>
          <a:off x="75438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 macro="" fPublished="0">
      <xdr:nvPicPr>
        <xdr:cNvPr id="109" name="그림 108"/>
        <xdr:cNvPicPr/>
      </xdr:nvPicPr>
      <xdr:blipFill rotWithShape="1">
        <a:blip r:embed="rId108"/>
        <a:srcRect/>
        <a:stretch>
          <a:fillRect/>
        </a:stretch>
      </xdr:blipFill>
      <xdr:spPr>
        <a:xfrm>
          <a:off x="75438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9525</xdr:rowOff>
    </xdr:to>
    <xdr:pic macro="" fPublished="0">
      <xdr:nvPicPr>
        <xdr:cNvPr id="110" name="그림 109"/>
        <xdr:cNvPicPr/>
      </xdr:nvPicPr>
      <xdr:blipFill rotWithShape="1">
        <a:blip r:embed="rId109"/>
        <a:srcRect/>
        <a:stretch>
          <a:fillRect/>
        </a:stretch>
      </xdr:blipFill>
      <xdr:spPr>
        <a:xfrm>
          <a:off x="75438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 macro="" fPublished="0">
      <xdr:nvPicPr>
        <xdr:cNvPr id="111" name="그림 110"/>
        <xdr:cNvPicPr/>
      </xdr:nvPicPr>
      <xdr:blipFill rotWithShape="1">
        <a:blip r:embed="rId110"/>
        <a:srcRect/>
        <a:stretch>
          <a:fillRect/>
        </a:stretch>
      </xdr:blipFill>
      <xdr:spPr>
        <a:xfrm>
          <a:off x="75438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 macro="" fPublished="0">
      <xdr:nvPicPr>
        <xdr:cNvPr id="112" name="그림 111"/>
        <xdr:cNvPicPr/>
      </xdr:nvPicPr>
      <xdr:blipFill rotWithShape="1">
        <a:blip r:embed="rId111"/>
        <a:srcRect/>
        <a:stretch>
          <a:fillRect/>
        </a:stretch>
      </xdr:blipFill>
      <xdr:spPr>
        <a:xfrm>
          <a:off x="75438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 macro="" fPublished="0">
      <xdr:nvPicPr>
        <xdr:cNvPr id="113" name="그림 112"/>
        <xdr:cNvPicPr/>
      </xdr:nvPicPr>
      <xdr:blipFill rotWithShape="1">
        <a:blip r:embed="rId112"/>
        <a:srcRect/>
        <a:stretch>
          <a:fillRect/>
        </a:stretch>
      </xdr:blipFill>
      <xdr:spPr>
        <a:xfrm>
          <a:off x="75438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 macro="" fPublished="0">
      <xdr:nvPicPr>
        <xdr:cNvPr id="114" name="그림 113"/>
        <xdr:cNvPicPr/>
      </xdr:nvPicPr>
      <xdr:blipFill rotWithShape="1">
        <a:blip r:embed="rId113"/>
        <a:srcRect/>
        <a:stretch>
          <a:fillRect/>
        </a:stretch>
      </xdr:blipFill>
      <xdr:spPr>
        <a:xfrm>
          <a:off x="75438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 macro="" fPublished="0">
      <xdr:nvPicPr>
        <xdr:cNvPr id="115" name="그림 114"/>
        <xdr:cNvPicPr/>
      </xdr:nvPicPr>
      <xdr:blipFill rotWithShape="1">
        <a:blip r:embed="rId114"/>
        <a:srcRect/>
        <a:stretch>
          <a:fillRect/>
        </a:stretch>
      </xdr:blipFill>
      <xdr:spPr>
        <a:xfrm>
          <a:off x="75438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 macro="" fPublished="0">
      <xdr:nvPicPr>
        <xdr:cNvPr id="116" name="그림 115"/>
        <xdr:cNvPicPr/>
      </xdr:nvPicPr>
      <xdr:blipFill rotWithShape="1">
        <a:blip r:embed="rId115"/>
        <a:srcRect/>
        <a:stretch>
          <a:fillRect/>
        </a:stretch>
      </xdr:blipFill>
      <xdr:spPr>
        <a:xfrm>
          <a:off x="75438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 macro="" fPublished="0">
      <xdr:nvPicPr>
        <xdr:cNvPr id="117" name="그림 116"/>
        <xdr:cNvPicPr/>
      </xdr:nvPicPr>
      <xdr:blipFill rotWithShape="1">
        <a:blip r:embed="rId116"/>
        <a:srcRect/>
        <a:stretch>
          <a:fillRect/>
        </a:stretch>
      </xdr:blipFill>
      <xdr:spPr>
        <a:xfrm>
          <a:off x="75438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 macro="" fPublished="0">
      <xdr:nvPicPr>
        <xdr:cNvPr id="118" name="그림 117"/>
        <xdr:cNvPicPr/>
      </xdr:nvPicPr>
      <xdr:blipFill rotWithShape="1">
        <a:blip r:embed="rId117"/>
        <a:srcRect/>
        <a:stretch>
          <a:fillRect/>
        </a:stretch>
      </xdr:blipFill>
      <xdr:spPr>
        <a:xfrm>
          <a:off x="75438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9525</xdr:rowOff>
    </xdr:to>
    <xdr:pic macro="" fPublished="0">
      <xdr:nvPicPr>
        <xdr:cNvPr id="119" name="그림 118"/>
        <xdr:cNvPicPr/>
      </xdr:nvPicPr>
      <xdr:blipFill rotWithShape="1">
        <a:blip r:embed="rId118"/>
        <a:srcRect/>
        <a:stretch>
          <a:fillRect/>
        </a:stretch>
      </xdr:blipFill>
      <xdr:spPr>
        <a:xfrm>
          <a:off x="68580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 macro="" fPublished="0">
      <xdr:nvPicPr>
        <xdr:cNvPr id="120" name="그림 119"/>
        <xdr:cNvPicPr/>
      </xdr:nvPicPr>
      <xdr:blipFill rotWithShape="1">
        <a:blip r:embed="rId119"/>
        <a:srcRect/>
        <a:stretch>
          <a:fillRect/>
        </a:stretch>
      </xdr:blipFill>
      <xdr:spPr>
        <a:xfrm>
          <a:off x="75438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 macro="" fPublished="0">
      <xdr:nvPicPr>
        <xdr:cNvPr id="121" name="그림 120"/>
        <xdr:cNvPicPr/>
      </xdr:nvPicPr>
      <xdr:blipFill rotWithShape="1">
        <a:blip r:embed="rId120"/>
        <a:srcRect/>
        <a:stretch>
          <a:fillRect/>
        </a:stretch>
      </xdr:blipFill>
      <xdr:spPr>
        <a:xfrm>
          <a:off x="27432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 macro="" fPublished="0">
      <xdr:nvPicPr>
        <xdr:cNvPr id="122" name="그림 121"/>
        <xdr:cNvPicPr/>
      </xdr:nvPicPr>
      <xdr:blipFill rotWithShape="1">
        <a:blip r:embed="rId121"/>
        <a:srcRect/>
        <a:stretch>
          <a:fillRect/>
        </a:stretch>
      </xdr:blipFill>
      <xdr:spPr>
        <a:xfrm>
          <a:off x="27432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 macro="" fPublished="0">
      <xdr:nvPicPr>
        <xdr:cNvPr id="123" name="그림 122"/>
        <xdr:cNvPicPr/>
      </xdr:nvPicPr>
      <xdr:blipFill rotWithShape="1">
        <a:blip r:embed="rId122"/>
        <a:srcRect/>
        <a:stretch>
          <a:fillRect/>
        </a:stretch>
      </xdr:blipFill>
      <xdr:spPr>
        <a:xfrm>
          <a:off x="27432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 macro="" fPublished="0">
      <xdr:nvPicPr>
        <xdr:cNvPr id="124" name="그림 123"/>
        <xdr:cNvPicPr/>
      </xdr:nvPicPr>
      <xdr:blipFill rotWithShape="1">
        <a:blip r:embed="rId123"/>
        <a:srcRect/>
        <a:stretch>
          <a:fillRect/>
        </a:stretch>
      </xdr:blipFill>
      <xdr:spPr>
        <a:xfrm>
          <a:off x="27432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9</xdr:row>
      <xdr:rowOff>0</xdr:rowOff>
    </xdr:from>
    <xdr:to>
      <xdr:col>4</xdr:col>
      <xdr:colOff>9525</xdr:colOff>
      <xdr:row>9</xdr:row>
      <xdr:rowOff>9525</xdr:rowOff>
    </xdr:to>
    <xdr:pic macro="" fPublished="0">
      <xdr:nvPicPr>
        <xdr:cNvPr id="125" name="그림 124"/>
        <xdr:cNvPicPr/>
      </xdr:nvPicPr>
      <xdr:blipFill rotWithShape="1">
        <a:blip r:embed="rId124"/>
        <a:srcRect/>
        <a:stretch>
          <a:fillRect/>
        </a:stretch>
      </xdr:blipFill>
      <xdr:spPr>
        <a:xfrm>
          <a:off x="27432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 macro="" fPublished="0">
      <xdr:nvPicPr>
        <xdr:cNvPr id="126" name="그림 125"/>
        <xdr:cNvPicPr/>
      </xdr:nvPicPr>
      <xdr:blipFill rotWithShape="1">
        <a:blip r:embed="rId125"/>
        <a:srcRect/>
        <a:stretch>
          <a:fillRect/>
        </a:stretch>
      </xdr:blipFill>
      <xdr:spPr>
        <a:xfrm>
          <a:off x="27432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 macro="" fPublished="0">
      <xdr:nvPicPr>
        <xdr:cNvPr id="127" name="그림 126"/>
        <xdr:cNvPicPr/>
      </xdr:nvPicPr>
      <xdr:blipFill rotWithShape="1">
        <a:blip r:embed="rId126"/>
        <a:srcRect/>
        <a:stretch>
          <a:fillRect/>
        </a:stretch>
      </xdr:blipFill>
      <xdr:spPr>
        <a:xfrm>
          <a:off x="27432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 macro="" fPublished="0">
      <xdr:nvPicPr>
        <xdr:cNvPr id="128" name="그림 127"/>
        <xdr:cNvPicPr/>
      </xdr:nvPicPr>
      <xdr:blipFill rotWithShape="1">
        <a:blip r:embed="rId127"/>
        <a:srcRect/>
        <a:stretch>
          <a:fillRect/>
        </a:stretch>
      </xdr:blipFill>
      <xdr:spPr>
        <a:xfrm>
          <a:off x="27432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 macro="" fPublished="0">
      <xdr:nvPicPr>
        <xdr:cNvPr id="129" name="그림 128"/>
        <xdr:cNvPicPr/>
      </xdr:nvPicPr>
      <xdr:blipFill rotWithShape="1">
        <a:blip r:embed="rId128"/>
        <a:srcRect/>
        <a:stretch>
          <a:fillRect/>
        </a:stretch>
      </xdr:blipFill>
      <xdr:spPr>
        <a:xfrm>
          <a:off x="27432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14</xdr:row>
      <xdr:rowOff>0</xdr:rowOff>
    </xdr:from>
    <xdr:to>
      <xdr:col>4</xdr:col>
      <xdr:colOff>9525</xdr:colOff>
      <xdr:row>14</xdr:row>
      <xdr:rowOff>9525</xdr:rowOff>
    </xdr:to>
    <xdr:pic macro="" fPublished="0">
      <xdr:nvPicPr>
        <xdr:cNvPr id="130" name="그림 129"/>
        <xdr:cNvPicPr/>
      </xdr:nvPicPr>
      <xdr:blipFill rotWithShape="1">
        <a:blip r:embed="rId129"/>
        <a:srcRect/>
        <a:stretch>
          <a:fillRect/>
        </a:stretch>
      </xdr:blipFill>
      <xdr:spPr>
        <a:xfrm>
          <a:off x="27432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 macro="" fPublished="0">
      <xdr:nvPicPr>
        <xdr:cNvPr id="131" name="그림 130"/>
        <xdr:cNvPicPr/>
      </xdr:nvPicPr>
      <xdr:blipFill rotWithShape="1">
        <a:blip r:embed="rId130"/>
        <a:srcRect/>
        <a:stretch>
          <a:fillRect/>
        </a:stretch>
      </xdr:blipFill>
      <xdr:spPr>
        <a:xfrm>
          <a:off x="27432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 macro="" fPublished="0">
      <xdr:nvPicPr>
        <xdr:cNvPr id="132" name="그림 131"/>
        <xdr:cNvPicPr/>
      </xdr:nvPicPr>
      <xdr:blipFill rotWithShape="1">
        <a:blip r:embed="rId131"/>
        <a:srcRect/>
        <a:stretch>
          <a:fillRect/>
        </a:stretch>
      </xdr:blipFill>
      <xdr:spPr>
        <a:xfrm>
          <a:off x="27432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17</xdr:row>
      <xdr:rowOff>0</xdr:rowOff>
    </xdr:from>
    <xdr:to>
      <xdr:col>4</xdr:col>
      <xdr:colOff>9525</xdr:colOff>
      <xdr:row>17</xdr:row>
      <xdr:rowOff>9525</xdr:rowOff>
    </xdr:to>
    <xdr:pic macro="" fPublished="0">
      <xdr:nvPicPr>
        <xdr:cNvPr id="133" name="그림 132"/>
        <xdr:cNvPicPr/>
      </xdr:nvPicPr>
      <xdr:blipFill rotWithShape="1">
        <a:blip r:embed="rId132"/>
        <a:srcRect/>
        <a:stretch>
          <a:fillRect/>
        </a:stretch>
      </xdr:blipFill>
      <xdr:spPr>
        <a:xfrm>
          <a:off x="27432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18</xdr:row>
      <xdr:rowOff>0</xdr:rowOff>
    </xdr:from>
    <xdr:to>
      <xdr:col>4</xdr:col>
      <xdr:colOff>9525</xdr:colOff>
      <xdr:row>18</xdr:row>
      <xdr:rowOff>9525</xdr:rowOff>
    </xdr:to>
    <xdr:pic macro="" fPublished="0">
      <xdr:nvPicPr>
        <xdr:cNvPr id="134" name="그림 133"/>
        <xdr:cNvPicPr/>
      </xdr:nvPicPr>
      <xdr:blipFill rotWithShape="1">
        <a:blip r:embed="rId133"/>
        <a:srcRect/>
        <a:stretch>
          <a:fillRect/>
        </a:stretch>
      </xdr:blipFill>
      <xdr:spPr>
        <a:xfrm>
          <a:off x="27432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 macro="" fPublished="0">
      <xdr:nvPicPr>
        <xdr:cNvPr id="135" name="그림 134"/>
        <xdr:cNvPicPr/>
      </xdr:nvPicPr>
      <xdr:blipFill rotWithShape="1">
        <a:blip r:embed="rId134"/>
        <a:srcRect/>
        <a:stretch>
          <a:fillRect/>
        </a:stretch>
      </xdr:blipFill>
      <xdr:spPr>
        <a:xfrm>
          <a:off x="27432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20</xdr:row>
      <xdr:rowOff>0</xdr:rowOff>
    </xdr:from>
    <xdr:to>
      <xdr:col>4</xdr:col>
      <xdr:colOff>9525</xdr:colOff>
      <xdr:row>20</xdr:row>
      <xdr:rowOff>9525</xdr:rowOff>
    </xdr:to>
    <xdr:pic macro="" fPublished="0">
      <xdr:nvPicPr>
        <xdr:cNvPr id="136" name="그림 135"/>
        <xdr:cNvPicPr/>
      </xdr:nvPicPr>
      <xdr:blipFill rotWithShape="1">
        <a:blip r:embed="rId135"/>
        <a:srcRect/>
        <a:stretch>
          <a:fillRect/>
        </a:stretch>
      </xdr:blipFill>
      <xdr:spPr>
        <a:xfrm>
          <a:off x="27432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21</xdr:row>
      <xdr:rowOff>0</xdr:rowOff>
    </xdr:from>
    <xdr:to>
      <xdr:col>4</xdr:col>
      <xdr:colOff>9525</xdr:colOff>
      <xdr:row>21</xdr:row>
      <xdr:rowOff>9525</xdr:rowOff>
    </xdr:to>
    <xdr:pic macro="" fPublished="0">
      <xdr:nvPicPr>
        <xdr:cNvPr id="137" name="그림 136"/>
        <xdr:cNvPicPr/>
      </xdr:nvPicPr>
      <xdr:blipFill rotWithShape="1">
        <a:blip r:embed="rId136"/>
        <a:srcRect/>
        <a:stretch>
          <a:fillRect/>
        </a:stretch>
      </xdr:blipFill>
      <xdr:spPr>
        <a:xfrm>
          <a:off x="27432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5</xdr:row>
      <xdr:rowOff>0</xdr:rowOff>
    </xdr:from>
    <xdr:to>
      <xdr:col>10</xdr:col>
      <xdr:colOff>9525</xdr:colOff>
      <xdr:row>5</xdr:row>
      <xdr:rowOff>9525</xdr:rowOff>
    </xdr:to>
    <xdr:pic macro="" fPublished="0">
      <xdr:nvPicPr>
        <xdr:cNvPr id="138" name="그림 137"/>
        <xdr:cNvPicPr/>
      </xdr:nvPicPr>
      <xdr:blipFill rotWithShape="1">
        <a:blip r:embed="rId137"/>
        <a:srcRect/>
        <a:stretch>
          <a:fillRect/>
        </a:stretch>
      </xdr:blipFill>
      <xdr:spPr>
        <a:xfrm>
          <a:off x="68580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5</xdr:row>
      <xdr:rowOff>0</xdr:rowOff>
    </xdr:from>
    <xdr:to>
      <xdr:col>10</xdr:col>
      <xdr:colOff>9525</xdr:colOff>
      <xdr:row>5</xdr:row>
      <xdr:rowOff>9525</xdr:rowOff>
    </xdr:to>
    <xdr:pic macro="" fPublished="0">
      <xdr:nvPicPr>
        <xdr:cNvPr id="139" name="그림 138"/>
        <xdr:cNvPicPr/>
      </xdr:nvPicPr>
      <xdr:blipFill rotWithShape="1">
        <a:blip r:embed="rId138"/>
        <a:srcRect/>
        <a:stretch>
          <a:fillRect/>
        </a:stretch>
      </xdr:blipFill>
      <xdr:spPr>
        <a:xfrm>
          <a:off x="68580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10</xdr:col>
      <xdr:colOff>0</xdr:colOff>
      <xdr:row>5</xdr:row>
      <xdr:rowOff>0</xdr:rowOff>
    </xdr:from>
    <xdr:to>
      <xdr:col>10</xdr:col>
      <xdr:colOff>9525</xdr:colOff>
      <xdr:row>5</xdr:row>
      <xdr:rowOff>9525</xdr:rowOff>
    </xdr:to>
    <xdr:pic macro="" fPublished="0">
      <xdr:nvPicPr>
        <xdr:cNvPr id="140" name="그림 139"/>
        <xdr:cNvPicPr/>
      </xdr:nvPicPr>
      <xdr:blipFill rotWithShape="1">
        <a:blip r:embed="rId139"/>
        <a:srcRect/>
        <a:stretch>
          <a:fillRect/>
        </a:stretch>
      </xdr:blipFill>
      <xdr:spPr>
        <a:xfrm>
          <a:off x="68580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 macro="" fPublished="0">
      <xdr:nvPicPr>
        <xdr:cNvPr id="141" name="그림 140"/>
        <xdr:cNvPicPr/>
      </xdr:nvPicPr>
      <xdr:blipFill rotWithShape="1">
        <a:blip r:embed="rId140"/>
        <a:srcRect/>
        <a:stretch>
          <a:fillRect/>
        </a:stretch>
      </xdr:blipFill>
      <xdr:spPr>
        <a:xfrm>
          <a:off x="75438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 macro="" fPublished="0">
      <xdr:nvPicPr>
        <xdr:cNvPr id="142" name="그림 141"/>
        <xdr:cNvPicPr/>
      </xdr:nvPicPr>
      <xdr:blipFill rotWithShape="1">
        <a:blip r:embed="rId141"/>
        <a:srcRect/>
        <a:stretch>
          <a:fillRect/>
        </a:stretch>
      </xdr:blipFill>
      <xdr:spPr>
        <a:xfrm>
          <a:off x="75438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 macro="" fPublished="0">
      <xdr:nvPicPr>
        <xdr:cNvPr id="143" name="그림 142"/>
        <xdr:cNvPicPr/>
      </xdr:nvPicPr>
      <xdr:blipFill rotWithShape="1">
        <a:blip r:embed="rId142"/>
        <a:srcRect/>
        <a:stretch>
          <a:fillRect/>
        </a:stretch>
      </xdr:blipFill>
      <xdr:spPr>
        <a:xfrm>
          <a:off x="75438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 macro="" fPublished="0">
      <xdr:nvPicPr>
        <xdr:cNvPr id="144" name="그림 143"/>
        <xdr:cNvPicPr/>
      </xdr:nvPicPr>
      <xdr:blipFill rotWithShape="1">
        <a:blip r:embed="rId143"/>
        <a:srcRect/>
        <a:stretch>
          <a:fillRect/>
        </a:stretch>
      </xdr:blipFill>
      <xdr:spPr>
        <a:xfrm>
          <a:off x="27432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 macro="" fPublished="0">
      <xdr:nvPicPr>
        <xdr:cNvPr id="145" name="그림 144"/>
        <xdr:cNvPicPr/>
      </xdr:nvPicPr>
      <xdr:blipFill rotWithShape="1">
        <a:blip r:embed="rId144"/>
        <a:srcRect/>
        <a:stretch>
          <a:fillRect/>
        </a:stretch>
      </xdr:blipFill>
      <xdr:spPr>
        <a:xfrm>
          <a:off x="27432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 macro="" fPublished="0">
      <xdr:nvPicPr>
        <xdr:cNvPr id="146" name="그림 145"/>
        <xdr:cNvPicPr/>
      </xdr:nvPicPr>
      <xdr:blipFill rotWithShape="1">
        <a:blip r:embed="rId145"/>
        <a:srcRect/>
        <a:stretch>
          <a:fillRect/>
        </a:stretch>
      </xdr:blipFill>
      <xdr:spPr>
        <a:xfrm>
          <a:off x="27432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 macro="" fPublished="0">
      <xdr:nvPicPr>
        <xdr:cNvPr id="147" name="그림 146"/>
        <xdr:cNvPicPr/>
      </xdr:nvPicPr>
      <xdr:blipFill rotWithShape="1">
        <a:blip r:embed="rId146"/>
        <a:srcRect/>
        <a:stretch>
          <a:fillRect/>
        </a:stretch>
      </xdr:blipFill>
      <xdr:spPr>
        <a:xfrm>
          <a:off x="27432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9</xdr:row>
      <xdr:rowOff>0</xdr:rowOff>
    </xdr:from>
    <xdr:to>
      <xdr:col>4</xdr:col>
      <xdr:colOff>9525</xdr:colOff>
      <xdr:row>9</xdr:row>
      <xdr:rowOff>9525</xdr:rowOff>
    </xdr:to>
    <xdr:pic macro="" fPublished="0">
      <xdr:nvPicPr>
        <xdr:cNvPr id="148" name="그림 147"/>
        <xdr:cNvPicPr/>
      </xdr:nvPicPr>
      <xdr:blipFill rotWithShape="1">
        <a:blip r:embed="rId147"/>
        <a:srcRect/>
        <a:stretch>
          <a:fillRect/>
        </a:stretch>
      </xdr:blipFill>
      <xdr:spPr>
        <a:xfrm>
          <a:off x="27432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 macro="" fPublished="0">
      <xdr:nvPicPr>
        <xdr:cNvPr id="149" name="그림 148"/>
        <xdr:cNvPicPr/>
      </xdr:nvPicPr>
      <xdr:blipFill rotWithShape="1">
        <a:blip r:embed="rId148"/>
        <a:srcRect/>
        <a:stretch>
          <a:fillRect/>
        </a:stretch>
      </xdr:blipFill>
      <xdr:spPr>
        <a:xfrm>
          <a:off x="27432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 macro="" fPublished="0">
      <xdr:nvPicPr>
        <xdr:cNvPr id="150" name="그림 149"/>
        <xdr:cNvPicPr/>
      </xdr:nvPicPr>
      <xdr:blipFill rotWithShape="1">
        <a:blip r:embed="rId149"/>
        <a:srcRect/>
        <a:stretch>
          <a:fillRect/>
        </a:stretch>
      </xdr:blipFill>
      <xdr:spPr>
        <a:xfrm>
          <a:off x="27432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 macro="" fPublished="0">
      <xdr:nvPicPr>
        <xdr:cNvPr id="151" name="그림 150"/>
        <xdr:cNvPicPr/>
      </xdr:nvPicPr>
      <xdr:blipFill rotWithShape="1">
        <a:blip r:embed="rId150"/>
        <a:srcRect/>
        <a:stretch>
          <a:fillRect/>
        </a:stretch>
      </xdr:blipFill>
      <xdr:spPr>
        <a:xfrm>
          <a:off x="27432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 macro="" fPublished="0">
      <xdr:nvPicPr>
        <xdr:cNvPr id="152" name="그림 151"/>
        <xdr:cNvPicPr/>
      </xdr:nvPicPr>
      <xdr:blipFill rotWithShape="1">
        <a:blip r:embed="rId151"/>
        <a:srcRect/>
        <a:stretch>
          <a:fillRect/>
        </a:stretch>
      </xdr:blipFill>
      <xdr:spPr>
        <a:xfrm>
          <a:off x="27432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14</xdr:row>
      <xdr:rowOff>0</xdr:rowOff>
    </xdr:from>
    <xdr:to>
      <xdr:col>4</xdr:col>
      <xdr:colOff>9525</xdr:colOff>
      <xdr:row>14</xdr:row>
      <xdr:rowOff>9525</xdr:rowOff>
    </xdr:to>
    <xdr:pic macro="" fPublished="0">
      <xdr:nvPicPr>
        <xdr:cNvPr id="153" name="그림 152"/>
        <xdr:cNvPicPr/>
      </xdr:nvPicPr>
      <xdr:blipFill rotWithShape="1">
        <a:blip r:embed="rId152"/>
        <a:srcRect/>
        <a:stretch>
          <a:fillRect/>
        </a:stretch>
      </xdr:blipFill>
      <xdr:spPr>
        <a:xfrm>
          <a:off x="27432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 macro="" fPublished="0">
      <xdr:nvPicPr>
        <xdr:cNvPr id="154" name="그림 153"/>
        <xdr:cNvPicPr/>
      </xdr:nvPicPr>
      <xdr:blipFill rotWithShape="1">
        <a:blip r:embed="rId153"/>
        <a:srcRect/>
        <a:stretch>
          <a:fillRect/>
        </a:stretch>
      </xdr:blipFill>
      <xdr:spPr>
        <a:xfrm>
          <a:off x="27432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 macro="" fPublished="0">
      <xdr:nvPicPr>
        <xdr:cNvPr id="155" name="그림 154"/>
        <xdr:cNvPicPr/>
      </xdr:nvPicPr>
      <xdr:blipFill rotWithShape="1">
        <a:blip r:embed="rId154"/>
        <a:srcRect/>
        <a:stretch>
          <a:fillRect/>
        </a:stretch>
      </xdr:blipFill>
      <xdr:spPr>
        <a:xfrm>
          <a:off x="27432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17</xdr:row>
      <xdr:rowOff>0</xdr:rowOff>
    </xdr:from>
    <xdr:to>
      <xdr:col>4</xdr:col>
      <xdr:colOff>9525</xdr:colOff>
      <xdr:row>17</xdr:row>
      <xdr:rowOff>9525</xdr:rowOff>
    </xdr:to>
    <xdr:pic macro="" fPublished="0">
      <xdr:nvPicPr>
        <xdr:cNvPr id="156" name="그림 155"/>
        <xdr:cNvPicPr/>
      </xdr:nvPicPr>
      <xdr:blipFill rotWithShape="1">
        <a:blip r:embed="rId155"/>
        <a:srcRect/>
        <a:stretch>
          <a:fillRect/>
        </a:stretch>
      </xdr:blipFill>
      <xdr:spPr>
        <a:xfrm>
          <a:off x="27432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18</xdr:row>
      <xdr:rowOff>0</xdr:rowOff>
    </xdr:from>
    <xdr:to>
      <xdr:col>4</xdr:col>
      <xdr:colOff>9525</xdr:colOff>
      <xdr:row>18</xdr:row>
      <xdr:rowOff>9525</xdr:rowOff>
    </xdr:to>
    <xdr:pic macro="" fPublished="0">
      <xdr:nvPicPr>
        <xdr:cNvPr id="157" name="그림 156"/>
        <xdr:cNvPicPr/>
      </xdr:nvPicPr>
      <xdr:blipFill rotWithShape="1">
        <a:blip r:embed="rId156"/>
        <a:srcRect/>
        <a:stretch>
          <a:fillRect/>
        </a:stretch>
      </xdr:blipFill>
      <xdr:spPr>
        <a:xfrm>
          <a:off x="27432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 macro="" fPublished="0">
      <xdr:nvPicPr>
        <xdr:cNvPr id="158" name="그림 157"/>
        <xdr:cNvPicPr/>
      </xdr:nvPicPr>
      <xdr:blipFill rotWithShape="1">
        <a:blip r:embed="rId157"/>
        <a:srcRect/>
        <a:stretch>
          <a:fillRect/>
        </a:stretch>
      </xdr:blipFill>
      <xdr:spPr>
        <a:xfrm>
          <a:off x="27432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20</xdr:row>
      <xdr:rowOff>0</xdr:rowOff>
    </xdr:from>
    <xdr:to>
      <xdr:col>4</xdr:col>
      <xdr:colOff>9525</xdr:colOff>
      <xdr:row>20</xdr:row>
      <xdr:rowOff>9525</xdr:rowOff>
    </xdr:to>
    <xdr:pic macro="" fPublished="0">
      <xdr:nvPicPr>
        <xdr:cNvPr id="159" name="그림 158"/>
        <xdr:cNvPicPr/>
      </xdr:nvPicPr>
      <xdr:blipFill rotWithShape="1">
        <a:blip r:embed="rId158"/>
        <a:srcRect/>
        <a:stretch>
          <a:fillRect/>
        </a:stretch>
      </xdr:blipFill>
      <xdr:spPr>
        <a:xfrm>
          <a:off x="27432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4</xdr:col>
      <xdr:colOff>0</xdr:colOff>
      <xdr:row>21</xdr:row>
      <xdr:rowOff>0</xdr:rowOff>
    </xdr:from>
    <xdr:to>
      <xdr:col>4</xdr:col>
      <xdr:colOff>9525</xdr:colOff>
      <xdr:row>21</xdr:row>
      <xdr:rowOff>9525</xdr:rowOff>
    </xdr:to>
    <xdr:pic macro="" fPublished="0">
      <xdr:nvPicPr>
        <xdr:cNvPr id="160" name="그림 159"/>
        <xdr:cNvPicPr/>
      </xdr:nvPicPr>
      <xdr:blipFill rotWithShape="1">
        <a:blip r:embed="rId159"/>
        <a:srcRect/>
        <a:stretch>
          <a:fillRect/>
        </a:stretch>
      </xdr:blipFill>
      <xdr:spPr>
        <a:xfrm>
          <a:off x="27432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 macro="" fPublished="0">
      <xdr:nvPicPr>
        <xdr:cNvPr id="161" name="그림 160"/>
        <xdr:cNvPicPr/>
      </xdr:nvPicPr>
      <xdr:blipFill rotWithShape="1">
        <a:blip r:embed="rId160"/>
        <a:srcRect/>
        <a:stretch>
          <a:fillRect/>
        </a:stretch>
      </xdr:blipFill>
      <xdr:spPr>
        <a:xfrm>
          <a:off x="34290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 macro="" fPublished="0">
      <xdr:nvPicPr>
        <xdr:cNvPr id="162" name="그림 161"/>
        <xdr:cNvPicPr/>
      </xdr:nvPicPr>
      <xdr:blipFill rotWithShape="1">
        <a:blip r:embed="rId161"/>
        <a:srcRect/>
        <a:stretch>
          <a:fillRect/>
        </a:stretch>
      </xdr:blipFill>
      <xdr:spPr>
        <a:xfrm>
          <a:off x="41148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 macro="" fPublished="0">
      <xdr:nvPicPr>
        <xdr:cNvPr id="163" name="그림 162"/>
        <xdr:cNvPicPr/>
      </xdr:nvPicPr>
      <xdr:blipFill rotWithShape="1">
        <a:blip r:embed="rId162"/>
        <a:srcRect/>
        <a:stretch>
          <a:fillRect/>
        </a:stretch>
      </xdr:blipFill>
      <xdr:spPr>
        <a:xfrm>
          <a:off x="34290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 macro="" fPublished="0">
      <xdr:nvPicPr>
        <xdr:cNvPr id="164" name="그림 163"/>
        <xdr:cNvPicPr/>
      </xdr:nvPicPr>
      <xdr:blipFill rotWithShape="1">
        <a:blip r:embed="rId163"/>
        <a:srcRect/>
        <a:stretch>
          <a:fillRect/>
        </a:stretch>
      </xdr:blipFill>
      <xdr:spPr>
        <a:xfrm>
          <a:off x="41148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 macro="" fPublished="0">
      <xdr:nvPicPr>
        <xdr:cNvPr id="165" name="그림 164"/>
        <xdr:cNvPicPr/>
      </xdr:nvPicPr>
      <xdr:blipFill rotWithShape="1">
        <a:blip r:embed="rId164"/>
        <a:srcRect/>
        <a:stretch>
          <a:fillRect/>
        </a:stretch>
      </xdr:blipFill>
      <xdr:spPr>
        <a:xfrm>
          <a:off x="34290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 macro="" fPublished="0">
      <xdr:nvPicPr>
        <xdr:cNvPr id="166" name="그림 165"/>
        <xdr:cNvPicPr/>
      </xdr:nvPicPr>
      <xdr:blipFill rotWithShape="1">
        <a:blip r:embed="rId165"/>
        <a:srcRect/>
        <a:stretch>
          <a:fillRect/>
        </a:stretch>
      </xdr:blipFill>
      <xdr:spPr>
        <a:xfrm>
          <a:off x="41148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 macro="" fPublished="0">
      <xdr:nvPicPr>
        <xdr:cNvPr id="167" name="그림 166"/>
        <xdr:cNvPicPr/>
      </xdr:nvPicPr>
      <xdr:blipFill rotWithShape="1">
        <a:blip r:embed="rId166"/>
        <a:srcRect/>
        <a:stretch>
          <a:fillRect/>
        </a:stretch>
      </xdr:blipFill>
      <xdr:spPr>
        <a:xfrm>
          <a:off x="34290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 macro="" fPublished="0">
      <xdr:nvPicPr>
        <xdr:cNvPr id="168" name="그림 167"/>
        <xdr:cNvPicPr/>
      </xdr:nvPicPr>
      <xdr:blipFill rotWithShape="1">
        <a:blip r:embed="rId167"/>
        <a:srcRect/>
        <a:stretch>
          <a:fillRect/>
        </a:stretch>
      </xdr:blipFill>
      <xdr:spPr>
        <a:xfrm>
          <a:off x="41148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 macro="" fPublished="0">
      <xdr:nvPicPr>
        <xdr:cNvPr id="169" name="그림 168"/>
        <xdr:cNvPicPr/>
      </xdr:nvPicPr>
      <xdr:blipFill rotWithShape="1">
        <a:blip r:embed="rId168"/>
        <a:srcRect/>
        <a:stretch>
          <a:fillRect/>
        </a:stretch>
      </xdr:blipFill>
      <xdr:spPr>
        <a:xfrm>
          <a:off x="34290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 macro="" fPublished="0">
      <xdr:nvPicPr>
        <xdr:cNvPr id="170" name="그림 169"/>
        <xdr:cNvPicPr/>
      </xdr:nvPicPr>
      <xdr:blipFill rotWithShape="1">
        <a:blip r:embed="rId169"/>
        <a:srcRect/>
        <a:stretch>
          <a:fillRect/>
        </a:stretch>
      </xdr:blipFill>
      <xdr:spPr>
        <a:xfrm>
          <a:off x="41148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 macro="" fPublished="0">
      <xdr:nvPicPr>
        <xdr:cNvPr id="171" name="그림 170"/>
        <xdr:cNvPicPr/>
      </xdr:nvPicPr>
      <xdr:blipFill rotWithShape="1">
        <a:blip r:embed="rId170"/>
        <a:srcRect/>
        <a:stretch>
          <a:fillRect/>
        </a:stretch>
      </xdr:blipFill>
      <xdr:spPr>
        <a:xfrm>
          <a:off x="34290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 macro="" fPublished="0">
      <xdr:nvPicPr>
        <xdr:cNvPr id="172" name="그림 171"/>
        <xdr:cNvPicPr/>
      </xdr:nvPicPr>
      <xdr:blipFill rotWithShape="1">
        <a:blip r:embed="rId171"/>
        <a:srcRect/>
        <a:stretch>
          <a:fillRect/>
        </a:stretch>
      </xdr:blipFill>
      <xdr:spPr>
        <a:xfrm>
          <a:off x="41148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 macro="" fPublished="0">
      <xdr:nvPicPr>
        <xdr:cNvPr id="173" name="그림 172"/>
        <xdr:cNvPicPr/>
      </xdr:nvPicPr>
      <xdr:blipFill rotWithShape="1">
        <a:blip r:embed="rId172"/>
        <a:srcRect/>
        <a:stretch>
          <a:fillRect/>
        </a:stretch>
      </xdr:blipFill>
      <xdr:spPr>
        <a:xfrm>
          <a:off x="34290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 macro="" fPublished="0">
      <xdr:nvPicPr>
        <xdr:cNvPr id="174" name="그림 173"/>
        <xdr:cNvPicPr/>
      </xdr:nvPicPr>
      <xdr:blipFill rotWithShape="1">
        <a:blip r:embed="rId173"/>
        <a:srcRect/>
        <a:stretch>
          <a:fillRect/>
        </a:stretch>
      </xdr:blipFill>
      <xdr:spPr>
        <a:xfrm>
          <a:off x="41148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 macro="" fPublished="0">
      <xdr:nvPicPr>
        <xdr:cNvPr id="175" name="그림 174"/>
        <xdr:cNvPicPr/>
      </xdr:nvPicPr>
      <xdr:blipFill rotWithShape="1">
        <a:blip r:embed="rId174"/>
        <a:srcRect/>
        <a:stretch>
          <a:fillRect/>
        </a:stretch>
      </xdr:blipFill>
      <xdr:spPr>
        <a:xfrm>
          <a:off x="34290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11</xdr:row>
      <xdr:rowOff>0</xdr:rowOff>
    </xdr:from>
    <xdr:to>
      <xdr:col>6</xdr:col>
      <xdr:colOff>9525</xdr:colOff>
      <xdr:row>11</xdr:row>
      <xdr:rowOff>9525</xdr:rowOff>
    </xdr:to>
    <xdr:pic macro="" fPublished="0">
      <xdr:nvPicPr>
        <xdr:cNvPr id="176" name="그림 175"/>
        <xdr:cNvPicPr/>
      </xdr:nvPicPr>
      <xdr:blipFill rotWithShape="1">
        <a:blip r:embed="rId175"/>
        <a:srcRect/>
        <a:stretch>
          <a:fillRect/>
        </a:stretch>
      </xdr:blipFill>
      <xdr:spPr>
        <a:xfrm>
          <a:off x="41148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 macro="" fPublished="0">
      <xdr:nvPicPr>
        <xdr:cNvPr id="177" name="그림 176"/>
        <xdr:cNvPicPr/>
      </xdr:nvPicPr>
      <xdr:blipFill rotWithShape="1">
        <a:blip r:embed="rId176"/>
        <a:srcRect/>
        <a:stretch>
          <a:fillRect/>
        </a:stretch>
      </xdr:blipFill>
      <xdr:spPr>
        <a:xfrm>
          <a:off x="34290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 macro="" fPublished="0">
      <xdr:nvPicPr>
        <xdr:cNvPr id="178" name="그림 177"/>
        <xdr:cNvPicPr/>
      </xdr:nvPicPr>
      <xdr:blipFill rotWithShape="1">
        <a:blip r:embed="rId177"/>
        <a:srcRect/>
        <a:stretch>
          <a:fillRect/>
        </a:stretch>
      </xdr:blipFill>
      <xdr:spPr>
        <a:xfrm>
          <a:off x="41148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 macro="" fPublished="0">
      <xdr:nvPicPr>
        <xdr:cNvPr id="179" name="그림 178"/>
        <xdr:cNvPicPr/>
      </xdr:nvPicPr>
      <xdr:blipFill rotWithShape="1">
        <a:blip r:embed="rId178"/>
        <a:srcRect/>
        <a:stretch>
          <a:fillRect/>
        </a:stretch>
      </xdr:blipFill>
      <xdr:spPr>
        <a:xfrm>
          <a:off x="34290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 macro="" fPublished="0">
      <xdr:nvPicPr>
        <xdr:cNvPr id="180" name="그림 179"/>
        <xdr:cNvPicPr/>
      </xdr:nvPicPr>
      <xdr:blipFill rotWithShape="1">
        <a:blip r:embed="rId179"/>
        <a:srcRect/>
        <a:stretch>
          <a:fillRect/>
        </a:stretch>
      </xdr:blipFill>
      <xdr:spPr>
        <a:xfrm>
          <a:off x="41148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 macro="" fPublished="0">
      <xdr:nvPicPr>
        <xdr:cNvPr id="181" name="그림 180"/>
        <xdr:cNvPicPr/>
      </xdr:nvPicPr>
      <xdr:blipFill rotWithShape="1">
        <a:blip r:embed="rId180"/>
        <a:srcRect/>
        <a:stretch>
          <a:fillRect/>
        </a:stretch>
      </xdr:blipFill>
      <xdr:spPr>
        <a:xfrm>
          <a:off x="34290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14</xdr:row>
      <xdr:rowOff>0</xdr:rowOff>
    </xdr:from>
    <xdr:to>
      <xdr:col>6</xdr:col>
      <xdr:colOff>9525</xdr:colOff>
      <xdr:row>14</xdr:row>
      <xdr:rowOff>9525</xdr:rowOff>
    </xdr:to>
    <xdr:pic macro="" fPublished="0">
      <xdr:nvPicPr>
        <xdr:cNvPr id="182" name="그림 181"/>
        <xdr:cNvPicPr/>
      </xdr:nvPicPr>
      <xdr:blipFill rotWithShape="1">
        <a:blip r:embed="rId181"/>
        <a:srcRect/>
        <a:stretch>
          <a:fillRect/>
        </a:stretch>
      </xdr:blipFill>
      <xdr:spPr>
        <a:xfrm>
          <a:off x="41148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 macro="" fPublished="0">
      <xdr:nvPicPr>
        <xdr:cNvPr id="183" name="그림 182"/>
        <xdr:cNvPicPr/>
      </xdr:nvPicPr>
      <xdr:blipFill rotWithShape="1">
        <a:blip r:embed="rId182"/>
        <a:srcRect/>
        <a:stretch>
          <a:fillRect/>
        </a:stretch>
      </xdr:blipFill>
      <xdr:spPr>
        <a:xfrm>
          <a:off x="34290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15</xdr:row>
      <xdr:rowOff>0</xdr:rowOff>
    </xdr:from>
    <xdr:to>
      <xdr:col>6</xdr:col>
      <xdr:colOff>9525</xdr:colOff>
      <xdr:row>15</xdr:row>
      <xdr:rowOff>9525</xdr:rowOff>
    </xdr:to>
    <xdr:pic macro="" fPublished="0">
      <xdr:nvPicPr>
        <xdr:cNvPr id="184" name="그림 183"/>
        <xdr:cNvPicPr/>
      </xdr:nvPicPr>
      <xdr:blipFill rotWithShape="1">
        <a:blip r:embed="rId183"/>
        <a:srcRect/>
        <a:stretch>
          <a:fillRect/>
        </a:stretch>
      </xdr:blipFill>
      <xdr:spPr>
        <a:xfrm>
          <a:off x="41148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 macro="" fPublished="0">
      <xdr:nvPicPr>
        <xdr:cNvPr id="185" name="그림 184"/>
        <xdr:cNvPicPr/>
      </xdr:nvPicPr>
      <xdr:blipFill rotWithShape="1">
        <a:blip r:embed="rId184"/>
        <a:srcRect/>
        <a:stretch>
          <a:fillRect/>
        </a:stretch>
      </xdr:blipFill>
      <xdr:spPr>
        <a:xfrm>
          <a:off x="34290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pic macro="" fPublished="0">
      <xdr:nvPicPr>
        <xdr:cNvPr id="186" name="그림 185"/>
        <xdr:cNvPicPr/>
      </xdr:nvPicPr>
      <xdr:blipFill rotWithShape="1">
        <a:blip r:embed="rId185"/>
        <a:srcRect/>
        <a:stretch>
          <a:fillRect/>
        </a:stretch>
      </xdr:blipFill>
      <xdr:spPr>
        <a:xfrm>
          <a:off x="41148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17</xdr:row>
      <xdr:rowOff>0</xdr:rowOff>
    </xdr:from>
    <xdr:to>
      <xdr:col>5</xdr:col>
      <xdr:colOff>9525</xdr:colOff>
      <xdr:row>17</xdr:row>
      <xdr:rowOff>9525</xdr:rowOff>
    </xdr:to>
    <xdr:pic macro="" fPublished="0">
      <xdr:nvPicPr>
        <xdr:cNvPr id="187" name="그림 186"/>
        <xdr:cNvPicPr/>
      </xdr:nvPicPr>
      <xdr:blipFill rotWithShape="1">
        <a:blip r:embed="rId186"/>
        <a:srcRect/>
        <a:stretch>
          <a:fillRect/>
        </a:stretch>
      </xdr:blipFill>
      <xdr:spPr>
        <a:xfrm>
          <a:off x="34290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17</xdr:row>
      <xdr:rowOff>0</xdr:rowOff>
    </xdr:from>
    <xdr:to>
      <xdr:col>6</xdr:col>
      <xdr:colOff>9525</xdr:colOff>
      <xdr:row>17</xdr:row>
      <xdr:rowOff>9525</xdr:rowOff>
    </xdr:to>
    <xdr:pic macro="" fPublished="0">
      <xdr:nvPicPr>
        <xdr:cNvPr id="188" name="그림 187"/>
        <xdr:cNvPicPr/>
      </xdr:nvPicPr>
      <xdr:blipFill rotWithShape="1">
        <a:blip r:embed="rId187"/>
        <a:srcRect/>
        <a:stretch>
          <a:fillRect/>
        </a:stretch>
      </xdr:blipFill>
      <xdr:spPr>
        <a:xfrm>
          <a:off x="41148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18</xdr:row>
      <xdr:rowOff>0</xdr:rowOff>
    </xdr:from>
    <xdr:to>
      <xdr:col>5</xdr:col>
      <xdr:colOff>9525</xdr:colOff>
      <xdr:row>18</xdr:row>
      <xdr:rowOff>9525</xdr:rowOff>
    </xdr:to>
    <xdr:pic macro="" fPublished="0">
      <xdr:nvPicPr>
        <xdr:cNvPr id="189" name="그림 188"/>
        <xdr:cNvPicPr/>
      </xdr:nvPicPr>
      <xdr:blipFill rotWithShape="1">
        <a:blip r:embed="rId188"/>
        <a:srcRect/>
        <a:stretch>
          <a:fillRect/>
        </a:stretch>
      </xdr:blipFill>
      <xdr:spPr>
        <a:xfrm>
          <a:off x="34290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18</xdr:row>
      <xdr:rowOff>0</xdr:rowOff>
    </xdr:from>
    <xdr:to>
      <xdr:col>6</xdr:col>
      <xdr:colOff>9525</xdr:colOff>
      <xdr:row>18</xdr:row>
      <xdr:rowOff>9525</xdr:rowOff>
    </xdr:to>
    <xdr:pic macro="" fPublished="0">
      <xdr:nvPicPr>
        <xdr:cNvPr id="190" name="그림 189"/>
        <xdr:cNvPicPr/>
      </xdr:nvPicPr>
      <xdr:blipFill rotWithShape="1">
        <a:blip r:embed="rId189"/>
        <a:srcRect/>
        <a:stretch>
          <a:fillRect/>
        </a:stretch>
      </xdr:blipFill>
      <xdr:spPr>
        <a:xfrm>
          <a:off x="41148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19</xdr:row>
      <xdr:rowOff>0</xdr:rowOff>
    </xdr:from>
    <xdr:to>
      <xdr:col>5</xdr:col>
      <xdr:colOff>9525</xdr:colOff>
      <xdr:row>19</xdr:row>
      <xdr:rowOff>9525</xdr:rowOff>
    </xdr:to>
    <xdr:pic macro="" fPublished="0">
      <xdr:nvPicPr>
        <xdr:cNvPr id="191" name="그림 190"/>
        <xdr:cNvPicPr/>
      </xdr:nvPicPr>
      <xdr:blipFill rotWithShape="1">
        <a:blip r:embed="rId190"/>
        <a:srcRect/>
        <a:stretch>
          <a:fillRect/>
        </a:stretch>
      </xdr:blipFill>
      <xdr:spPr>
        <a:xfrm>
          <a:off x="34290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19</xdr:row>
      <xdr:rowOff>0</xdr:rowOff>
    </xdr:from>
    <xdr:to>
      <xdr:col>6</xdr:col>
      <xdr:colOff>9525</xdr:colOff>
      <xdr:row>19</xdr:row>
      <xdr:rowOff>9525</xdr:rowOff>
    </xdr:to>
    <xdr:pic macro="" fPublished="0">
      <xdr:nvPicPr>
        <xdr:cNvPr id="192" name="그림 191"/>
        <xdr:cNvPicPr/>
      </xdr:nvPicPr>
      <xdr:blipFill rotWithShape="1">
        <a:blip r:embed="rId191"/>
        <a:srcRect/>
        <a:stretch>
          <a:fillRect/>
        </a:stretch>
      </xdr:blipFill>
      <xdr:spPr>
        <a:xfrm>
          <a:off x="41148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20</xdr:row>
      <xdr:rowOff>0</xdr:rowOff>
    </xdr:from>
    <xdr:to>
      <xdr:col>5</xdr:col>
      <xdr:colOff>9525</xdr:colOff>
      <xdr:row>20</xdr:row>
      <xdr:rowOff>9525</xdr:rowOff>
    </xdr:to>
    <xdr:pic macro="" fPublished="0">
      <xdr:nvPicPr>
        <xdr:cNvPr id="193" name="그림 192"/>
        <xdr:cNvPicPr/>
      </xdr:nvPicPr>
      <xdr:blipFill rotWithShape="1">
        <a:blip r:embed="rId192"/>
        <a:srcRect/>
        <a:stretch>
          <a:fillRect/>
        </a:stretch>
      </xdr:blipFill>
      <xdr:spPr>
        <a:xfrm>
          <a:off x="34290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20</xdr:row>
      <xdr:rowOff>0</xdr:rowOff>
    </xdr:from>
    <xdr:to>
      <xdr:col>6</xdr:col>
      <xdr:colOff>9525</xdr:colOff>
      <xdr:row>20</xdr:row>
      <xdr:rowOff>9525</xdr:rowOff>
    </xdr:to>
    <xdr:pic macro="" fPublished="0">
      <xdr:nvPicPr>
        <xdr:cNvPr id="194" name="그림 193"/>
        <xdr:cNvPicPr/>
      </xdr:nvPicPr>
      <xdr:blipFill rotWithShape="1">
        <a:blip r:embed="rId193"/>
        <a:srcRect/>
        <a:stretch>
          <a:fillRect/>
        </a:stretch>
      </xdr:blipFill>
      <xdr:spPr>
        <a:xfrm>
          <a:off x="41148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5</xdr:col>
      <xdr:colOff>0</xdr:colOff>
      <xdr:row>21</xdr:row>
      <xdr:rowOff>0</xdr:rowOff>
    </xdr:from>
    <xdr:to>
      <xdr:col>5</xdr:col>
      <xdr:colOff>9525</xdr:colOff>
      <xdr:row>21</xdr:row>
      <xdr:rowOff>9525</xdr:rowOff>
    </xdr:to>
    <xdr:pic macro="" fPublished="0">
      <xdr:nvPicPr>
        <xdr:cNvPr id="195" name="그림 194"/>
        <xdr:cNvPicPr/>
      </xdr:nvPicPr>
      <xdr:blipFill rotWithShape="1">
        <a:blip r:embed="rId194"/>
        <a:srcRect/>
        <a:stretch>
          <a:fillRect/>
        </a:stretch>
      </xdr:blipFill>
      <xdr:spPr>
        <a:xfrm>
          <a:off x="34290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6</xdr:col>
      <xdr:colOff>0</xdr:colOff>
      <xdr:row>21</xdr:row>
      <xdr:rowOff>0</xdr:rowOff>
    </xdr:from>
    <xdr:to>
      <xdr:col>6</xdr:col>
      <xdr:colOff>9525</xdr:colOff>
      <xdr:row>21</xdr:row>
      <xdr:rowOff>9525</xdr:rowOff>
    </xdr:to>
    <xdr:pic macro="" fPublished="0">
      <xdr:nvPicPr>
        <xdr:cNvPr id="196" name="그림 195"/>
        <xdr:cNvPicPr/>
      </xdr:nvPicPr>
      <xdr:blipFill rotWithShape="1">
        <a:blip r:embed="rId195"/>
        <a:srcRect/>
        <a:stretch>
          <a:fillRect/>
        </a:stretch>
      </xdr:blipFill>
      <xdr:spPr>
        <a:xfrm>
          <a:off x="41148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 macro="" fPublished="0">
      <xdr:nvPicPr>
        <xdr:cNvPr id="197" name="그림 196"/>
        <xdr:cNvPicPr/>
      </xdr:nvPicPr>
      <xdr:blipFill rotWithShape="1">
        <a:blip r:embed="rId196"/>
        <a:srcRect/>
        <a:stretch>
          <a:fillRect/>
        </a:stretch>
      </xdr:blipFill>
      <xdr:spPr>
        <a:xfrm>
          <a:off x="48006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 macro="" fPublished="0">
      <xdr:nvPicPr>
        <xdr:cNvPr id="198" name="그림 197"/>
        <xdr:cNvPicPr/>
      </xdr:nvPicPr>
      <xdr:blipFill rotWithShape="1">
        <a:blip r:embed="rId197"/>
        <a:srcRect/>
        <a:stretch>
          <a:fillRect/>
        </a:stretch>
      </xdr:blipFill>
      <xdr:spPr>
        <a:xfrm>
          <a:off x="48006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6</xdr:row>
      <xdr:rowOff>0</xdr:rowOff>
    </xdr:from>
    <xdr:to>
      <xdr:col>7</xdr:col>
      <xdr:colOff>9525</xdr:colOff>
      <xdr:row>6</xdr:row>
      <xdr:rowOff>9525</xdr:rowOff>
    </xdr:to>
    <xdr:pic macro="" fPublished="0">
      <xdr:nvPicPr>
        <xdr:cNvPr id="199" name="그림 198"/>
        <xdr:cNvPicPr/>
      </xdr:nvPicPr>
      <xdr:blipFill rotWithShape="1">
        <a:blip r:embed="rId198"/>
        <a:srcRect/>
        <a:stretch>
          <a:fillRect/>
        </a:stretch>
      </xdr:blipFill>
      <xdr:spPr>
        <a:xfrm>
          <a:off x="48006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 macro="" fPublished="0">
      <xdr:nvPicPr>
        <xdr:cNvPr id="200" name="그림 199"/>
        <xdr:cNvPicPr/>
      </xdr:nvPicPr>
      <xdr:blipFill rotWithShape="1">
        <a:blip r:embed="rId199"/>
        <a:srcRect/>
        <a:stretch>
          <a:fillRect/>
        </a:stretch>
      </xdr:blipFill>
      <xdr:spPr>
        <a:xfrm>
          <a:off x="48006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 macro="" fPublished="0">
      <xdr:nvPicPr>
        <xdr:cNvPr id="201" name="그림 200"/>
        <xdr:cNvPicPr/>
      </xdr:nvPicPr>
      <xdr:blipFill rotWithShape="1">
        <a:blip r:embed="rId200"/>
        <a:srcRect/>
        <a:stretch>
          <a:fillRect/>
        </a:stretch>
      </xdr:blipFill>
      <xdr:spPr>
        <a:xfrm>
          <a:off x="48006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 macro="" fPublished="0">
      <xdr:nvPicPr>
        <xdr:cNvPr id="202" name="그림 201"/>
        <xdr:cNvPicPr/>
      </xdr:nvPicPr>
      <xdr:blipFill rotWithShape="1">
        <a:blip r:embed="rId201"/>
        <a:srcRect/>
        <a:stretch>
          <a:fillRect/>
        </a:stretch>
      </xdr:blipFill>
      <xdr:spPr>
        <a:xfrm>
          <a:off x="48006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 macro="" fPublished="0">
      <xdr:nvPicPr>
        <xdr:cNvPr id="203" name="그림 202"/>
        <xdr:cNvPicPr/>
      </xdr:nvPicPr>
      <xdr:blipFill rotWithShape="1">
        <a:blip r:embed="rId202"/>
        <a:srcRect/>
        <a:stretch>
          <a:fillRect/>
        </a:stretch>
      </xdr:blipFill>
      <xdr:spPr>
        <a:xfrm>
          <a:off x="48006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 macro="" fPublished="0">
      <xdr:nvPicPr>
        <xdr:cNvPr id="204" name="그림 203"/>
        <xdr:cNvPicPr/>
      </xdr:nvPicPr>
      <xdr:blipFill rotWithShape="1">
        <a:blip r:embed="rId203"/>
        <a:srcRect/>
        <a:stretch>
          <a:fillRect/>
        </a:stretch>
      </xdr:blipFill>
      <xdr:spPr>
        <a:xfrm>
          <a:off x="48006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 macro="" fPublished="0">
      <xdr:nvPicPr>
        <xdr:cNvPr id="205" name="그림 204"/>
        <xdr:cNvPicPr/>
      </xdr:nvPicPr>
      <xdr:blipFill rotWithShape="1">
        <a:blip r:embed="rId204"/>
        <a:srcRect/>
        <a:stretch>
          <a:fillRect/>
        </a:stretch>
      </xdr:blipFill>
      <xdr:spPr>
        <a:xfrm>
          <a:off x="48006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 macro="" fPublished="0">
      <xdr:nvPicPr>
        <xdr:cNvPr id="206" name="그림 205"/>
        <xdr:cNvPicPr/>
      </xdr:nvPicPr>
      <xdr:blipFill rotWithShape="1">
        <a:blip r:embed="rId205"/>
        <a:srcRect/>
        <a:stretch>
          <a:fillRect/>
        </a:stretch>
      </xdr:blipFill>
      <xdr:spPr>
        <a:xfrm>
          <a:off x="48006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14</xdr:row>
      <xdr:rowOff>0</xdr:rowOff>
    </xdr:from>
    <xdr:to>
      <xdr:col>7</xdr:col>
      <xdr:colOff>9525</xdr:colOff>
      <xdr:row>14</xdr:row>
      <xdr:rowOff>9525</xdr:rowOff>
    </xdr:to>
    <xdr:pic macro="" fPublished="0">
      <xdr:nvPicPr>
        <xdr:cNvPr id="207" name="그림 206"/>
        <xdr:cNvPicPr/>
      </xdr:nvPicPr>
      <xdr:blipFill rotWithShape="1">
        <a:blip r:embed="rId206"/>
        <a:srcRect/>
        <a:stretch>
          <a:fillRect/>
        </a:stretch>
      </xdr:blipFill>
      <xdr:spPr>
        <a:xfrm>
          <a:off x="48006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15</xdr:row>
      <xdr:rowOff>0</xdr:rowOff>
    </xdr:from>
    <xdr:to>
      <xdr:col>7</xdr:col>
      <xdr:colOff>9525</xdr:colOff>
      <xdr:row>15</xdr:row>
      <xdr:rowOff>9525</xdr:rowOff>
    </xdr:to>
    <xdr:pic macro="" fPublished="0">
      <xdr:nvPicPr>
        <xdr:cNvPr id="208" name="그림 207"/>
        <xdr:cNvPicPr/>
      </xdr:nvPicPr>
      <xdr:blipFill rotWithShape="1">
        <a:blip r:embed="rId207"/>
        <a:srcRect/>
        <a:stretch>
          <a:fillRect/>
        </a:stretch>
      </xdr:blipFill>
      <xdr:spPr>
        <a:xfrm>
          <a:off x="48006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16</xdr:row>
      <xdr:rowOff>0</xdr:rowOff>
    </xdr:from>
    <xdr:to>
      <xdr:col>7</xdr:col>
      <xdr:colOff>9525</xdr:colOff>
      <xdr:row>16</xdr:row>
      <xdr:rowOff>9525</xdr:rowOff>
    </xdr:to>
    <xdr:pic macro="" fPublished="0">
      <xdr:nvPicPr>
        <xdr:cNvPr id="209" name="그림 208"/>
        <xdr:cNvPicPr/>
      </xdr:nvPicPr>
      <xdr:blipFill rotWithShape="1">
        <a:blip r:embed="rId208"/>
        <a:srcRect/>
        <a:stretch>
          <a:fillRect/>
        </a:stretch>
      </xdr:blipFill>
      <xdr:spPr>
        <a:xfrm>
          <a:off x="48006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 macro="" fPublished="0">
      <xdr:nvPicPr>
        <xdr:cNvPr id="210" name="그림 209"/>
        <xdr:cNvPicPr/>
      </xdr:nvPicPr>
      <xdr:blipFill rotWithShape="1">
        <a:blip r:embed="rId209"/>
        <a:srcRect/>
        <a:stretch>
          <a:fillRect/>
        </a:stretch>
      </xdr:blipFill>
      <xdr:spPr>
        <a:xfrm>
          <a:off x="48006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 macro="" fPublished="0">
      <xdr:nvPicPr>
        <xdr:cNvPr id="211" name="그림 210"/>
        <xdr:cNvPicPr/>
      </xdr:nvPicPr>
      <xdr:blipFill rotWithShape="1">
        <a:blip r:embed="rId210"/>
        <a:srcRect/>
        <a:stretch>
          <a:fillRect/>
        </a:stretch>
      </xdr:blipFill>
      <xdr:spPr>
        <a:xfrm>
          <a:off x="48006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 macro="" fPublished="0">
      <xdr:nvPicPr>
        <xdr:cNvPr id="212" name="그림 211"/>
        <xdr:cNvPicPr/>
      </xdr:nvPicPr>
      <xdr:blipFill rotWithShape="1">
        <a:blip r:embed="rId211"/>
        <a:srcRect/>
        <a:stretch>
          <a:fillRect/>
        </a:stretch>
      </xdr:blipFill>
      <xdr:spPr>
        <a:xfrm>
          <a:off x="48006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 macro="" fPublished="0">
      <xdr:nvPicPr>
        <xdr:cNvPr id="213" name="그림 212"/>
        <xdr:cNvPicPr/>
      </xdr:nvPicPr>
      <xdr:blipFill rotWithShape="1">
        <a:blip r:embed="rId212"/>
        <a:srcRect/>
        <a:stretch>
          <a:fillRect/>
        </a:stretch>
      </xdr:blipFill>
      <xdr:spPr>
        <a:xfrm>
          <a:off x="48006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 macro="" fPublished="0">
      <xdr:nvPicPr>
        <xdr:cNvPr id="214" name="그림 213"/>
        <xdr:cNvPicPr/>
      </xdr:nvPicPr>
      <xdr:blipFill rotWithShape="1">
        <a:blip r:embed="rId213"/>
        <a:srcRect/>
        <a:stretch>
          <a:fillRect/>
        </a:stretch>
      </xdr:blipFill>
      <xdr:spPr>
        <a:xfrm>
          <a:off x="48006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4</xdr:row>
      <xdr:rowOff>0</xdr:rowOff>
    </xdr:from>
    <xdr:to>
      <xdr:col>8</xdr:col>
      <xdr:colOff>9525</xdr:colOff>
      <xdr:row>4</xdr:row>
      <xdr:rowOff>9525</xdr:rowOff>
    </xdr:to>
    <xdr:pic macro="" fPublished="0">
      <xdr:nvPicPr>
        <xdr:cNvPr id="215" name="그림 214"/>
        <xdr:cNvPicPr/>
      </xdr:nvPicPr>
      <xdr:blipFill rotWithShape="1">
        <a:blip r:embed="rId214"/>
        <a:srcRect/>
        <a:stretch>
          <a:fillRect/>
        </a:stretch>
      </xdr:blipFill>
      <xdr:spPr>
        <a:xfrm>
          <a:off x="54864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4</xdr:row>
      <xdr:rowOff>0</xdr:rowOff>
    </xdr:from>
    <xdr:to>
      <xdr:col>17</xdr:col>
      <xdr:colOff>9525</xdr:colOff>
      <xdr:row>4</xdr:row>
      <xdr:rowOff>9525</xdr:rowOff>
    </xdr:to>
    <xdr:pic macro="" fPublished="0">
      <xdr:nvPicPr>
        <xdr:cNvPr id="216" name="그림 215"/>
        <xdr:cNvPicPr/>
      </xdr:nvPicPr>
      <xdr:blipFill rotWithShape="1">
        <a:blip r:embed="rId215"/>
        <a:srcRect/>
        <a:stretch>
          <a:fillRect/>
        </a:stretch>
      </xdr:blipFill>
      <xdr:spPr>
        <a:xfrm>
          <a:off x="116586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4</xdr:row>
      <xdr:rowOff>0</xdr:rowOff>
    </xdr:from>
    <xdr:to>
      <xdr:col>8</xdr:col>
      <xdr:colOff>9525</xdr:colOff>
      <xdr:row>4</xdr:row>
      <xdr:rowOff>9525</xdr:rowOff>
    </xdr:to>
    <xdr:pic macro="" fPublished="0">
      <xdr:nvPicPr>
        <xdr:cNvPr id="217" name="그림 216"/>
        <xdr:cNvPicPr/>
      </xdr:nvPicPr>
      <xdr:blipFill rotWithShape="1">
        <a:blip r:embed="rId216"/>
        <a:srcRect/>
        <a:stretch>
          <a:fillRect/>
        </a:stretch>
      </xdr:blipFill>
      <xdr:spPr>
        <a:xfrm>
          <a:off x="54864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4</xdr:row>
      <xdr:rowOff>0</xdr:rowOff>
    </xdr:from>
    <xdr:to>
      <xdr:col>17</xdr:col>
      <xdr:colOff>9525</xdr:colOff>
      <xdr:row>4</xdr:row>
      <xdr:rowOff>9525</xdr:rowOff>
    </xdr:to>
    <xdr:pic macro="" fPublished="0">
      <xdr:nvPicPr>
        <xdr:cNvPr id="218" name="그림 217"/>
        <xdr:cNvPicPr/>
      </xdr:nvPicPr>
      <xdr:blipFill rotWithShape="1">
        <a:blip r:embed="rId217"/>
        <a:srcRect/>
        <a:stretch>
          <a:fillRect/>
        </a:stretch>
      </xdr:blipFill>
      <xdr:spPr>
        <a:xfrm>
          <a:off x="116586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4</xdr:row>
      <xdr:rowOff>0</xdr:rowOff>
    </xdr:from>
    <xdr:to>
      <xdr:col>17</xdr:col>
      <xdr:colOff>9525</xdr:colOff>
      <xdr:row>4</xdr:row>
      <xdr:rowOff>9525</xdr:rowOff>
    </xdr:to>
    <xdr:pic macro="" fPublished="0">
      <xdr:nvPicPr>
        <xdr:cNvPr id="219" name="그림 218"/>
        <xdr:cNvPicPr/>
      </xdr:nvPicPr>
      <xdr:blipFill rotWithShape="1">
        <a:blip r:embed="rId218"/>
        <a:srcRect/>
        <a:stretch>
          <a:fillRect/>
        </a:stretch>
      </xdr:blipFill>
      <xdr:spPr>
        <a:xfrm>
          <a:off x="116586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4</xdr:row>
      <xdr:rowOff>0</xdr:rowOff>
    </xdr:from>
    <xdr:to>
      <xdr:col>8</xdr:col>
      <xdr:colOff>9525</xdr:colOff>
      <xdr:row>4</xdr:row>
      <xdr:rowOff>9525</xdr:rowOff>
    </xdr:to>
    <xdr:pic macro="" fPublished="0">
      <xdr:nvPicPr>
        <xdr:cNvPr id="220" name="그림 219"/>
        <xdr:cNvPicPr/>
      </xdr:nvPicPr>
      <xdr:blipFill rotWithShape="1">
        <a:blip r:embed="rId219"/>
        <a:srcRect/>
        <a:stretch>
          <a:fillRect/>
        </a:stretch>
      </xdr:blipFill>
      <xdr:spPr>
        <a:xfrm>
          <a:off x="54864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4</xdr:row>
      <xdr:rowOff>0</xdr:rowOff>
    </xdr:from>
    <xdr:to>
      <xdr:col>17</xdr:col>
      <xdr:colOff>9525</xdr:colOff>
      <xdr:row>4</xdr:row>
      <xdr:rowOff>9525</xdr:rowOff>
    </xdr:to>
    <xdr:pic macro="" fPublished="0">
      <xdr:nvPicPr>
        <xdr:cNvPr id="221" name="그림 220"/>
        <xdr:cNvPicPr/>
      </xdr:nvPicPr>
      <xdr:blipFill rotWithShape="1">
        <a:blip r:embed="rId220"/>
        <a:srcRect/>
        <a:stretch>
          <a:fillRect/>
        </a:stretch>
      </xdr:blipFill>
      <xdr:spPr>
        <a:xfrm>
          <a:off x="116586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4</xdr:row>
      <xdr:rowOff>0</xdr:rowOff>
    </xdr:from>
    <xdr:to>
      <xdr:col>8</xdr:col>
      <xdr:colOff>9525</xdr:colOff>
      <xdr:row>4</xdr:row>
      <xdr:rowOff>9525</xdr:rowOff>
    </xdr:to>
    <xdr:pic macro="" fPublished="0">
      <xdr:nvPicPr>
        <xdr:cNvPr id="222" name="그림 221"/>
        <xdr:cNvPicPr/>
      </xdr:nvPicPr>
      <xdr:blipFill rotWithShape="1">
        <a:blip r:embed="rId221"/>
        <a:srcRect/>
        <a:stretch>
          <a:fillRect/>
        </a:stretch>
      </xdr:blipFill>
      <xdr:spPr>
        <a:xfrm>
          <a:off x="54864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4</xdr:row>
      <xdr:rowOff>0</xdr:rowOff>
    </xdr:from>
    <xdr:to>
      <xdr:col>17</xdr:col>
      <xdr:colOff>9525</xdr:colOff>
      <xdr:row>4</xdr:row>
      <xdr:rowOff>9525</xdr:rowOff>
    </xdr:to>
    <xdr:pic macro="" fPublished="0">
      <xdr:nvPicPr>
        <xdr:cNvPr id="223" name="그림 222"/>
        <xdr:cNvPicPr/>
      </xdr:nvPicPr>
      <xdr:blipFill rotWithShape="1">
        <a:blip r:embed="rId222"/>
        <a:srcRect/>
        <a:stretch>
          <a:fillRect/>
        </a:stretch>
      </xdr:blipFill>
      <xdr:spPr>
        <a:xfrm>
          <a:off x="116586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4</xdr:row>
      <xdr:rowOff>0</xdr:rowOff>
    </xdr:from>
    <xdr:to>
      <xdr:col>8</xdr:col>
      <xdr:colOff>9525</xdr:colOff>
      <xdr:row>4</xdr:row>
      <xdr:rowOff>9525</xdr:rowOff>
    </xdr:to>
    <xdr:pic macro="" fPublished="0">
      <xdr:nvPicPr>
        <xdr:cNvPr id="224" name="그림 223"/>
        <xdr:cNvPicPr/>
      </xdr:nvPicPr>
      <xdr:blipFill rotWithShape="1">
        <a:blip r:embed="rId223"/>
        <a:srcRect/>
        <a:stretch>
          <a:fillRect/>
        </a:stretch>
      </xdr:blipFill>
      <xdr:spPr>
        <a:xfrm>
          <a:off x="54864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4</xdr:row>
      <xdr:rowOff>0</xdr:rowOff>
    </xdr:from>
    <xdr:to>
      <xdr:col>17</xdr:col>
      <xdr:colOff>9525</xdr:colOff>
      <xdr:row>4</xdr:row>
      <xdr:rowOff>9525</xdr:rowOff>
    </xdr:to>
    <xdr:pic macro="" fPublished="0">
      <xdr:nvPicPr>
        <xdr:cNvPr id="225" name="그림 224"/>
        <xdr:cNvPicPr/>
      </xdr:nvPicPr>
      <xdr:blipFill rotWithShape="1">
        <a:blip r:embed="rId224"/>
        <a:srcRect/>
        <a:stretch>
          <a:fillRect/>
        </a:stretch>
      </xdr:blipFill>
      <xdr:spPr>
        <a:xfrm>
          <a:off x="116586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16</xdr:col>
      <xdr:colOff>676275</xdr:colOff>
      <xdr:row>5</xdr:row>
      <xdr:rowOff>0</xdr:rowOff>
    </xdr:from>
    <xdr:to>
      <xdr:col>17</xdr:col>
      <xdr:colOff>0</xdr:colOff>
      <xdr:row>5</xdr:row>
      <xdr:rowOff>9525</xdr:rowOff>
    </xdr:to>
    <xdr:pic macro="" fPublished="0">
      <xdr:nvPicPr>
        <xdr:cNvPr id="226" name="그림 225"/>
        <xdr:cNvPicPr/>
      </xdr:nvPicPr>
      <xdr:blipFill rotWithShape="1">
        <a:blip r:embed="rId225"/>
        <a:srcRect/>
        <a:stretch>
          <a:fillRect/>
        </a:stretch>
      </xdr:blipFill>
      <xdr:spPr>
        <a:xfrm>
          <a:off x="11649075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5</xdr:row>
      <xdr:rowOff>0</xdr:rowOff>
    </xdr:from>
    <xdr:to>
      <xdr:col>17</xdr:col>
      <xdr:colOff>9525</xdr:colOff>
      <xdr:row>5</xdr:row>
      <xdr:rowOff>9525</xdr:rowOff>
    </xdr:to>
    <xdr:pic macro="" fPublished="0">
      <xdr:nvPicPr>
        <xdr:cNvPr id="227" name="그림 226"/>
        <xdr:cNvPicPr/>
      </xdr:nvPicPr>
      <xdr:blipFill rotWithShape="1">
        <a:blip r:embed="rId226"/>
        <a:srcRect/>
        <a:stretch>
          <a:fillRect/>
        </a:stretch>
      </xdr:blipFill>
      <xdr:spPr>
        <a:xfrm>
          <a:off x="116586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95250</xdr:colOff>
      <xdr:row>5</xdr:row>
      <xdr:rowOff>209550</xdr:rowOff>
    </xdr:from>
    <xdr:to>
      <xdr:col>17</xdr:col>
      <xdr:colOff>104775</xdr:colOff>
      <xdr:row>5</xdr:row>
      <xdr:rowOff>219075</xdr:rowOff>
    </xdr:to>
    <xdr:pic macro="" fPublished="0">
      <xdr:nvPicPr>
        <xdr:cNvPr id="228" name="그림 227"/>
        <xdr:cNvPicPr/>
      </xdr:nvPicPr>
      <xdr:blipFill rotWithShape="1">
        <a:blip r:embed="rId227"/>
        <a:srcRect/>
        <a:stretch>
          <a:fillRect/>
        </a:stretch>
      </xdr:blipFill>
      <xdr:spPr>
        <a:xfrm>
          <a:off x="11753851" y="15906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229" name="그림 228"/>
        <xdr:cNvPicPr/>
      </xdr:nvPicPr>
      <xdr:blipFill rotWithShape="1">
        <a:blip r:embed="rId228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230" name="그림 229"/>
        <xdr:cNvPicPr/>
      </xdr:nvPicPr>
      <xdr:blipFill rotWithShape="1">
        <a:blip r:embed="rId229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231" name="그림 230"/>
        <xdr:cNvPicPr/>
      </xdr:nvPicPr>
      <xdr:blipFill rotWithShape="1">
        <a:blip r:embed="rId230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232" name="그림 231"/>
        <xdr:cNvPicPr/>
      </xdr:nvPicPr>
      <xdr:blipFill rotWithShape="1">
        <a:blip r:embed="rId231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233" name="그림 232"/>
        <xdr:cNvPicPr/>
      </xdr:nvPicPr>
      <xdr:blipFill rotWithShape="1">
        <a:blip r:embed="rId232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234" name="그림 233"/>
        <xdr:cNvPicPr/>
      </xdr:nvPicPr>
      <xdr:blipFill rotWithShape="1">
        <a:blip r:embed="rId233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235" name="그림 234"/>
        <xdr:cNvPicPr/>
      </xdr:nvPicPr>
      <xdr:blipFill rotWithShape="1">
        <a:blip r:embed="rId234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236" name="그림 235"/>
        <xdr:cNvPicPr/>
      </xdr:nvPicPr>
      <xdr:blipFill rotWithShape="1">
        <a:blip r:embed="rId235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237" name="그림 236"/>
        <xdr:cNvPicPr/>
      </xdr:nvPicPr>
      <xdr:blipFill rotWithShape="1">
        <a:blip r:embed="rId236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238" name="그림 237"/>
        <xdr:cNvPicPr/>
      </xdr:nvPicPr>
      <xdr:blipFill rotWithShape="1">
        <a:blip r:embed="rId237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239" name="그림 238"/>
        <xdr:cNvPicPr/>
      </xdr:nvPicPr>
      <xdr:blipFill rotWithShape="1">
        <a:blip r:embed="rId238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240" name="그림 239"/>
        <xdr:cNvPicPr/>
      </xdr:nvPicPr>
      <xdr:blipFill rotWithShape="1">
        <a:blip r:embed="rId239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241" name="그림 240"/>
        <xdr:cNvPicPr/>
      </xdr:nvPicPr>
      <xdr:blipFill rotWithShape="1">
        <a:blip r:embed="rId240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242" name="그림 241"/>
        <xdr:cNvPicPr/>
      </xdr:nvPicPr>
      <xdr:blipFill rotWithShape="1">
        <a:blip r:embed="rId241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243" name="그림 242"/>
        <xdr:cNvPicPr/>
      </xdr:nvPicPr>
      <xdr:blipFill rotWithShape="1">
        <a:blip r:embed="rId242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244" name="그림 243"/>
        <xdr:cNvPicPr/>
      </xdr:nvPicPr>
      <xdr:blipFill rotWithShape="1">
        <a:blip r:embed="rId243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245" name="그림 244"/>
        <xdr:cNvPicPr/>
      </xdr:nvPicPr>
      <xdr:blipFill rotWithShape="1">
        <a:blip r:embed="rId244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246" name="그림 245"/>
        <xdr:cNvPicPr/>
      </xdr:nvPicPr>
      <xdr:blipFill rotWithShape="1">
        <a:blip r:embed="rId245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247" name="그림 246"/>
        <xdr:cNvPicPr/>
      </xdr:nvPicPr>
      <xdr:blipFill rotWithShape="1">
        <a:blip r:embed="rId246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248" name="그림 247"/>
        <xdr:cNvPicPr/>
      </xdr:nvPicPr>
      <xdr:blipFill rotWithShape="1">
        <a:blip r:embed="rId247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249" name="그림 248"/>
        <xdr:cNvPicPr/>
      </xdr:nvPicPr>
      <xdr:blipFill rotWithShape="1">
        <a:blip r:embed="rId248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250" name="그림 249"/>
        <xdr:cNvPicPr/>
      </xdr:nvPicPr>
      <xdr:blipFill rotWithShape="1">
        <a:blip r:embed="rId249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251" name="그림 250"/>
        <xdr:cNvPicPr/>
      </xdr:nvPicPr>
      <xdr:blipFill rotWithShape="1">
        <a:blip r:embed="rId250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252" name="그림 251"/>
        <xdr:cNvPicPr/>
      </xdr:nvPicPr>
      <xdr:blipFill rotWithShape="1">
        <a:blip r:embed="rId251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253" name="그림 252"/>
        <xdr:cNvPicPr/>
      </xdr:nvPicPr>
      <xdr:blipFill rotWithShape="1">
        <a:blip r:embed="rId252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254" name="그림 253"/>
        <xdr:cNvPicPr/>
      </xdr:nvPicPr>
      <xdr:blipFill rotWithShape="1">
        <a:blip r:embed="rId253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255" name="그림 254"/>
        <xdr:cNvPicPr/>
      </xdr:nvPicPr>
      <xdr:blipFill rotWithShape="1">
        <a:blip r:embed="rId254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256" name="그림 255"/>
        <xdr:cNvPicPr/>
      </xdr:nvPicPr>
      <xdr:blipFill rotWithShape="1">
        <a:blip r:embed="rId255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257" name="그림 256"/>
        <xdr:cNvPicPr/>
      </xdr:nvPicPr>
      <xdr:blipFill rotWithShape="1">
        <a:blip r:embed="rId256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258" name="그림 257"/>
        <xdr:cNvPicPr/>
      </xdr:nvPicPr>
      <xdr:blipFill rotWithShape="1">
        <a:blip r:embed="rId257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259" name="그림 258"/>
        <xdr:cNvPicPr/>
      </xdr:nvPicPr>
      <xdr:blipFill rotWithShape="1">
        <a:blip r:embed="rId258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260" name="그림 259"/>
        <xdr:cNvPicPr/>
      </xdr:nvPicPr>
      <xdr:blipFill rotWithShape="1">
        <a:blip r:embed="rId259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261" name="그림 260"/>
        <xdr:cNvPicPr/>
      </xdr:nvPicPr>
      <xdr:blipFill rotWithShape="1">
        <a:blip r:embed="rId260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6</xdr:row>
      <xdr:rowOff>0</xdr:rowOff>
    </xdr:from>
    <xdr:to>
      <xdr:col>17</xdr:col>
      <xdr:colOff>9525</xdr:colOff>
      <xdr:row>6</xdr:row>
      <xdr:rowOff>9525</xdr:rowOff>
    </xdr:to>
    <xdr:pic macro="" fPublished="0">
      <xdr:nvPicPr>
        <xdr:cNvPr id="262" name="그림 261"/>
        <xdr:cNvPicPr/>
      </xdr:nvPicPr>
      <xdr:blipFill rotWithShape="1">
        <a:blip r:embed="rId261"/>
        <a:srcRect/>
        <a:stretch>
          <a:fillRect/>
        </a:stretch>
      </xdr:blipFill>
      <xdr:spPr>
        <a:xfrm>
          <a:off x="116586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6</xdr:row>
      <xdr:rowOff>0</xdr:rowOff>
    </xdr:from>
    <xdr:to>
      <xdr:col>17</xdr:col>
      <xdr:colOff>9525</xdr:colOff>
      <xdr:row>6</xdr:row>
      <xdr:rowOff>9525</xdr:rowOff>
    </xdr:to>
    <xdr:pic macro="" fPublished="0">
      <xdr:nvPicPr>
        <xdr:cNvPr id="263" name="그림 262"/>
        <xdr:cNvPicPr/>
      </xdr:nvPicPr>
      <xdr:blipFill rotWithShape="1">
        <a:blip r:embed="rId262"/>
        <a:srcRect/>
        <a:stretch>
          <a:fillRect/>
        </a:stretch>
      </xdr:blipFill>
      <xdr:spPr>
        <a:xfrm>
          <a:off x="116586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7</xdr:row>
      <xdr:rowOff>0</xdr:rowOff>
    </xdr:from>
    <xdr:to>
      <xdr:col>17</xdr:col>
      <xdr:colOff>9525</xdr:colOff>
      <xdr:row>7</xdr:row>
      <xdr:rowOff>9525</xdr:rowOff>
    </xdr:to>
    <xdr:pic macro="" fPublished="0">
      <xdr:nvPicPr>
        <xdr:cNvPr id="264" name="그림 263"/>
        <xdr:cNvPicPr/>
      </xdr:nvPicPr>
      <xdr:blipFill rotWithShape="1">
        <a:blip r:embed="rId263"/>
        <a:srcRect/>
        <a:stretch>
          <a:fillRect/>
        </a:stretch>
      </xdr:blipFill>
      <xdr:spPr>
        <a:xfrm>
          <a:off x="116586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7</xdr:row>
      <xdr:rowOff>0</xdr:rowOff>
    </xdr:from>
    <xdr:to>
      <xdr:col>17</xdr:col>
      <xdr:colOff>9525</xdr:colOff>
      <xdr:row>7</xdr:row>
      <xdr:rowOff>9525</xdr:rowOff>
    </xdr:to>
    <xdr:pic macro="" fPublished="0">
      <xdr:nvPicPr>
        <xdr:cNvPr id="265" name="그림 264"/>
        <xdr:cNvPicPr/>
      </xdr:nvPicPr>
      <xdr:blipFill rotWithShape="1">
        <a:blip r:embed="rId264"/>
        <a:srcRect/>
        <a:stretch>
          <a:fillRect/>
        </a:stretch>
      </xdr:blipFill>
      <xdr:spPr>
        <a:xfrm>
          <a:off x="116586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</xdr:colOff>
      <xdr:row>8</xdr:row>
      <xdr:rowOff>9525</xdr:rowOff>
    </xdr:to>
    <xdr:pic macro="" fPublished="0">
      <xdr:nvPicPr>
        <xdr:cNvPr id="266" name="그림 265"/>
        <xdr:cNvPicPr/>
      </xdr:nvPicPr>
      <xdr:blipFill rotWithShape="1">
        <a:blip r:embed="rId265"/>
        <a:srcRect/>
        <a:stretch>
          <a:fillRect/>
        </a:stretch>
      </xdr:blipFill>
      <xdr:spPr>
        <a:xfrm>
          <a:off x="116586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8</xdr:row>
      <xdr:rowOff>0</xdr:rowOff>
    </xdr:from>
    <xdr:to>
      <xdr:col>17</xdr:col>
      <xdr:colOff>9525</xdr:colOff>
      <xdr:row>8</xdr:row>
      <xdr:rowOff>9525</xdr:rowOff>
    </xdr:to>
    <xdr:pic macro="" fPublished="0">
      <xdr:nvPicPr>
        <xdr:cNvPr id="267" name="그림 266"/>
        <xdr:cNvPicPr/>
      </xdr:nvPicPr>
      <xdr:blipFill rotWithShape="1">
        <a:blip r:embed="rId266"/>
        <a:srcRect/>
        <a:stretch>
          <a:fillRect/>
        </a:stretch>
      </xdr:blipFill>
      <xdr:spPr>
        <a:xfrm>
          <a:off x="116586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9</xdr:row>
      <xdr:rowOff>0</xdr:rowOff>
    </xdr:from>
    <xdr:to>
      <xdr:col>17</xdr:col>
      <xdr:colOff>9525</xdr:colOff>
      <xdr:row>9</xdr:row>
      <xdr:rowOff>9525</xdr:rowOff>
    </xdr:to>
    <xdr:pic macro="" fPublished="0">
      <xdr:nvPicPr>
        <xdr:cNvPr id="268" name="그림 267"/>
        <xdr:cNvPicPr/>
      </xdr:nvPicPr>
      <xdr:blipFill rotWithShape="1">
        <a:blip r:embed="rId267"/>
        <a:srcRect/>
        <a:stretch>
          <a:fillRect/>
        </a:stretch>
      </xdr:blipFill>
      <xdr:spPr>
        <a:xfrm>
          <a:off x="116586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9</xdr:row>
      <xdr:rowOff>0</xdr:rowOff>
    </xdr:from>
    <xdr:to>
      <xdr:col>17</xdr:col>
      <xdr:colOff>9525</xdr:colOff>
      <xdr:row>9</xdr:row>
      <xdr:rowOff>9525</xdr:rowOff>
    </xdr:to>
    <xdr:pic macro="" fPublished="0">
      <xdr:nvPicPr>
        <xdr:cNvPr id="269" name="그림 268"/>
        <xdr:cNvPicPr/>
      </xdr:nvPicPr>
      <xdr:blipFill rotWithShape="1">
        <a:blip r:embed="rId268"/>
        <a:srcRect/>
        <a:stretch>
          <a:fillRect/>
        </a:stretch>
      </xdr:blipFill>
      <xdr:spPr>
        <a:xfrm>
          <a:off x="116586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10</xdr:row>
      <xdr:rowOff>0</xdr:rowOff>
    </xdr:from>
    <xdr:to>
      <xdr:col>17</xdr:col>
      <xdr:colOff>9525</xdr:colOff>
      <xdr:row>10</xdr:row>
      <xdr:rowOff>9525</xdr:rowOff>
    </xdr:to>
    <xdr:pic macro="" fPublished="0">
      <xdr:nvPicPr>
        <xdr:cNvPr id="270" name="그림 269"/>
        <xdr:cNvPicPr/>
      </xdr:nvPicPr>
      <xdr:blipFill rotWithShape="1">
        <a:blip r:embed="rId269"/>
        <a:srcRect/>
        <a:stretch>
          <a:fillRect/>
        </a:stretch>
      </xdr:blipFill>
      <xdr:spPr>
        <a:xfrm>
          <a:off x="116586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10</xdr:row>
      <xdr:rowOff>0</xdr:rowOff>
    </xdr:from>
    <xdr:to>
      <xdr:col>17</xdr:col>
      <xdr:colOff>9525</xdr:colOff>
      <xdr:row>10</xdr:row>
      <xdr:rowOff>9525</xdr:rowOff>
    </xdr:to>
    <xdr:pic macro="" fPublished="0">
      <xdr:nvPicPr>
        <xdr:cNvPr id="271" name="그림 270"/>
        <xdr:cNvPicPr/>
      </xdr:nvPicPr>
      <xdr:blipFill rotWithShape="1">
        <a:blip r:embed="rId270"/>
        <a:srcRect/>
        <a:stretch>
          <a:fillRect/>
        </a:stretch>
      </xdr:blipFill>
      <xdr:spPr>
        <a:xfrm>
          <a:off x="116586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11</xdr:row>
      <xdr:rowOff>0</xdr:rowOff>
    </xdr:from>
    <xdr:to>
      <xdr:col>17</xdr:col>
      <xdr:colOff>9525</xdr:colOff>
      <xdr:row>11</xdr:row>
      <xdr:rowOff>9525</xdr:rowOff>
    </xdr:to>
    <xdr:pic macro="" fPublished="0">
      <xdr:nvPicPr>
        <xdr:cNvPr id="272" name="그림 271"/>
        <xdr:cNvPicPr/>
      </xdr:nvPicPr>
      <xdr:blipFill rotWithShape="1">
        <a:blip r:embed="rId271"/>
        <a:srcRect/>
        <a:stretch>
          <a:fillRect/>
        </a:stretch>
      </xdr:blipFill>
      <xdr:spPr>
        <a:xfrm>
          <a:off x="116586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11</xdr:row>
      <xdr:rowOff>0</xdr:rowOff>
    </xdr:from>
    <xdr:to>
      <xdr:col>17</xdr:col>
      <xdr:colOff>9525</xdr:colOff>
      <xdr:row>11</xdr:row>
      <xdr:rowOff>9525</xdr:rowOff>
    </xdr:to>
    <xdr:pic macro="" fPublished="0">
      <xdr:nvPicPr>
        <xdr:cNvPr id="273" name="그림 272"/>
        <xdr:cNvPicPr/>
      </xdr:nvPicPr>
      <xdr:blipFill rotWithShape="1">
        <a:blip r:embed="rId272"/>
        <a:srcRect/>
        <a:stretch>
          <a:fillRect/>
        </a:stretch>
      </xdr:blipFill>
      <xdr:spPr>
        <a:xfrm>
          <a:off x="116586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12</xdr:row>
      <xdr:rowOff>0</xdr:rowOff>
    </xdr:from>
    <xdr:to>
      <xdr:col>17</xdr:col>
      <xdr:colOff>9525</xdr:colOff>
      <xdr:row>12</xdr:row>
      <xdr:rowOff>9525</xdr:rowOff>
    </xdr:to>
    <xdr:pic macro="" fPublished="0">
      <xdr:nvPicPr>
        <xdr:cNvPr id="274" name="그림 273"/>
        <xdr:cNvPicPr/>
      </xdr:nvPicPr>
      <xdr:blipFill rotWithShape="1">
        <a:blip r:embed="rId273"/>
        <a:srcRect/>
        <a:stretch>
          <a:fillRect/>
        </a:stretch>
      </xdr:blipFill>
      <xdr:spPr>
        <a:xfrm>
          <a:off x="116586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12</xdr:row>
      <xdr:rowOff>0</xdr:rowOff>
    </xdr:from>
    <xdr:to>
      <xdr:col>17</xdr:col>
      <xdr:colOff>9525</xdr:colOff>
      <xdr:row>12</xdr:row>
      <xdr:rowOff>9525</xdr:rowOff>
    </xdr:to>
    <xdr:pic macro="" fPublished="0">
      <xdr:nvPicPr>
        <xdr:cNvPr id="275" name="그림 274"/>
        <xdr:cNvPicPr/>
      </xdr:nvPicPr>
      <xdr:blipFill rotWithShape="1">
        <a:blip r:embed="rId274"/>
        <a:srcRect/>
        <a:stretch>
          <a:fillRect/>
        </a:stretch>
      </xdr:blipFill>
      <xdr:spPr>
        <a:xfrm>
          <a:off x="116586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13</xdr:row>
      <xdr:rowOff>0</xdr:rowOff>
    </xdr:from>
    <xdr:to>
      <xdr:col>17</xdr:col>
      <xdr:colOff>9525</xdr:colOff>
      <xdr:row>13</xdr:row>
      <xdr:rowOff>9525</xdr:rowOff>
    </xdr:to>
    <xdr:pic macro="" fPublished="0">
      <xdr:nvPicPr>
        <xdr:cNvPr id="276" name="그림 275"/>
        <xdr:cNvPicPr/>
      </xdr:nvPicPr>
      <xdr:blipFill rotWithShape="1">
        <a:blip r:embed="rId275"/>
        <a:srcRect/>
        <a:stretch>
          <a:fillRect/>
        </a:stretch>
      </xdr:blipFill>
      <xdr:spPr>
        <a:xfrm>
          <a:off x="116586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13</xdr:row>
      <xdr:rowOff>0</xdr:rowOff>
    </xdr:from>
    <xdr:to>
      <xdr:col>17</xdr:col>
      <xdr:colOff>9525</xdr:colOff>
      <xdr:row>13</xdr:row>
      <xdr:rowOff>9525</xdr:rowOff>
    </xdr:to>
    <xdr:pic macro="" fPublished="0">
      <xdr:nvPicPr>
        <xdr:cNvPr id="277" name="그림 276"/>
        <xdr:cNvPicPr/>
      </xdr:nvPicPr>
      <xdr:blipFill rotWithShape="1">
        <a:blip r:embed="rId276"/>
        <a:srcRect/>
        <a:stretch>
          <a:fillRect/>
        </a:stretch>
      </xdr:blipFill>
      <xdr:spPr>
        <a:xfrm>
          <a:off x="116586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14</xdr:row>
      <xdr:rowOff>0</xdr:rowOff>
    </xdr:from>
    <xdr:to>
      <xdr:col>17</xdr:col>
      <xdr:colOff>9525</xdr:colOff>
      <xdr:row>14</xdr:row>
      <xdr:rowOff>9525</xdr:rowOff>
    </xdr:to>
    <xdr:pic macro="" fPublished="0">
      <xdr:nvPicPr>
        <xdr:cNvPr id="278" name="그림 277"/>
        <xdr:cNvPicPr/>
      </xdr:nvPicPr>
      <xdr:blipFill rotWithShape="1">
        <a:blip r:embed="rId277"/>
        <a:srcRect/>
        <a:stretch>
          <a:fillRect/>
        </a:stretch>
      </xdr:blipFill>
      <xdr:spPr>
        <a:xfrm>
          <a:off x="116586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14</xdr:row>
      <xdr:rowOff>0</xdr:rowOff>
    </xdr:from>
    <xdr:to>
      <xdr:col>17</xdr:col>
      <xdr:colOff>9525</xdr:colOff>
      <xdr:row>14</xdr:row>
      <xdr:rowOff>9525</xdr:rowOff>
    </xdr:to>
    <xdr:pic macro="" fPublished="0">
      <xdr:nvPicPr>
        <xdr:cNvPr id="279" name="그림 278"/>
        <xdr:cNvPicPr/>
      </xdr:nvPicPr>
      <xdr:blipFill rotWithShape="1">
        <a:blip r:embed="rId278"/>
        <a:srcRect/>
        <a:stretch>
          <a:fillRect/>
        </a:stretch>
      </xdr:blipFill>
      <xdr:spPr>
        <a:xfrm>
          <a:off x="116586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15</xdr:row>
      <xdr:rowOff>0</xdr:rowOff>
    </xdr:from>
    <xdr:to>
      <xdr:col>17</xdr:col>
      <xdr:colOff>9525</xdr:colOff>
      <xdr:row>15</xdr:row>
      <xdr:rowOff>9525</xdr:rowOff>
    </xdr:to>
    <xdr:pic macro="" fPublished="0">
      <xdr:nvPicPr>
        <xdr:cNvPr id="280" name="그림 279"/>
        <xdr:cNvPicPr/>
      </xdr:nvPicPr>
      <xdr:blipFill rotWithShape="1">
        <a:blip r:embed="rId279"/>
        <a:srcRect/>
        <a:stretch>
          <a:fillRect/>
        </a:stretch>
      </xdr:blipFill>
      <xdr:spPr>
        <a:xfrm>
          <a:off x="116586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15</xdr:row>
      <xdr:rowOff>0</xdr:rowOff>
    </xdr:from>
    <xdr:to>
      <xdr:col>17</xdr:col>
      <xdr:colOff>9525</xdr:colOff>
      <xdr:row>15</xdr:row>
      <xdr:rowOff>9525</xdr:rowOff>
    </xdr:to>
    <xdr:pic macro="" fPublished="0">
      <xdr:nvPicPr>
        <xdr:cNvPr id="281" name="그림 280"/>
        <xdr:cNvPicPr/>
      </xdr:nvPicPr>
      <xdr:blipFill rotWithShape="1">
        <a:blip r:embed="rId280"/>
        <a:srcRect/>
        <a:stretch>
          <a:fillRect/>
        </a:stretch>
      </xdr:blipFill>
      <xdr:spPr>
        <a:xfrm>
          <a:off x="116586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16</xdr:row>
      <xdr:rowOff>0</xdr:rowOff>
    </xdr:from>
    <xdr:to>
      <xdr:col>17</xdr:col>
      <xdr:colOff>9525</xdr:colOff>
      <xdr:row>16</xdr:row>
      <xdr:rowOff>9525</xdr:rowOff>
    </xdr:to>
    <xdr:pic macro="" fPublished="0">
      <xdr:nvPicPr>
        <xdr:cNvPr id="282" name="그림 281"/>
        <xdr:cNvPicPr/>
      </xdr:nvPicPr>
      <xdr:blipFill rotWithShape="1">
        <a:blip r:embed="rId281"/>
        <a:srcRect/>
        <a:stretch>
          <a:fillRect/>
        </a:stretch>
      </xdr:blipFill>
      <xdr:spPr>
        <a:xfrm>
          <a:off x="116586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16</xdr:row>
      <xdr:rowOff>0</xdr:rowOff>
    </xdr:from>
    <xdr:to>
      <xdr:col>17</xdr:col>
      <xdr:colOff>9525</xdr:colOff>
      <xdr:row>16</xdr:row>
      <xdr:rowOff>9525</xdr:rowOff>
    </xdr:to>
    <xdr:pic macro="" fPublished="0">
      <xdr:nvPicPr>
        <xdr:cNvPr id="283" name="그림 282"/>
        <xdr:cNvPicPr/>
      </xdr:nvPicPr>
      <xdr:blipFill rotWithShape="1">
        <a:blip r:embed="rId282"/>
        <a:srcRect/>
        <a:stretch>
          <a:fillRect/>
        </a:stretch>
      </xdr:blipFill>
      <xdr:spPr>
        <a:xfrm>
          <a:off x="116586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17</xdr:row>
      <xdr:rowOff>0</xdr:rowOff>
    </xdr:from>
    <xdr:to>
      <xdr:col>17</xdr:col>
      <xdr:colOff>9525</xdr:colOff>
      <xdr:row>17</xdr:row>
      <xdr:rowOff>9525</xdr:rowOff>
    </xdr:to>
    <xdr:pic macro="" fPublished="0">
      <xdr:nvPicPr>
        <xdr:cNvPr id="284" name="그림 283"/>
        <xdr:cNvPicPr/>
      </xdr:nvPicPr>
      <xdr:blipFill rotWithShape="1">
        <a:blip r:embed="rId283"/>
        <a:srcRect/>
        <a:stretch>
          <a:fillRect/>
        </a:stretch>
      </xdr:blipFill>
      <xdr:spPr>
        <a:xfrm>
          <a:off x="116586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17</xdr:row>
      <xdr:rowOff>0</xdr:rowOff>
    </xdr:from>
    <xdr:to>
      <xdr:col>17</xdr:col>
      <xdr:colOff>9525</xdr:colOff>
      <xdr:row>17</xdr:row>
      <xdr:rowOff>9525</xdr:rowOff>
    </xdr:to>
    <xdr:pic macro="" fPublished="0">
      <xdr:nvPicPr>
        <xdr:cNvPr id="285" name="그림 284"/>
        <xdr:cNvPicPr/>
      </xdr:nvPicPr>
      <xdr:blipFill rotWithShape="1">
        <a:blip r:embed="rId284"/>
        <a:srcRect/>
        <a:stretch>
          <a:fillRect/>
        </a:stretch>
      </xdr:blipFill>
      <xdr:spPr>
        <a:xfrm>
          <a:off x="116586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18</xdr:row>
      <xdr:rowOff>0</xdr:rowOff>
    </xdr:from>
    <xdr:to>
      <xdr:col>17</xdr:col>
      <xdr:colOff>9525</xdr:colOff>
      <xdr:row>18</xdr:row>
      <xdr:rowOff>9525</xdr:rowOff>
    </xdr:to>
    <xdr:pic macro="" fPublished="0">
      <xdr:nvPicPr>
        <xdr:cNvPr id="286" name="그림 285"/>
        <xdr:cNvPicPr/>
      </xdr:nvPicPr>
      <xdr:blipFill rotWithShape="1">
        <a:blip r:embed="rId285"/>
        <a:srcRect/>
        <a:stretch>
          <a:fillRect/>
        </a:stretch>
      </xdr:blipFill>
      <xdr:spPr>
        <a:xfrm>
          <a:off x="116586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18</xdr:row>
      <xdr:rowOff>0</xdr:rowOff>
    </xdr:from>
    <xdr:to>
      <xdr:col>17</xdr:col>
      <xdr:colOff>9525</xdr:colOff>
      <xdr:row>18</xdr:row>
      <xdr:rowOff>9525</xdr:rowOff>
    </xdr:to>
    <xdr:pic macro="" fPublished="0">
      <xdr:nvPicPr>
        <xdr:cNvPr id="287" name="그림 286"/>
        <xdr:cNvPicPr/>
      </xdr:nvPicPr>
      <xdr:blipFill rotWithShape="1">
        <a:blip r:embed="rId286"/>
        <a:srcRect/>
        <a:stretch>
          <a:fillRect/>
        </a:stretch>
      </xdr:blipFill>
      <xdr:spPr>
        <a:xfrm>
          <a:off x="116586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19</xdr:row>
      <xdr:rowOff>0</xdr:rowOff>
    </xdr:from>
    <xdr:to>
      <xdr:col>17</xdr:col>
      <xdr:colOff>9525</xdr:colOff>
      <xdr:row>19</xdr:row>
      <xdr:rowOff>9525</xdr:rowOff>
    </xdr:to>
    <xdr:pic macro="" fPublished="0">
      <xdr:nvPicPr>
        <xdr:cNvPr id="288" name="그림 287"/>
        <xdr:cNvPicPr/>
      </xdr:nvPicPr>
      <xdr:blipFill rotWithShape="1">
        <a:blip r:embed="rId287"/>
        <a:srcRect/>
        <a:stretch>
          <a:fillRect/>
        </a:stretch>
      </xdr:blipFill>
      <xdr:spPr>
        <a:xfrm>
          <a:off x="116586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19</xdr:row>
      <xdr:rowOff>0</xdr:rowOff>
    </xdr:from>
    <xdr:to>
      <xdr:col>17</xdr:col>
      <xdr:colOff>9525</xdr:colOff>
      <xdr:row>19</xdr:row>
      <xdr:rowOff>9525</xdr:rowOff>
    </xdr:to>
    <xdr:pic macro="" fPublished="0">
      <xdr:nvPicPr>
        <xdr:cNvPr id="289" name="그림 288"/>
        <xdr:cNvPicPr/>
      </xdr:nvPicPr>
      <xdr:blipFill rotWithShape="1">
        <a:blip r:embed="rId288"/>
        <a:srcRect/>
        <a:stretch>
          <a:fillRect/>
        </a:stretch>
      </xdr:blipFill>
      <xdr:spPr>
        <a:xfrm>
          <a:off x="116586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20</xdr:row>
      <xdr:rowOff>0</xdr:rowOff>
    </xdr:from>
    <xdr:to>
      <xdr:col>17</xdr:col>
      <xdr:colOff>9525</xdr:colOff>
      <xdr:row>20</xdr:row>
      <xdr:rowOff>9525</xdr:rowOff>
    </xdr:to>
    <xdr:pic macro="" fPublished="0">
      <xdr:nvPicPr>
        <xdr:cNvPr id="290" name="그림 289"/>
        <xdr:cNvPicPr/>
      </xdr:nvPicPr>
      <xdr:blipFill rotWithShape="1">
        <a:blip r:embed="rId289"/>
        <a:srcRect/>
        <a:stretch>
          <a:fillRect/>
        </a:stretch>
      </xdr:blipFill>
      <xdr:spPr>
        <a:xfrm>
          <a:off x="116586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20</xdr:row>
      <xdr:rowOff>0</xdr:rowOff>
    </xdr:from>
    <xdr:to>
      <xdr:col>17</xdr:col>
      <xdr:colOff>9525</xdr:colOff>
      <xdr:row>20</xdr:row>
      <xdr:rowOff>9525</xdr:rowOff>
    </xdr:to>
    <xdr:pic macro="" fPublished="0">
      <xdr:nvPicPr>
        <xdr:cNvPr id="291" name="그림 290"/>
        <xdr:cNvPicPr/>
      </xdr:nvPicPr>
      <xdr:blipFill rotWithShape="1">
        <a:blip r:embed="rId290"/>
        <a:srcRect/>
        <a:stretch>
          <a:fillRect/>
        </a:stretch>
      </xdr:blipFill>
      <xdr:spPr>
        <a:xfrm>
          <a:off x="116586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21</xdr:row>
      <xdr:rowOff>0</xdr:rowOff>
    </xdr:from>
    <xdr:to>
      <xdr:col>17</xdr:col>
      <xdr:colOff>9525</xdr:colOff>
      <xdr:row>21</xdr:row>
      <xdr:rowOff>9525</xdr:rowOff>
    </xdr:to>
    <xdr:pic macro="" fPublished="0">
      <xdr:nvPicPr>
        <xdr:cNvPr id="292" name="그림 291"/>
        <xdr:cNvPicPr/>
      </xdr:nvPicPr>
      <xdr:blipFill rotWithShape="1">
        <a:blip r:embed="rId291"/>
        <a:srcRect/>
        <a:stretch>
          <a:fillRect/>
        </a:stretch>
      </xdr:blipFill>
      <xdr:spPr>
        <a:xfrm>
          <a:off x="116586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21</xdr:row>
      <xdr:rowOff>0</xdr:rowOff>
    </xdr:from>
    <xdr:to>
      <xdr:col>17</xdr:col>
      <xdr:colOff>9525</xdr:colOff>
      <xdr:row>21</xdr:row>
      <xdr:rowOff>9525</xdr:rowOff>
    </xdr:to>
    <xdr:pic macro="" fPublished="0">
      <xdr:nvPicPr>
        <xdr:cNvPr id="293" name="그림 292"/>
        <xdr:cNvPicPr/>
      </xdr:nvPicPr>
      <xdr:blipFill rotWithShape="1">
        <a:blip r:embed="rId292"/>
        <a:srcRect/>
        <a:stretch>
          <a:fillRect/>
        </a:stretch>
      </xdr:blipFill>
      <xdr:spPr>
        <a:xfrm>
          <a:off x="116586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4</xdr:row>
      <xdr:rowOff>0</xdr:rowOff>
    </xdr:from>
    <xdr:to>
      <xdr:col>8</xdr:col>
      <xdr:colOff>9525</xdr:colOff>
      <xdr:row>4</xdr:row>
      <xdr:rowOff>9525</xdr:rowOff>
    </xdr:to>
    <xdr:pic macro="" fPublished="0">
      <xdr:nvPicPr>
        <xdr:cNvPr id="294" name="그림 293"/>
        <xdr:cNvPicPr/>
      </xdr:nvPicPr>
      <xdr:blipFill rotWithShape="1">
        <a:blip r:embed="rId293"/>
        <a:srcRect/>
        <a:stretch>
          <a:fillRect/>
        </a:stretch>
      </xdr:blipFill>
      <xdr:spPr>
        <a:xfrm>
          <a:off x="54864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4</xdr:row>
      <xdr:rowOff>0</xdr:rowOff>
    </xdr:from>
    <xdr:to>
      <xdr:col>17</xdr:col>
      <xdr:colOff>9525</xdr:colOff>
      <xdr:row>4</xdr:row>
      <xdr:rowOff>9525</xdr:rowOff>
    </xdr:to>
    <xdr:pic macro="" fPublished="0">
      <xdr:nvPicPr>
        <xdr:cNvPr id="295" name="그림 294"/>
        <xdr:cNvPicPr/>
      </xdr:nvPicPr>
      <xdr:blipFill rotWithShape="1">
        <a:blip r:embed="rId294"/>
        <a:srcRect/>
        <a:stretch>
          <a:fillRect/>
        </a:stretch>
      </xdr:blipFill>
      <xdr:spPr>
        <a:xfrm>
          <a:off x="116586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296" name="그림 295"/>
        <xdr:cNvPicPr/>
      </xdr:nvPicPr>
      <xdr:blipFill rotWithShape="1">
        <a:blip r:embed="rId295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297" name="그림 296"/>
        <xdr:cNvPicPr/>
      </xdr:nvPicPr>
      <xdr:blipFill rotWithShape="1">
        <a:blip r:embed="rId296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298" name="그림 297"/>
        <xdr:cNvPicPr/>
      </xdr:nvPicPr>
      <xdr:blipFill rotWithShape="1">
        <a:blip r:embed="rId297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5</xdr:row>
      <xdr:rowOff>0</xdr:rowOff>
    </xdr:from>
    <xdr:to>
      <xdr:col>17</xdr:col>
      <xdr:colOff>9525</xdr:colOff>
      <xdr:row>5</xdr:row>
      <xdr:rowOff>9525</xdr:rowOff>
    </xdr:to>
    <xdr:pic macro="" fPublished="0">
      <xdr:nvPicPr>
        <xdr:cNvPr id="299" name="그림 298"/>
        <xdr:cNvPicPr/>
      </xdr:nvPicPr>
      <xdr:blipFill rotWithShape="1">
        <a:blip r:embed="rId298"/>
        <a:srcRect/>
        <a:stretch>
          <a:fillRect/>
        </a:stretch>
      </xdr:blipFill>
      <xdr:spPr>
        <a:xfrm>
          <a:off x="116586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5</xdr:row>
      <xdr:rowOff>0</xdr:rowOff>
    </xdr:from>
    <xdr:to>
      <xdr:col>17</xdr:col>
      <xdr:colOff>9525</xdr:colOff>
      <xdr:row>5</xdr:row>
      <xdr:rowOff>9525</xdr:rowOff>
    </xdr:to>
    <xdr:pic macro="" fPublished="0">
      <xdr:nvPicPr>
        <xdr:cNvPr id="300" name="그림 299"/>
        <xdr:cNvPicPr/>
      </xdr:nvPicPr>
      <xdr:blipFill rotWithShape="1">
        <a:blip r:embed="rId299"/>
        <a:srcRect/>
        <a:stretch>
          <a:fillRect/>
        </a:stretch>
      </xdr:blipFill>
      <xdr:spPr>
        <a:xfrm>
          <a:off x="116586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17</xdr:col>
      <xdr:colOff>0</xdr:colOff>
      <xdr:row>5</xdr:row>
      <xdr:rowOff>0</xdr:rowOff>
    </xdr:from>
    <xdr:to>
      <xdr:col>17</xdr:col>
      <xdr:colOff>9525</xdr:colOff>
      <xdr:row>5</xdr:row>
      <xdr:rowOff>9525</xdr:rowOff>
    </xdr:to>
    <xdr:pic macro="" fPublished="0">
      <xdr:nvPicPr>
        <xdr:cNvPr id="301" name="그림 300"/>
        <xdr:cNvPicPr/>
      </xdr:nvPicPr>
      <xdr:blipFill rotWithShape="1">
        <a:blip r:embed="rId300"/>
        <a:srcRect/>
        <a:stretch>
          <a:fillRect/>
        </a:stretch>
      </xdr:blipFill>
      <xdr:spPr>
        <a:xfrm>
          <a:off x="116586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4</xdr:row>
      <xdr:rowOff>0</xdr:rowOff>
    </xdr:from>
    <xdr:to>
      <xdr:col>8</xdr:col>
      <xdr:colOff>9525</xdr:colOff>
      <xdr:row>4</xdr:row>
      <xdr:rowOff>9525</xdr:rowOff>
    </xdr:to>
    <xdr:pic macro="" fPublished="0">
      <xdr:nvPicPr>
        <xdr:cNvPr id="302" name="그림 301"/>
        <xdr:cNvPicPr/>
      </xdr:nvPicPr>
      <xdr:blipFill rotWithShape="1">
        <a:blip r:embed="rId301"/>
        <a:srcRect/>
        <a:stretch>
          <a:fillRect/>
        </a:stretch>
      </xdr:blipFill>
      <xdr:spPr>
        <a:xfrm>
          <a:off x="54864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303" name="그림 302"/>
        <xdr:cNvPicPr/>
      </xdr:nvPicPr>
      <xdr:blipFill rotWithShape="1">
        <a:blip r:embed="rId302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304" name="그림 303"/>
        <xdr:cNvPicPr/>
      </xdr:nvPicPr>
      <xdr:blipFill rotWithShape="1">
        <a:blip r:embed="rId303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305" name="그림 304"/>
        <xdr:cNvPicPr/>
      </xdr:nvPicPr>
      <xdr:blipFill rotWithShape="1">
        <a:blip r:embed="rId304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306" name="그림 305"/>
        <xdr:cNvPicPr/>
      </xdr:nvPicPr>
      <xdr:blipFill rotWithShape="1">
        <a:blip r:embed="rId305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307" name="그림 306"/>
        <xdr:cNvPicPr/>
      </xdr:nvPicPr>
      <xdr:blipFill rotWithShape="1">
        <a:blip r:embed="rId306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308" name="그림 307"/>
        <xdr:cNvPicPr/>
      </xdr:nvPicPr>
      <xdr:blipFill rotWithShape="1">
        <a:blip r:embed="rId307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309" name="그림 308"/>
        <xdr:cNvPicPr/>
      </xdr:nvPicPr>
      <xdr:blipFill rotWithShape="1">
        <a:blip r:embed="rId308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310" name="그림 309"/>
        <xdr:cNvPicPr/>
      </xdr:nvPicPr>
      <xdr:blipFill rotWithShape="1">
        <a:blip r:embed="rId309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311" name="그림 310"/>
        <xdr:cNvPicPr/>
      </xdr:nvPicPr>
      <xdr:blipFill rotWithShape="1">
        <a:blip r:embed="rId310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312" name="그림 311"/>
        <xdr:cNvPicPr/>
      </xdr:nvPicPr>
      <xdr:blipFill rotWithShape="1">
        <a:blip r:embed="rId311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313" name="그림 312"/>
        <xdr:cNvPicPr/>
      </xdr:nvPicPr>
      <xdr:blipFill rotWithShape="1">
        <a:blip r:embed="rId312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314" name="그림 313"/>
        <xdr:cNvPicPr/>
      </xdr:nvPicPr>
      <xdr:blipFill rotWithShape="1">
        <a:blip r:embed="rId313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315" name="그림 314"/>
        <xdr:cNvPicPr/>
      </xdr:nvPicPr>
      <xdr:blipFill rotWithShape="1">
        <a:blip r:embed="rId314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316" name="그림 315"/>
        <xdr:cNvPicPr/>
      </xdr:nvPicPr>
      <xdr:blipFill rotWithShape="1">
        <a:blip r:embed="rId315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317" name="그림 316"/>
        <xdr:cNvPicPr/>
      </xdr:nvPicPr>
      <xdr:blipFill rotWithShape="1">
        <a:blip r:embed="rId316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318" name="그림 317"/>
        <xdr:cNvPicPr/>
      </xdr:nvPicPr>
      <xdr:blipFill rotWithShape="1">
        <a:blip r:embed="rId317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319" name="그림 318"/>
        <xdr:cNvPicPr/>
      </xdr:nvPicPr>
      <xdr:blipFill rotWithShape="1">
        <a:blip r:embed="rId318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320" name="그림 319"/>
        <xdr:cNvPicPr/>
      </xdr:nvPicPr>
      <xdr:blipFill rotWithShape="1">
        <a:blip r:embed="rId319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321" name="그림 320"/>
        <xdr:cNvPicPr/>
      </xdr:nvPicPr>
      <xdr:blipFill rotWithShape="1">
        <a:blip r:embed="rId320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322" name="그림 321"/>
        <xdr:cNvPicPr/>
      </xdr:nvPicPr>
      <xdr:blipFill rotWithShape="1">
        <a:blip r:embed="rId321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323" name="그림 322"/>
        <xdr:cNvPicPr/>
      </xdr:nvPicPr>
      <xdr:blipFill rotWithShape="1">
        <a:blip r:embed="rId322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324" name="그림 323"/>
        <xdr:cNvPicPr/>
      </xdr:nvPicPr>
      <xdr:blipFill rotWithShape="1">
        <a:blip r:embed="rId323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325" name="그림 324"/>
        <xdr:cNvPicPr/>
      </xdr:nvPicPr>
      <xdr:blipFill rotWithShape="1">
        <a:blip r:embed="rId324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326" name="그림 325"/>
        <xdr:cNvPicPr/>
      </xdr:nvPicPr>
      <xdr:blipFill rotWithShape="1">
        <a:blip r:embed="rId325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327" name="그림 326"/>
        <xdr:cNvPicPr/>
      </xdr:nvPicPr>
      <xdr:blipFill rotWithShape="1">
        <a:blip r:embed="rId326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328" name="그림 327"/>
        <xdr:cNvPicPr/>
      </xdr:nvPicPr>
      <xdr:blipFill rotWithShape="1">
        <a:blip r:embed="rId327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329" name="그림 328"/>
        <xdr:cNvPicPr/>
      </xdr:nvPicPr>
      <xdr:blipFill rotWithShape="1">
        <a:blip r:embed="rId328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330" name="그림 329"/>
        <xdr:cNvPicPr/>
      </xdr:nvPicPr>
      <xdr:blipFill rotWithShape="1">
        <a:blip r:embed="rId329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331" name="그림 330"/>
        <xdr:cNvPicPr/>
      </xdr:nvPicPr>
      <xdr:blipFill rotWithShape="1">
        <a:blip r:embed="rId330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332" name="그림 331"/>
        <xdr:cNvPicPr/>
      </xdr:nvPicPr>
      <xdr:blipFill rotWithShape="1">
        <a:blip r:embed="rId331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333" name="그림 332"/>
        <xdr:cNvPicPr/>
      </xdr:nvPicPr>
      <xdr:blipFill rotWithShape="1">
        <a:blip r:embed="rId332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334" name="그림 333"/>
        <xdr:cNvPicPr/>
      </xdr:nvPicPr>
      <xdr:blipFill rotWithShape="1">
        <a:blip r:embed="rId333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335" name="그림 334"/>
        <xdr:cNvPicPr/>
      </xdr:nvPicPr>
      <xdr:blipFill rotWithShape="1">
        <a:blip r:embed="rId334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336" name="그림 335"/>
        <xdr:cNvPicPr/>
      </xdr:nvPicPr>
      <xdr:blipFill rotWithShape="1">
        <a:blip r:embed="rId335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337" name="그림 336"/>
        <xdr:cNvPicPr/>
      </xdr:nvPicPr>
      <xdr:blipFill rotWithShape="1">
        <a:blip r:embed="rId336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338" name="그림 337"/>
        <xdr:cNvPicPr/>
      </xdr:nvPicPr>
      <xdr:blipFill rotWithShape="1">
        <a:blip r:embed="rId337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339" name="그림 338"/>
        <xdr:cNvPicPr/>
      </xdr:nvPicPr>
      <xdr:blipFill rotWithShape="1">
        <a:blip r:embed="rId338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340" name="그림 339"/>
        <xdr:cNvPicPr/>
      </xdr:nvPicPr>
      <xdr:blipFill rotWithShape="1">
        <a:blip r:embed="rId339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341" name="그림 340"/>
        <xdr:cNvPicPr/>
      </xdr:nvPicPr>
      <xdr:blipFill rotWithShape="1">
        <a:blip r:embed="rId340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342" name="그림 341"/>
        <xdr:cNvPicPr/>
      </xdr:nvPicPr>
      <xdr:blipFill rotWithShape="1">
        <a:blip r:embed="rId341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343" name="그림 342"/>
        <xdr:cNvPicPr/>
      </xdr:nvPicPr>
      <xdr:blipFill rotWithShape="1">
        <a:blip r:embed="rId342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344" name="그림 343"/>
        <xdr:cNvPicPr/>
      </xdr:nvPicPr>
      <xdr:blipFill rotWithShape="1">
        <a:blip r:embed="rId343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345" name="그림 344"/>
        <xdr:cNvPicPr/>
      </xdr:nvPicPr>
      <xdr:blipFill rotWithShape="1">
        <a:blip r:embed="rId344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346" name="그림 345"/>
        <xdr:cNvPicPr/>
      </xdr:nvPicPr>
      <xdr:blipFill rotWithShape="1">
        <a:blip r:embed="rId345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347" name="그림 346"/>
        <xdr:cNvPicPr/>
      </xdr:nvPicPr>
      <xdr:blipFill rotWithShape="1">
        <a:blip r:embed="rId346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348" name="그림 347"/>
        <xdr:cNvPicPr/>
      </xdr:nvPicPr>
      <xdr:blipFill rotWithShape="1">
        <a:blip r:embed="rId347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349" name="그림 348"/>
        <xdr:cNvPicPr/>
      </xdr:nvPicPr>
      <xdr:blipFill rotWithShape="1">
        <a:blip r:embed="rId348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350" name="그림 349"/>
        <xdr:cNvPicPr/>
      </xdr:nvPicPr>
      <xdr:blipFill rotWithShape="1">
        <a:blip r:embed="rId349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351" name="그림 350"/>
        <xdr:cNvPicPr/>
      </xdr:nvPicPr>
      <xdr:blipFill rotWithShape="1">
        <a:blip r:embed="rId350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352" name="그림 351"/>
        <xdr:cNvPicPr/>
      </xdr:nvPicPr>
      <xdr:blipFill rotWithShape="1">
        <a:blip r:embed="rId351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353" name="그림 352"/>
        <xdr:cNvPicPr/>
      </xdr:nvPicPr>
      <xdr:blipFill rotWithShape="1">
        <a:blip r:embed="rId352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354" name="그림 353"/>
        <xdr:cNvPicPr/>
      </xdr:nvPicPr>
      <xdr:blipFill rotWithShape="1">
        <a:blip r:embed="rId353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355" name="그림 354"/>
        <xdr:cNvPicPr/>
      </xdr:nvPicPr>
      <xdr:blipFill rotWithShape="1">
        <a:blip r:embed="rId354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356" name="그림 355"/>
        <xdr:cNvPicPr/>
      </xdr:nvPicPr>
      <xdr:blipFill rotWithShape="1">
        <a:blip r:embed="rId355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357" name="그림 356"/>
        <xdr:cNvPicPr/>
      </xdr:nvPicPr>
      <xdr:blipFill rotWithShape="1">
        <a:blip r:embed="rId356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358" name="그림 357"/>
        <xdr:cNvPicPr/>
      </xdr:nvPicPr>
      <xdr:blipFill rotWithShape="1">
        <a:blip r:embed="rId357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359" name="그림 358"/>
        <xdr:cNvPicPr/>
      </xdr:nvPicPr>
      <xdr:blipFill rotWithShape="1">
        <a:blip r:embed="rId358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360" name="그림 359"/>
        <xdr:cNvPicPr/>
      </xdr:nvPicPr>
      <xdr:blipFill rotWithShape="1">
        <a:blip r:embed="rId359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361" name="그림 360"/>
        <xdr:cNvPicPr/>
      </xdr:nvPicPr>
      <xdr:blipFill rotWithShape="1">
        <a:blip r:embed="rId360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362" name="그림 361"/>
        <xdr:cNvPicPr/>
      </xdr:nvPicPr>
      <xdr:blipFill rotWithShape="1">
        <a:blip r:embed="rId361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363" name="그림 362"/>
        <xdr:cNvPicPr/>
      </xdr:nvPicPr>
      <xdr:blipFill rotWithShape="1">
        <a:blip r:embed="rId362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364" name="그림 363"/>
        <xdr:cNvPicPr/>
      </xdr:nvPicPr>
      <xdr:blipFill rotWithShape="1">
        <a:blip r:embed="rId363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365" name="그림 364"/>
        <xdr:cNvPicPr/>
      </xdr:nvPicPr>
      <xdr:blipFill rotWithShape="1">
        <a:blip r:embed="rId364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366" name="그림 365"/>
        <xdr:cNvPicPr/>
      </xdr:nvPicPr>
      <xdr:blipFill rotWithShape="1">
        <a:blip r:embed="rId365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367" name="그림 366"/>
        <xdr:cNvPicPr/>
      </xdr:nvPicPr>
      <xdr:blipFill rotWithShape="1">
        <a:blip r:embed="rId366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368" name="그림 367"/>
        <xdr:cNvPicPr/>
      </xdr:nvPicPr>
      <xdr:blipFill rotWithShape="1">
        <a:blip r:embed="rId367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369" name="그림 368"/>
        <xdr:cNvPicPr/>
      </xdr:nvPicPr>
      <xdr:blipFill rotWithShape="1">
        <a:blip r:embed="rId368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370" name="그림 369"/>
        <xdr:cNvPicPr/>
      </xdr:nvPicPr>
      <xdr:blipFill rotWithShape="1">
        <a:blip r:embed="rId369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371" name="그림 370"/>
        <xdr:cNvPicPr/>
      </xdr:nvPicPr>
      <xdr:blipFill rotWithShape="1">
        <a:blip r:embed="rId370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372" name="그림 371"/>
        <xdr:cNvPicPr/>
      </xdr:nvPicPr>
      <xdr:blipFill rotWithShape="1">
        <a:blip r:embed="rId371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373" name="그림 372"/>
        <xdr:cNvPicPr/>
      </xdr:nvPicPr>
      <xdr:blipFill rotWithShape="1">
        <a:blip r:embed="rId372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374" name="그림 373"/>
        <xdr:cNvPicPr/>
      </xdr:nvPicPr>
      <xdr:blipFill rotWithShape="1">
        <a:blip r:embed="rId373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375" name="그림 374"/>
        <xdr:cNvPicPr/>
      </xdr:nvPicPr>
      <xdr:blipFill rotWithShape="1">
        <a:blip r:embed="rId374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376" name="그림 375"/>
        <xdr:cNvPicPr/>
      </xdr:nvPicPr>
      <xdr:blipFill rotWithShape="1">
        <a:blip r:embed="rId375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377" name="그림 376"/>
        <xdr:cNvPicPr/>
      </xdr:nvPicPr>
      <xdr:blipFill rotWithShape="1">
        <a:blip r:embed="rId376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378" name="그림 377"/>
        <xdr:cNvPicPr/>
      </xdr:nvPicPr>
      <xdr:blipFill rotWithShape="1">
        <a:blip r:embed="rId377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379" name="그림 378"/>
        <xdr:cNvPicPr/>
      </xdr:nvPicPr>
      <xdr:blipFill rotWithShape="1">
        <a:blip r:embed="rId378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380" name="그림 379"/>
        <xdr:cNvPicPr/>
      </xdr:nvPicPr>
      <xdr:blipFill rotWithShape="1">
        <a:blip r:embed="rId379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381" name="그림 380"/>
        <xdr:cNvPicPr/>
      </xdr:nvPicPr>
      <xdr:blipFill rotWithShape="1">
        <a:blip r:embed="rId380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382" name="그림 381"/>
        <xdr:cNvPicPr/>
      </xdr:nvPicPr>
      <xdr:blipFill rotWithShape="1">
        <a:blip r:embed="rId381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383" name="그림 382"/>
        <xdr:cNvPicPr/>
      </xdr:nvPicPr>
      <xdr:blipFill rotWithShape="1">
        <a:blip r:embed="rId382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384" name="그림 383"/>
        <xdr:cNvPicPr/>
      </xdr:nvPicPr>
      <xdr:blipFill rotWithShape="1">
        <a:blip r:embed="rId383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385" name="그림 384"/>
        <xdr:cNvPicPr/>
      </xdr:nvPicPr>
      <xdr:blipFill rotWithShape="1">
        <a:blip r:embed="rId384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386" name="그림 385"/>
        <xdr:cNvPicPr/>
      </xdr:nvPicPr>
      <xdr:blipFill rotWithShape="1">
        <a:blip r:embed="rId385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387" name="그림 386"/>
        <xdr:cNvPicPr/>
      </xdr:nvPicPr>
      <xdr:blipFill rotWithShape="1">
        <a:blip r:embed="rId386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388" name="그림 387"/>
        <xdr:cNvPicPr/>
      </xdr:nvPicPr>
      <xdr:blipFill rotWithShape="1">
        <a:blip r:embed="rId387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389" name="그림 388"/>
        <xdr:cNvPicPr/>
      </xdr:nvPicPr>
      <xdr:blipFill rotWithShape="1">
        <a:blip r:embed="rId388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390" name="그림 389"/>
        <xdr:cNvPicPr/>
      </xdr:nvPicPr>
      <xdr:blipFill rotWithShape="1">
        <a:blip r:embed="rId389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391" name="그림 390"/>
        <xdr:cNvPicPr/>
      </xdr:nvPicPr>
      <xdr:blipFill rotWithShape="1">
        <a:blip r:embed="rId390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392" name="그림 391"/>
        <xdr:cNvPicPr/>
      </xdr:nvPicPr>
      <xdr:blipFill rotWithShape="1">
        <a:blip r:embed="rId391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393" name="그림 392"/>
        <xdr:cNvPicPr/>
      </xdr:nvPicPr>
      <xdr:blipFill rotWithShape="1">
        <a:blip r:embed="rId392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394" name="그림 393"/>
        <xdr:cNvPicPr/>
      </xdr:nvPicPr>
      <xdr:blipFill rotWithShape="1">
        <a:blip r:embed="rId393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395" name="그림 394"/>
        <xdr:cNvPicPr/>
      </xdr:nvPicPr>
      <xdr:blipFill rotWithShape="1">
        <a:blip r:embed="rId394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396" name="그림 395"/>
        <xdr:cNvPicPr/>
      </xdr:nvPicPr>
      <xdr:blipFill rotWithShape="1">
        <a:blip r:embed="rId395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397" name="그림 396"/>
        <xdr:cNvPicPr/>
      </xdr:nvPicPr>
      <xdr:blipFill rotWithShape="1">
        <a:blip r:embed="rId396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398" name="그림 397"/>
        <xdr:cNvPicPr/>
      </xdr:nvPicPr>
      <xdr:blipFill rotWithShape="1">
        <a:blip r:embed="rId397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399" name="그림 398"/>
        <xdr:cNvPicPr/>
      </xdr:nvPicPr>
      <xdr:blipFill rotWithShape="1">
        <a:blip r:embed="rId398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400" name="그림 399"/>
        <xdr:cNvPicPr/>
      </xdr:nvPicPr>
      <xdr:blipFill rotWithShape="1">
        <a:blip r:embed="rId399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401" name="그림 400"/>
        <xdr:cNvPicPr/>
      </xdr:nvPicPr>
      <xdr:blipFill rotWithShape="1">
        <a:blip r:embed="rId400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402" name="그림 401"/>
        <xdr:cNvPicPr/>
      </xdr:nvPicPr>
      <xdr:blipFill rotWithShape="1">
        <a:blip r:embed="rId401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403" name="그림 402"/>
        <xdr:cNvPicPr/>
      </xdr:nvPicPr>
      <xdr:blipFill rotWithShape="1">
        <a:blip r:embed="rId402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404" name="그림 403"/>
        <xdr:cNvPicPr/>
      </xdr:nvPicPr>
      <xdr:blipFill rotWithShape="1">
        <a:blip r:embed="rId403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405" name="그림 404"/>
        <xdr:cNvPicPr/>
      </xdr:nvPicPr>
      <xdr:blipFill rotWithShape="1">
        <a:blip r:embed="rId404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406" name="그림 405"/>
        <xdr:cNvPicPr/>
      </xdr:nvPicPr>
      <xdr:blipFill rotWithShape="1">
        <a:blip r:embed="rId405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407" name="그림 406"/>
        <xdr:cNvPicPr/>
      </xdr:nvPicPr>
      <xdr:blipFill rotWithShape="1">
        <a:blip r:embed="rId406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408" name="그림 407"/>
        <xdr:cNvPicPr/>
      </xdr:nvPicPr>
      <xdr:blipFill rotWithShape="1">
        <a:blip r:embed="rId407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409" name="그림 408"/>
        <xdr:cNvPicPr/>
      </xdr:nvPicPr>
      <xdr:blipFill rotWithShape="1">
        <a:blip r:embed="rId408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410" name="그림 409"/>
        <xdr:cNvPicPr/>
      </xdr:nvPicPr>
      <xdr:blipFill rotWithShape="1">
        <a:blip r:embed="rId409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411" name="그림 410"/>
        <xdr:cNvPicPr/>
      </xdr:nvPicPr>
      <xdr:blipFill rotWithShape="1">
        <a:blip r:embed="rId410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412" name="그림 411"/>
        <xdr:cNvPicPr/>
      </xdr:nvPicPr>
      <xdr:blipFill rotWithShape="1">
        <a:blip r:embed="rId411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413" name="그림 412"/>
        <xdr:cNvPicPr/>
      </xdr:nvPicPr>
      <xdr:blipFill rotWithShape="1">
        <a:blip r:embed="rId412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414" name="그림 413"/>
        <xdr:cNvPicPr/>
      </xdr:nvPicPr>
      <xdr:blipFill rotWithShape="1">
        <a:blip r:embed="rId413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415" name="그림 414"/>
        <xdr:cNvPicPr/>
      </xdr:nvPicPr>
      <xdr:blipFill rotWithShape="1">
        <a:blip r:embed="rId414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416" name="그림 415"/>
        <xdr:cNvPicPr/>
      </xdr:nvPicPr>
      <xdr:blipFill rotWithShape="1">
        <a:blip r:embed="rId415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417" name="그림 416"/>
        <xdr:cNvPicPr/>
      </xdr:nvPicPr>
      <xdr:blipFill rotWithShape="1">
        <a:blip r:embed="rId416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418" name="그림 417"/>
        <xdr:cNvPicPr/>
      </xdr:nvPicPr>
      <xdr:blipFill rotWithShape="1">
        <a:blip r:embed="rId417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419" name="그림 418"/>
        <xdr:cNvPicPr/>
      </xdr:nvPicPr>
      <xdr:blipFill rotWithShape="1">
        <a:blip r:embed="rId418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420" name="그림 419"/>
        <xdr:cNvPicPr/>
      </xdr:nvPicPr>
      <xdr:blipFill rotWithShape="1">
        <a:blip r:embed="rId419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421" name="그림 420"/>
        <xdr:cNvPicPr/>
      </xdr:nvPicPr>
      <xdr:blipFill rotWithShape="1">
        <a:blip r:embed="rId420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422" name="그림 421"/>
        <xdr:cNvPicPr/>
      </xdr:nvPicPr>
      <xdr:blipFill rotWithShape="1">
        <a:blip r:embed="rId421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423" name="그림 422"/>
        <xdr:cNvPicPr/>
      </xdr:nvPicPr>
      <xdr:blipFill rotWithShape="1">
        <a:blip r:embed="rId422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424" name="그림 423"/>
        <xdr:cNvPicPr/>
      </xdr:nvPicPr>
      <xdr:blipFill rotWithShape="1">
        <a:blip r:embed="rId423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425" name="그림 424"/>
        <xdr:cNvPicPr/>
      </xdr:nvPicPr>
      <xdr:blipFill rotWithShape="1">
        <a:blip r:embed="rId424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426" name="그림 425"/>
        <xdr:cNvPicPr/>
      </xdr:nvPicPr>
      <xdr:blipFill rotWithShape="1">
        <a:blip r:embed="rId425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427" name="그림 426"/>
        <xdr:cNvPicPr/>
      </xdr:nvPicPr>
      <xdr:blipFill rotWithShape="1">
        <a:blip r:embed="rId426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428" name="그림 427"/>
        <xdr:cNvPicPr/>
      </xdr:nvPicPr>
      <xdr:blipFill rotWithShape="1">
        <a:blip r:embed="rId427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429" name="그림 428"/>
        <xdr:cNvPicPr/>
      </xdr:nvPicPr>
      <xdr:blipFill rotWithShape="1">
        <a:blip r:embed="rId428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430" name="그림 429"/>
        <xdr:cNvPicPr/>
      </xdr:nvPicPr>
      <xdr:blipFill rotWithShape="1">
        <a:blip r:embed="rId429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431" name="그림 430"/>
        <xdr:cNvPicPr/>
      </xdr:nvPicPr>
      <xdr:blipFill rotWithShape="1">
        <a:blip r:embed="rId430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432" name="그림 431"/>
        <xdr:cNvPicPr/>
      </xdr:nvPicPr>
      <xdr:blipFill rotWithShape="1">
        <a:blip r:embed="rId431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433" name="그림 432"/>
        <xdr:cNvPicPr/>
      </xdr:nvPicPr>
      <xdr:blipFill rotWithShape="1">
        <a:blip r:embed="rId432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434" name="그림 433"/>
        <xdr:cNvPicPr/>
      </xdr:nvPicPr>
      <xdr:blipFill rotWithShape="1">
        <a:blip r:embed="rId433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435" name="그림 434"/>
        <xdr:cNvPicPr/>
      </xdr:nvPicPr>
      <xdr:blipFill rotWithShape="1">
        <a:blip r:embed="rId434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436" name="그림 435"/>
        <xdr:cNvPicPr/>
      </xdr:nvPicPr>
      <xdr:blipFill rotWithShape="1">
        <a:blip r:embed="rId435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437" name="그림 436"/>
        <xdr:cNvPicPr/>
      </xdr:nvPicPr>
      <xdr:blipFill rotWithShape="1">
        <a:blip r:embed="rId436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438" name="그림 437"/>
        <xdr:cNvPicPr/>
      </xdr:nvPicPr>
      <xdr:blipFill rotWithShape="1">
        <a:blip r:embed="rId437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439" name="그림 438"/>
        <xdr:cNvPicPr/>
      </xdr:nvPicPr>
      <xdr:blipFill rotWithShape="1">
        <a:blip r:embed="rId438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440" name="그림 439"/>
        <xdr:cNvPicPr/>
      </xdr:nvPicPr>
      <xdr:blipFill rotWithShape="1">
        <a:blip r:embed="rId439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441" name="그림 440"/>
        <xdr:cNvPicPr/>
      </xdr:nvPicPr>
      <xdr:blipFill rotWithShape="1">
        <a:blip r:embed="rId440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442" name="그림 441"/>
        <xdr:cNvPicPr/>
      </xdr:nvPicPr>
      <xdr:blipFill rotWithShape="1">
        <a:blip r:embed="rId441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443" name="그림 442"/>
        <xdr:cNvPicPr/>
      </xdr:nvPicPr>
      <xdr:blipFill rotWithShape="1">
        <a:blip r:embed="rId442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444" name="그림 443"/>
        <xdr:cNvPicPr/>
      </xdr:nvPicPr>
      <xdr:blipFill rotWithShape="1">
        <a:blip r:embed="rId443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 macro="" fPublished="0">
      <xdr:nvPicPr>
        <xdr:cNvPr id="445" name="그림 444"/>
        <xdr:cNvPicPr/>
      </xdr:nvPicPr>
      <xdr:blipFill rotWithShape="1">
        <a:blip r:embed="rId444"/>
        <a:srcRect/>
        <a:stretch>
          <a:fillRect/>
        </a:stretch>
      </xdr:blipFill>
      <xdr:spPr>
        <a:xfrm>
          <a:off x="54864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446" name="그림 445"/>
        <xdr:cNvPicPr/>
      </xdr:nvPicPr>
      <xdr:blipFill rotWithShape="1">
        <a:blip r:embed="rId445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447" name="그림 446"/>
        <xdr:cNvPicPr/>
      </xdr:nvPicPr>
      <xdr:blipFill rotWithShape="1">
        <a:blip r:embed="rId446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448" name="그림 447"/>
        <xdr:cNvPicPr/>
      </xdr:nvPicPr>
      <xdr:blipFill rotWithShape="1">
        <a:blip r:embed="rId447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449" name="그림 448"/>
        <xdr:cNvPicPr/>
      </xdr:nvPicPr>
      <xdr:blipFill rotWithShape="1">
        <a:blip r:embed="rId448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450" name="그림 449"/>
        <xdr:cNvPicPr/>
      </xdr:nvPicPr>
      <xdr:blipFill rotWithShape="1">
        <a:blip r:embed="rId449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451" name="그림 450"/>
        <xdr:cNvPicPr/>
      </xdr:nvPicPr>
      <xdr:blipFill rotWithShape="1">
        <a:blip r:embed="rId450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 macro="" fPublished="0">
      <xdr:nvPicPr>
        <xdr:cNvPr id="452" name="그림 451"/>
        <xdr:cNvPicPr/>
      </xdr:nvPicPr>
      <xdr:blipFill rotWithShape="1">
        <a:blip r:embed="rId451"/>
        <a:srcRect/>
        <a:stretch>
          <a:fillRect/>
        </a:stretch>
      </xdr:blipFill>
      <xdr:spPr>
        <a:xfrm>
          <a:off x="54864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453" name="그림 452"/>
        <xdr:cNvPicPr/>
      </xdr:nvPicPr>
      <xdr:blipFill rotWithShape="1">
        <a:blip r:embed="rId452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454" name="그림 453"/>
        <xdr:cNvPicPr/>
      </xdr:nvPicPr>
      <xdr:blipFill rotWithShape="1">
        <a:blip r:embed="rId453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455" name="그림 454"/>
        <xdr:cNvPicPr/>
      </xdr:nvPicPr>
      <xdr:blipFill rotWithShape="1">
        <a:blip r:embed="rId454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456" name="그림 455"/>
        <xdr:cNvPicPr/>
      </xdr:nvPicPr>
      <xdr:blipFill rotWithShape="1">
        <a:blip r:embed="rId455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457" name="그림 456"/>
        <xdr:cNvPicPr/>
      </xdr:nvPicPr>
      <xdr:blipFill rotWithShape="1">
        <a:blip r:embed="rId456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458" name="그림 457"/>
        <xdr:cNvPicPr/>
      </xdr:nvPicPr>
      <xdr:blipFill rotWithShape="1">
        <a:blip r:embed="rId457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 macro="" fPublished="0">
      <xdr:nvPicPr>
        <xdr:cNvPr id="459" name="그림 458"/>
        <xdr:cNvPicPr/>
      </xdr:nvPicPr>
      <xdr:blipFill rotWithShape="1">
        <a:blip r:embed="rId458"/>
        <a:srcRect/>
        <a:stretch>
          <a:fillRect/>
        </a:stretch>
      </xdr:blipFill>
      <xdr:spPr>
        <a:xfrm>
          <a:off x="54864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460" name="그림 459"/>
        <xdr:cNvPicPr/>
      </xdr:nvPicPr>
      <xdr:blipFill rotWithShape="1">
        <a:blip r:embed="rId459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461" name="그림 460"/>
        <xdr:cNvPicPr/>
      </xdr:nvPicPr>
      <xdr:blipFill rotWithShape="1">
        <a:blip r:embed="rId460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462" name="그림 461"/>
        <xdr:cNvPicPr/>
      </xdr:nvPicPr>
      <xdr:blipFill rotWithShape="1">
        <a:blip r:embed="rId461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463" name="그림 462"/>
        <xdr:cNvPicPr/>
      </xdr:nvPicPr>
      <xdr:blipFill rotWithShape="1">
        <a:blip r:embed="rId462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464" name="그림 463"/>
        <xdr:cNvPicPr/>
      </xdr:nvPicPr>
      <xdr:blipFill rotWithShape="1">
        <a:blip r:embed="rId463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465" name="그림 464"/>
        <xdr:cNvPicPr/>
      </xdr:nvPicPr>
      <xdr:blipFill rotWithShape="1">
        <a:blip r:embed="rId464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 macro="" fPublished="0">
      <xdr:nvPicPr>
        <xdr:cNvPr id="466" name="그림 465"/>
        <xdr:cNvPicPr/>
      </xdr:nvPicPr>
      <xdr:blipFill rotWithShape="1">
        <a:blip r:embed="rId465"/>
        <a:srcRect/>
        <a:stretch>
          <a:fillRect/>
        </a:stretch>
      </xdr:blipFill>
      <xdr:spPr>
        <a:xfrm>
          <a:off x="54864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467" name="그림 466"/>
        <xdr:cNvPicPr/>
      </xdr:nvPicPr>
      <xdr:blipFill rotWithShape="1">
        <a:blip r:embed="rId466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468" name="그림 467"/>
        <xdr:cNvPicPr/>
      </xdr:nvPicPr>
      <xdr:blipFill rotWithShape="1">
        <a:blip r:embed="rId467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469" name="그림 468"/>
        <xdr:cNvPicPr/>
      </xdr:nvPicPr>
      <xdr:blipFill rotWithShape="1">
        <a:blip r:embed="rId468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470" name="그림 469"/>
        <xdr:cNvPicPr/>
      </xdr:nvPicPr>
      <xdr:blipFill rotWithShape="1">
        <a:blip r:embed="rId469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471" name="그림 470"/>
        <xdr:cNvPicPr/>
      </xdr:nvPicPr>
      <xdr:blipFill rotWithShape="1">
        <a:blip r:embed="rId470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472" name="그림 471"/>
        <xdr:cNvPicPr/>
      </xdr:nvPicPr>
      <xdr:blipFill rotWithShape="1">
        <a:blip r:embed="rId471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 macro="" fPublished="0">
      <xdr:nvPicPr>
        <xdr:cNvPr id="473" name="그림 472"/>
        <xdr:cNvPicPr/>
      </xdr:nvPicPr>
      <xdr:blipFill rotWithShape="1">
        <a:blip r:embed="rId472"/>
        <a:srcRect/>
        <a:stretch>
          <a:fillRect/>
        </a:stretch>
      </xdr:blipFill>
      <xdr:spPr>
        <a:xfrm>
          <a:off x="54864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474" name="그림 473"/>
        <xdr:cNvPicPr/>
      </xdr:nvPicPr>
      <xdr:blipFill rotWithShape="1">
        <a:blip r:embed="rId473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475" name="그림 474"/>
        <xdr:cNvPicPr/>
      </xdr:nvPicPr>
      <xdr:blipFill rotWithShape="1">
        <a:blip r:embed="rId474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476" name="그림 475"/>
        <xdr:cNvPicPr/>
      </xdr:nvPicPr>
      <xdr:blipFill rotWithShape="1">
        <a:blip r:embed="rId475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477" name="그림 476"/>
        <xdr:cNvPicPr/>
      </xdr:nvPicPr>
      <xdr:blipFill rotWithShape="1">
        <a:blip r:embed="rId476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478" name="그림 477"/>
        <xdr:cNvPicPr/>
      </xdr:nvPicPr>
      <xdr:blipFill rotWithShape="1">
        <a:blip r:embed="rId477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479" name="그림 478"/>
        <xdr:cNvPicPr/>
      </xdr:nvPicPr>
      <xdr:blipFill rotWithShape="1">
        <a:blip r:embed="rId478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 macro="" fPublished="0">
      <xdr:nvPicPr>
        <xdr:cNvPr id="480" name="그림 479"/>
        <xdr:cNvPicPr/>
      </xdr:nvPicPr>
      <xdr:blipFill rotWithShape="1">
        <a:blip r:embed="rId479"/>
        <a:srcRect/>
        <a:stretch>
          <a:fillRect/>
        </a:stretch>
      </xdr:blipFill>
      <xdr:spPr>
        <a:xfrm>
          <a:off x="54864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481" name="그림 480"/>
        <xdr:cNvPicPr/>
      </xdr:nvPicPr>
      <xdr:blipFill rotWithShape="1">
        <a:blip r:embed="rId480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482" name="그림 481"/>
        <xdr:cNvPicPr/>
      </xdr:nvPicPr>
      <xdr:blipFill rotWithShape="1">
        <a:blip r:embed="rId481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483" name="그림 482"/>
        <xdr:cNvPicPr/>
      </xdr:nvPicPr>
      <xdr:blipFill rotWithShape="1">
        <a:blip r:embed="rId482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484" name="그림 483"/>
        <xdr:cNvPicPr/>
      </xdr:nvPicPr>
      <xdr:blipFill rotWithShape="1">
        <a:blip r:embed="rId483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485" name="그림 484"/>
        <xdr:cNvPicPr/>
      </xdr:nvPicPr>
      <xdr:blipFill rotWithShape="1">
        <a:blip r:embed="rId484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486" name="그림 485"/>
        <xdr:cNvPicPr/>
      </xdr:nvPicPr>
      <xdr:blipFill rotWithShape="1">
        <a:blip r:embed="rId485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 macro="" fPublished="0">
      <xdr:nvPicPr>
        <xdr:cNvPr id="487" name="그림 486"/>
        <xdr:cNvPicPr/>
      </xdr:nvPicPr>
      <xdr:blipFill rotWithShape="1">
        <a:blip r:embed="rId486"/>
        <a:srcRect/>
        <a:stretch>
          <a:fillRect/>
        </a:stretch>
      </xdr:blipFill>
      <xdr:spPr>
        <a:xfrm>
          <a:off x="54864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488" name="그림 487"/>
        <xdr:cNvPicPr/>
      </xdr:nvPicPr>
      <xdr:blipFill rotWithShape="1">
        <a:blip r:embed="rId487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489" name="그림 488"/>
        <xdr:cNvPicPr/>
      </xdr:nvPicPr>
      <xdr:blipFill rotWithShape="1">
        <a:blip r:embed="rId488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490" name="그림 489"/>
        <xdr:cNvPicPr/>
      </xdr:nvPicPr>
      <xdr:blipFill rotWithShape="1">
        <a:blip r:embed="rId489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491" name="그림 490"/>
        <xdr:cNvPicPr/>
      </xdr:nvPicPr>
      <xdr:blipFill rotWithShape="1">
        <a:blip r:embed="rId490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492" name="그림 491"/>
        <xdr:cNvPicPr/>
      </xdr:nvPicPr>
      <xdr:blipFill rotWithShape="1">
        <a:blip r:embed="rId491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493" name="그림 492"/>
        <xdr:cNvPicPr/>
      </xdr:nvPicPr>
      <xdr:blipFill rotWithShape="1">
        <a:blip r:embed="rId492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 macro="" fPublished="0">
      <xdr:nvPicPr>
        <xdr:cNvPr id="494" name="그림 493"/>
        <xdr:cNvPicPr/>
      </xdr:nvPicPr>
      <xdr:blipFill rotWithShape="1">
        <a:blip r:embed="rId493"/>
        <a:srcRect/>
        <a:stretch>
          <a:fillRect/>
        </a:stretch>
      </xdr:blipFill>
      <xdr:spPr>
        <a:xfrm>
          <a:off x="54864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495" name="그림 494"/>
        <xdr:cNvPicPr/>
      </xdr:nvPicPr>
      <xdr:blipFill rotWithShape="1">
        <a:blip r:embed="rId494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496" name="그림 495"/>
        <xdr:cNvPicPr/>
      </xdr:nvPicPr>
      <xdr:blipFill rotWithShape="1">
        <a:blip r:embed="rId495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497" name="그림 496"/>
        <xdr:cNvPicPr/>
      </xdr:nvPicPr>
      <xdr:blipFill rotWithShape="1">
        <a:blip r:embed="rId496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498" name="그림 497"/>
        <xdr:cNvPicPr/>
      </xdr:nvPicPr>
      <xdr:blipFill rotWithShape="1">
        <a:blip r:embed="rId497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499" name="그림 498"/>
        <xdr:cNvPicPr/>
      </xdr:nvPicPr>
      <xdr:blipFill rotWithShape="1">
        <a:blip r:embed="rId498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500" name="그림 499"/>
        <xdr:cNvPicPr/>
      </xdr:nvPicPr>
      <xdr:blipFill rotWithShape="1">
        <a:blip r:embed="rId499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 macro="" fPublished="0">
      <xdr:nvPicPr>
        <xdr:cNvPr id="501" name="그림 500"/>
        <xdr:cNvPicPr/>
      </xdr:nvPicPr>
      <xdr:blipFill rotWithShape="1">
        <a:blip r:embed="rId500"/>
        <a:srcRect/>
        <a:stretch>
          <a:fillRect/>
        </a:stretch>
      </xdr:blipFill>
      <xdr:spPr>
        <a:xfrm>
          <a:off x="54864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502" name="그림 501"/>
        <xdr:cNvPicPr/>
      </xdr:nvPicPr>
      <xdr:blipFill rotWithShape="1">
        <a:blip r:embed="rId501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503" name="그림 502"/>
        <xdr:cNvPicPr/>
      </xdr:nvPicPr>
      <xdr:blipFill rotWithShape="1">
        <a:blip r:embed="rId502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504" name="그림 503"/>
        <xdr:cNvPicPr/>
      </xdr:nvPicPr>
      <xdr:blipFill rotWithShape="1">
        <a:blip r:embed="rId503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505" name="그림 504"/>
        <xdr:cNvPicPr/>
      </xdr:nvPicPr>
      <xdr:blipFill rotWithShape="1">
        <a:blip r:embed="rId504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506" name="그림 505"/>
        <xdr:cNvPicPr/>
      </xdr:nvPicPr>
      <xdr:blipFill rotWithShape="1">
        <a:blip r:embed="rId505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507" name="그림 506"/>
        <xdr:cNvPicPr/>
      </xdr:nvPicPr>
      <xdr:blipFill rotWithShape="1">
        <a:blip r:embed="rId506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 macro="" fPublished="0">
      <xdr:nvPicPr>
        <xdr:cNvPr id="508" name="그림 507"/>
        <xdr:cNvPicPr/>
      </xdr:nvPicPr>
      <xdr:blipFill rotWithShape="1">
        <a:blip r:embed="rId507"/>
        <a:srcRect/>
        <a:stretch>
          <a:fillRect/>
        </a:stretch>
      </xdr:blipFill>
      <xdr:spPr>
        <a:xfrm>
          <a:off x="54864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509" name="그림 508"/>
        <xdr:cNvPicPr/>
      </xdr:nvPicPr>
      <xdr:blipFill rotWithShape="1">
        <a:blip r:embed="rId508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510" name="그림 509"/>
        <xdr:cNvPicPr/>
      </xdr:nvPicPr>
      <xdr:blipFill rotWithShape="1">
        <a:blip r:embed="rId509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511" name="그림 510"/>
        <xdr:cNvPicPr/>
      </xdr:nvPicPr>
      <xdr:blipFill rotWithShape="1">
        <a:blip r:embed="rId510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512" name="그림 511"/>
        <xdr:cNvPicPr/>
      </xdr:nvPicPr>
      <xdr:blipFill rotWithShape="1">
        <a:blip r:embed="rId511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513" name="그림 512"/>
        <xdr:cNvPicPr/>
      </xdr:nvPicPr>
      <xdr:blipFill rotWithShape="1">
        <a:blip r:embed="rId512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514" name="그림 513"/>
        <xdr:cNvPicPr/>
      </xdr:nvPicPr>
      <xdr:blipFill rotWithShape="1">
        <a:blip r:embed="rId513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 macro="" fPublished="0">
      <xdr:nvPicPr>
        <xdr:cNvPr id="515" name="그림 514"/>
        <xdr:cNvPicPr/>
      </xdr:nvPicPr>
      <xdr:blipFill rotWithShape="1">
        <a:blip r:embed="rId514"/>
        <a:srcRect/>
        <a:stretch>
          <a:fillRect/>
        </a:stretch>
      </xdr:blipFill>
      <xdr:spPr>
        <a:xfrm>
          <a:off x="54864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516" name="그림 515"/>
        <xdr:cNvPicPr/>
      </xdr:nvPicPr>
      <xdr:blipFill rotWithShape="1">
        <a:blip r:embed="rId515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517" name="그림 516"/>
        <xdr:cNvPicPr/>
      </xdr:nvPicPr>
      <xdr:blipFill rotWithShape="1">
        <a:blip r:embed="rId516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518" name="그림 517"/>
        <xdr:cNvPicPr/>
      </xdr:nvPicPr>
      <xdr:blipFill rotWithShape="1">
        <a:blip r:embed="rId517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519" name="그림 518"/>
        <xdr:cNvPicPr/>
      </xdr:nvPicPr>
      <xdr:blipFill rotWithShape="1">
        <a:blip r:embed="rId518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520" name="그림 519"/>
        <xdr:cNvPicPr/>
      </xdr:nvPicPr>
      <xdr:blipFill rotWithShape="1">
        <a:blip r:embed="rId519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521" name="그림 520"/>
        <xdr:cNvPicPr/>
      </xdr:nvPicPr>
      <xdr:blipFill rotWithShape="1">
        <a:blip r:embed="rId520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 macro="" fPublished="0">
      <xdr:nvPicPr>
        <xdr:cNvPr id="522" name="그림 521"/>
        <xdr:cNvPicPr/>
      </xdr:nvPicPr>
      <xdr:blipFill rotWithShape="1">
        <a:blip r:embed="rId521"/>
        <a:srcRect/>
        <a:stretch>
          <a:fillRect/>
        </a:stretch>
      </xdr:blipFill>
      <xdr:spPr>
        <a:xfrm>
          <a:off x="54864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523" name="그림 522"/>
        <xdr:cNvPicPr/>
      </xdr:nvPicPr>
      <xdr:blipFill rotWithShape="1">
        <a:blip r:embed="rId522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524" name="그림 523"/>
        <xdr:cNvPicPr/>
      </xdr:nvPicPr>
      <xdr:blipFill rotWithShape="1">
        <a:blip r:embed="rId523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525" name="그림 524"/>
        <xdr:cNvPicPr/>
      </xdr:nvPicPr>
      <xdr:blipFill rotWithShape="1">
        <a:blip r:embed="rId524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526" name="그림 525"/>
        <xdr:cNvPicPr/>
      </xdr:nvPicPr>
      <xdr:blipFill rotWithShape="1">
        <a:blip r:embed="rId525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527" name="그림 526"/>
        <xdr:cNvPicPr/>
      </xdr:nvPicPr>
      <xdr:blipFill rotWithShape="1">
        <a:blip r:embed="rId526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528" name="그림 527"/>
        <xdr:cNvPicPr/>
      </xdr:nvPicPr>
      <xdr:blipFill rotWithShape="1">
        <a:blip r:embed="rId527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 macro="" fPublished="0">
      <xdr:nvPicPr>
        <xdr:cNvPr id="529" name="그림 528"/>
        <xdr:cNvPicPr/>
      </xdr:nvPicPr>
      <xdr:blipFill rotWithShape="1">
        <a:blip r:embed="rId528"/>
        <a:srcRect/>
        <a:stretch>
          <a:fillRect/>
        </a:stretch>
      </xdr:blipFill>
      <xdr:spPr>
        <a:xfrm>
          <a:off x="54864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530" name="그림 529"/>
        <xdr:cNvPicPr/>
      </xdr:nvPicPr>
      <xdr:blipFill rotWithShape="1">
        <a:blip r:embed="rId529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531" name="그림 530"/>
        <xdr:cNvPicPr/>
      </xdr:nvPicPr>
      <xdr:blipFill rotWithShape="1">
        <a:blip r:embed="rId530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532" name="그림 531"/>
        <xdr:cNvPicPr/>
      </xdr:nvPicPr>
      <xdr:blipFill rotWithShape="1">
        <a:blip r:embed="rId531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533" name="그림 532"/>
        <xdr:cNvPicPr/>
      </xdr:nvPicPr>
      <xdr:blipFill rotWithShape="1">
        <a:blip r:embed="rId532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534" name="그림 533"/>
        <xdr:cNvPicPr/>
      </xdr:nvPicPr>
      <xdr:blipFill rotWithShape="1">
        <a:blip r:embed="rId533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535" name="그림 534"/>
        <xdr:cNvPicPr/>
      </xdr:nvPicPr>
      <xdr:blipFill rotWithShape="1">
        <a:blip r:embed="rId534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 macro="" fPublished="0">
      <xdr:nvPicPr>
        <xdr:cNvPr id="536" name="그림 535"/>
        <xdr:cNvPicPr/>
      </xdr:nvPicPr>
      <xdr:blipFill rotWithShape="1">
        <a:blip r:embed="rId535"/>
        <a:srcRect/>
        <a:stretch>
          <a:fillRect/>
        </a:stretch>
      </xdr:blipFill>
      <xdr:spPr>
        <a:xfrm>
          <a:off x="54864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537" name="그림 536"/>
        <xdr:cNvPicPr/>
      </xdr:nvPicPr>
      <xdr:blipFill rotWithShape="1">
        <a:blip r:embed="rId536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538" name="그림 537"/>
        <xdr:cNvPicPr/>
      </xdr:nvPicPr>
      <xdr:blipFill rotWithShape="1">
        <a:blip r:embed="rId537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539" name="그림 538"/>
        <xdr:cNvPicPr/>
      </xdr:nvPicPr>
      <xdr:blipFill rotWithShape="1">
        <a:blip r:embed="rId538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540" name="그림 539"/>
        <xdr:cNvPicPr/>
      </xdr:nvPicPr>
      <xdr:blipFill rotWithShape="1">
        <a:blip r:embed="rId539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541" name="그림 540"/>
        <xdr:cNvPicPr/>
      </xdr:nvPicPr>
      <xdr:blipFill rotWithShape="1">
        <a:blip r:embed="rId540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542" name="그림 541"/>
        <xdr:cNvPicPr/>
      </xdr:nvPicPr>
      <xdr:blipFill rotWithShape="1">
        <a:blip r:embed="rId541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 macro="" fPublished="0">
      <xdr:nvPicPr>
        <xdr:cNvPr id="543" name="그림 542"/>
        <xdr:cNvPicPr/>
      </xdr:nvPicPr>
      <xdr:blipFill rotWithShape="1">
        <a:blip r:embed="rId542"/>
        <a:srcRect/>
        <a:stretch>
          <a:fillRect/>
        </a:stretch>
      </xdr:blipFill>
      <xdr:spPr>
        <a:xfrm>
          <a:off x="54864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544" name="그림 543"/>
        <xdr:cNvPicPr/>
      </xdr:nvPicPr>
      <xdr:blipFill rotWithShape="1">
        <a:blip r:embed="rId543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545" name="그림 544"/>
        <xdr:cNvPicPr/>
      </xdr:nvPicPr>
      <xdr:blipFill rotWithShape="1">
        <a:blip r:embed="rId544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546" name="그림 545"/>
        <xdr:cNvPicPr/>
      </xdr:nvPicPr>
      <xdr:blipFill rotWithShape="1">
        <a:blip r:embed="rId545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547" name="그림 546"/>
        <xdr:cNvPicPr/>
      </xdr:nvPicPr>
      <xdr:blipFill rotWithShape="1">
        <a:blip r:embed="rId546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548" name="그림 547"/>
        <xdr:cNvPicPr/>
      </xdr:nvPicPr>
      <xdr:blipFill rotWithShape="1">
        <a:blip r:embed="rId547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549" name="그림 548"/>
        <xdr:cNvPicPr/>
      </xdr:nvPicPr>
      <xdr:blipFill rotWithShape="1">
        <a:blip r:embed="rId548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 macro="" fPublished="0">
      <xdr:nvPicPr>
        <xdr:cNvPr id="550" name="그림 549"/>
        <xdr:cNvPicPr/>
      </xdr:nvPicPr>
      <xdr:blipFill rotWithShape="1">
        <a:blip r:embed="rId549"/>
        <a:srcRect/>
        <a:stretch>
          <a:fillRect/>
        </a:stretch>
      </xdr:blipFill>
      <xdr:spPr>
        <a:xfrm>
          <a:off x="54864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551" name="그림 550"/>
        <xdr:cNvPicPr/>
      </xdr:nvPicPr>
      <xdr:blipFill rotWithShape="1">
        <a:blip r:embed="rId550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552" name="그림 551"/>
        <xdr:cNvPicPr/>
      </xdr:nvPicPr>
      <xdr:blipFill rotWithShape="1">
        <a:blip r:embed="rId551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553" name="그림 552"/>
        <xdr:cNvPicPr/>
      </xdr:nvPicPr>
      <xdr:blipFill rotWithShape="1">
        <a:blip r:embed="rId552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554" name="그림 553"/>
        <xdr:cNvPicPr/>
      </xdr:nvPicPr>
      <xdr:blipFill rotWithShape="1">
        <a:blip r:embed="rId553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555" name="그림 554"/>
        <xdr:cNvPicPr/>
      </xdr:nvPicPr>
      <xdr:blipFill rotWithShape="1">
        <a:blip r:embed="rId554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556" name="그림 555"/>
        <xdr:cNvPicPr/>
      </xdr:nvPicPr>
      <xdr:blipFill rotWithShape="1">
        <a:blip r:embed="rId555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 macro="" fPublished="0">
      <xdr:nvPicPr>
        <xdr:cNvPr id="557" name="그림 556"/>
        <xdr:cNvPicPr/>
      </xdr:nvPicPr>
      <xdr:blipFill rotWithShape="1">
        <a:blip r:embed="rId556"/>
        <a:srcRect/>
        <a:stretch>
          <a:fillRect/>
        </a:stretch>
      </xdr:blipFill>
      <xdr:spPr>
        <a:xfrm>
          <a:off x="54864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 macro="" fPublished="0">
      <xdr:nvPicPr>
        <xdr:cNvPr id="558" name="그림 557"/>
        <xdr:cNvPicPr/>
      </xdr:nvPicPr>
      <xdr:blipFill rotWithShape="1">
        <a:blip r:embed="rId557"/>
        <a:srcRect/>
        <a:stretch>
          <a:fillRect/>
        </a:stretch>
      </xdr:blipFill>
      <xdr:spPr>
        <a:xfrm>
          <a:off x="61722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 macro="" fPublished="0">
      <xdr:nvPicPr>
        <xdr:cNvPr id="559" name="그림 558"/>
        <xdr:cNvPicPr/>
      </xdr:nvPicPr>
      <xdr:blipFill rotWithShape="1">
        <a:blip r:embed="rId558"/>
        <a:srcRect/>
        <a:stretch>
          <a:fillRect/>
        </a:stretch>
      </xdr:blipFill>
      <xdr:spPr>
        <a:xfrm>
          <a:off x="61722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 macro="" fPublished="0">
      <xdr:nvPicPr>
        <xdr:cNvPr id="560" name="그림 559"/>
        <xdr:cNvPicPr/>
      </xdr:nvPicPr>
      <xdr:blipFill rotWithShape="1">
        <a:blip r:embed="rId559"/>
        <a:srcRect/>
        <a:stretch>
          <a:fillRect/>
        </a:stretch>
      </xdr:blipFill>
      <xdr:spPr>
        <a:xfrm>
          <a:off x="61722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 macro="" fPublished="0">
      <xdr:nvPicPr>
        <xdr:cNvPr id="561" name="그림 560"/>
        <xdr:cNvPicPr/>
      </xdr:nvPicPr>
      <xdr:blipFill rotWithShape="1">
        <a:blip r:embed="rId560"/>
        <a:srcRect/>
        <a:stretch>
          <a:fillRect/>
        </a:stretch>
      </xdr:blipFill>
      <xdr:spPr>
        <a:xfrm>
          <a:off x="61722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 macro="" fPublished="0">
      <xdr:nvPicPr>
        <xdr:cNvPr id="562" name="그림 561"/>
        <xdr:cNvPicPr/>
      </xdr:nvPicPr>
      <xdr:blipFill rotWithShape="1">
        <a:blip r:embed="rId561"/>
        <a:srcRect/>
        <a:stretch>
          <a:fillRect/>
        </a:stretch>
      </xdr:blipFill>
      <xdr:spPr>
        <a:xfrm>
          <a:off x="61722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 macro="" fPublished="0">
      <xdr:nvPicPr>
        <xdr:cNvPr id="563" name="그림 562"/>
        <xdr:cNvPicPr/>
      </xdr:nvPicPr>
      <xdr:blipFill rotWithShape="1">
        <a:blip r:embed="rId562"/>
        <a:srcRect/>
        <a:stretch>
          <a:fillRect/>
        </a:stretch>
      </xdr:blipFill>
      <xdr:spPr>
        <a:xfrm>
          <a:off x="61722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8</xdr:col>
      <xdr:colOff>676275</xdr:colOff>
      <xdr:row>5</xdr:row>
      <xdr:rowOff>0</xdr:rowOff>
    </xdr:from>
    <xdr:to>
      <xdr:col>9</xdr:col>
      <xdr:colOff>0</xdr:colOff>
      <xdr:row>5</xdr:row>
      <xdr:rowOff>9525</xdr:rowOff>
    </xdr:to>
    <xdr:pic macro="" fPublished="0">
      <xdr:nvPicPr>
        <xdr:cNvPr id="564" name="그림 563"/>
        <xdr:cNvPicPr/>
      </xdr:nvPicPr>
      <xdr:blipFill rotWithShape="1">
        <a:blip r:embed="rId563"/>
        <a:srcRect/>
        <a:stretch>
          <a:fillRect/>
        </a:stretch>
      </xdr:blipFill>
      <xdr:spPr>
        <a:xfrm>
          <a:off x="6162674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 macro="" fPublished="0">
      <xdr:nvPicPr>
        <xdr:cNvPr id="565" name="그림 564"/>
        <xdr:cNvPicPr/>
      </xdr:nvPicPr>
      <xdr:blipFill rotWithShape="1">
        <a:blip r:embed="rId564"/>
        <a:srcRect/>
        <a:stretch>
          <a:fillRect/>
        </a:stretch>
      </xdr:blipFill>
      <xdr:spPr>
        <a:xfrm>
          <a:off x="61722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95250</xdr:colOff>
      <xdr:row>5</xdr:row>
      <xdr:rowOff>209550</xdr:rowOff>
    </xdr:from>
    <xdr:to>
      <xdr:col>9</xdr:col>
      <xdr:colOff>104775</xdr:colOff>
      <xdr:row>5</xdr:row>
      <xdr:rowOff>219075</xdr:rowOff>
    </xdr:to>
    <xdr:pic macro="" fPublished="0">
      <xdr:nvPicPr>
        <xdr:cNvPr id="566" name="그림 565"/>
        <xdr:cNvPicPr/>
      </xdr:nvPicPr>
      <xdr:blipFill rotWithShape="1">
        <a:blip r:embed="rId565"/>
        <a:srcRect/>
        <a:stretch>
          <a:fillRect/>
        </a:stretch>
      </xdr:blipFill>
      <xdr:spPr>
        <a:xfrm>
          <a:off x="6267450" y="159067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pic macro="" fPublished="0">
      <xdr:nvPicPr>
        <xdr:cNvPr id="567" name="그림 566"/>
        <xdr:cNvPicPr/>
      </xdr:nvPicPr>
      <xdr:blipFill rotWithShape="1">
        <a:blip r:embed="rId566"/>
        <a:srcRect/>
        <a:stretch>
          <a:fillRect/>
        </a:stretch>
      </xdr:blipFill>
      <xdr:spPr>
        <a:xfrm>
          <a:off x="61722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pic macro="" fPublished="0">
      <xdr:nvPicPr>
        <xdr:cNvPr id="568" name="그림 567"/>
        <xdr:cNvPicPr/>
      </xdr:nvPicPr>
      <xdr:blipFill rotWithShape="1">
        <a:blip r:embed="rId567"/>
        <a:srcRect/>
        <a:stretch>
          <a:fillRect/>
        </a:stretch>
      </xdr:blipFill>
      <xdr:spPr>
        <a:xfrm>
          <a:off x="6172200" y="1609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 macro="" fPublished="0">
      <xdr:nvPicPr>
        <xdr:cNvPr id="569" name="그림 568"/>
        <xdr:cNvPicPr/>
      </xdr:nvPicPr>
      <xdr:blipFill rotWithShape="1">
        <a:blip r:embed="rId568"/>
        <a:srcRect/>
        <a:stretch>
          <a:fillRect/>
        </a:stretch>
      </xdr:blipFill>
      <xdr:spPr>
        <a:xfrm>
          <a:off x="61722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 macro="" fPublished="0">
      <xdr:nvPicPr>
        <xdr:cNvPr id="570" name="그림 569"/>
        <xdr:cNvPicPr/>
      </xdr:nvPicPr>
      <xdr:blipFill rotWithShape="1">
        <a:blip r:embed="rId569"/>
        <a:srcRect/>
        <a:stretch>
          <a:fillRect/>
        </a:stretch>
      </xdr:blipFill>
      <xdr:spPr>
        <a:xfrm>
          <a:off x="6172200" y="1838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 macro="" fPublished="0">
      <xdr:nvPicPr>
        <xdr:cNvPr id="571" name="그림 570"/>
        <xdr:cNvPicPr/>
      </xdr:nvPicPr>
      <xdr:blipFill rotWithShape="1">
        <a:blip r:embed="rId570"/>
        <a:srcRect/>
        <a:stretch>
          <a:fillRect/>
        </a:stretch>
      </xdr:blipFill>
      <xdr:spPr>
        <a:xfrm>
          <a:off x="61722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 macro="" fPublished="0">
      <xdr:nvPicPr>
        <xdr:cNvPr id="572" name="그림 571"/>
        <xdr:cNvPicPr/>
      </xdr:nvPicPr>
      <xdr:blipFill rotWithShape="1">
        <a:blip r:embed="rId571"/>
        <a:srcRect/>
        <a:stretch>
          <a:fillRect/>
        </a:stretch>
      </xdr:blipFill>
      <xdr:spPr>
        <a:xfrm>
          <a:off x="6172200" y="2066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 macro="" fPublished="0">
      <xdr:nvPicPr>
        <xdr:cNvPr id="573" name="그림 572"/>
        <xdr:cNvPicPr/>
      </xdr:nvPicPr>
      <xdr:blipFill rotWithShape="1">
        <a:blip r:embed="rId572"/>
        <a:srcRect/>
        <a:stretch>
          <a:fillRect/>
        </a:stretch>
      </xdr:blipFill>
      <xdr:spPr>
        <a:xfrm>
          <a:off x="61722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 macro="" fPublished="0">
      <xdr:nvPicPr>
        <xdr:cNvPr id="574" name="그림 573"/>
        <xdr:cNvPicPr/>
      </xdr:nvPicPr>
      <xdr:blipFill rotWithShape="1">
        <a:blip r:embed="rId573"/>
        <a:srcRect/>
        <a:stretch>
          <a:fillRect/>
        </a:stretch>
      </xdr:blipFill>
      <xdr:spPr>
        <a:xfrm>
          <a:off x="6172200" y="2295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 macro="" fPublished="0">
      <xdr:nvPicPr>
        <xdr:cNvPr id="575" name="그림 574"/>
        <xdr:cNvPicPr/>
      </xdr:nvPicPr>
      <xdr:blipFill rotWithShape="1">
        <a:blip r:embed="rId574"/>
        <a:srcRect/>
        <a:stretch>
          <a:fillRect/>
        </a:stretch>
      </xdr:blipFill>
      <xdr:spPr>
        <a:xfrm>
          <a:off x="61722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 macro="" fPublished="0">
      <xdr:nvPicPr>
        <xdr:cNvPr id="576" name="그림 575"/>
        <xdr:cNvPicPr/>
      </xdr:nvPicPr>
      <xdr:blipFill rotWithShape="1">
        <a:blip r:embed="rId575"/>
        <a:srcRect/>
        <a:stretch>
          <a:fillRect/>
        </a:stretch>
      </xdr:blipFill>
      <xdr:spPr>
        <a:xfrm>
          <a:off x="6172200" y="2524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 macro="" fPublished="0">
      <xdr:nvPicPr>
        <xdr:cNvPr id="577" name="그림 576"/>
        <xdr:cNvPicPr/>
      </xdr:nvPicPr>
      <xdr:blipFill rotWithShape="1">
        <a:blip r:embed="rId576"/>
        <a:srcRect/>
        <a:stretch>
          <a:fillRect/>
        </a:stretch>
      </xdr:blipFill>
      <xdr:spPr>
        <a:xfrm>
          <a:off x="61722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 macro="" fPublished="0">
      <xdr:nvPicPr>
        <xdr:cNvPr id="578" name="그림 577"/>
        <xdr:cNvPicPr/>
      </xdr:nvPicPr>
      <xdr:blipFill rotWithShape="1">
        <a:blip r:embed="rId577"/>
        <a:srcRect/>
        <a:stretch>
          <a:fillRect/>
        </a:stretch>
      </xdr:blipFill>
      <xdr:spPr>
        <a:xfrm>
          <a:off x="6172200" y="2752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 macro="" fPublished="0">
      <xdr:nvPicPr>
        <xdr:cNvPr id="579" name="그림 578"/>
        <xdr:cNvPicPr/>
      </xdr:nvPicPr>
      <xdr:blipFill rotWithShape="1">
        <a:blip r:embed="rId578"/>
        <a:srcRect/>
        <a:stretch>
          <a:fillRect/>
        </a:stretch>
      </xdr:blipFill>
      <xdr:spPr>
        <a:xfrm>
          <a:off x="61722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 macro="" fPublished="0">
      <xdr:nvPicPr>
        <xdr:cNvPr id="580" name="그림 579"/>
        <xdr:cNvPicPr/>
      </xdr:nvPicPr>
      <xdr:blipFill rotWithShape="1">
        <a:blip r:embed="rId579"/>
        <a:srcRect/>
        <a:stretch>
          <a:fillRect/>
        </a:stretch>
      </xdr:blipFill>
      <xdr:spPr>
        <a:xfrm>
          <a:off x="6172200" y="2981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 macro="" fPublished="0">
      <xdr:nvPicPr>
        <xdr:cNvPr id="581" name="그림 580"/>
        <xdr:cNvPicPr/>
      </xdr:nvPicPr>
      <xdr:blipFill rotWithShape="1">
        <a:blip r:embed="rId580"/>
        <a:srcRect/>
        <a:stretch>
          <a:fillRect/>
        </a:stretch>
      </xdr:blipFill>
      <xdr:spPr>
        <a:xfrm>
          <a:off x="61722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 macro="" fPublished="0">
      <xdr:nvPicPr>
        <xdr:cNvPr id="582" name="그림 581"/>
        <xdr:cNvPicPr/>
      </xdr:nvPicPr>
      <xdr:blipFill rotWithShape="1">
        <a:blip r:embed="rId581"/>
        <a:srcRect/>
        <a:stretch>
          <a:fillRect/>
        </a:stretch>
      </xdr:blipFill>
      <xdr:spPr>
        <a:xfrm>
          <a:off x="6172200" y="3209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14</xdr:row>
      <xdr:rowOff>0</xdr:rowOff>
    </xdr:from>
    <xdr:to>
      <xdr:col>9</xdr:col>
      <xdr:colOff>9525</xdr:colOff>
      <xdr:row>14</xdr:row>
      <xdr:rowOff>9525</xdr:rowOff>
    </xdr:to>
    <xdr:pic macro="" fPublished="0">
      <xdr:nvPicPr>
        <xdr:cNvPr id="583" name="그림 582"/>
        <xdr:cNvPicPr/>
      </xdr:nvPicPr>
      <xdr:blipFill rotWithShape="1">
        <a:blip r:embed="rId582"/>
        <a:srcRect/>
        <a:stretch>
          <a:fillRect/>
        </a:stretch>
      </xdr:blipFill>
      <xdr:spPr>
        <a:xfrm>
          <a:off x="61722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14</xdr:row>
      <xdr:rowOff>0</xdr:rowOff>
    </xdr:from>
    <xdr:to>
      <xdr:col>9</xdr:col>
      <xdr:colOff>9525</xdr:colOff>
      <xdr:row>14</xdr:row>
      <xdr:rowOff>9525</xdr:rowOff>
    </xdr:to>
    <xdr:pic macro="" fPublished="0">
      <xdr:nvPicPr>
        <xdr:cNvPr id="584" name="그림 583"/>
        <xdr:cNvPicPr/>
      </xdr:nvPicPr>
      <xdr:blipFill rotWithShape="1">
        <a:blip r:embed="rId583"/>
        <a:srcRect/>
        <a:stretch>
          <a:fillRect/>
        </a:stretch>
      </xdr:blipFill>
      <xdr:spPr>
        <a:xfrm>
          <a:off x="6172200" y="3438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15</xdr:row>
      <xdr:rowOff>0</xdr:rowOff>
    </xdr:from>
    <xdr:to>
      <xdr:col>9</xdr:col>
      <xdr:colOff>9525</xdr:colOff>
      <xdr:row>15</xdr:row>
      <xdr:rowOff>9525</xdr:rowOff>
    </xdr:to>
    <xdr:pic macro="" fPublished="0">
      <xdr:nvPicPr>
        <xdr:cNvPr id="585" name="그림 584"/>
        <xdr:cNvPicPr/>
      </xdr:nvPicPr>
      <xdr:blipFill rotWithShape="1">
        <a:blip r:embed="rId584"/>
        <a:srcRect/>
        <a:stretch>
          <a:fillRect/>
        </a:stretch>
      </xdr:blipFill>
      <xdr:spPr>
        <a:xfrm>
          <a:off x="61722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15</xdr:row>
      <xdr:rowOff>0</xdr:rowOff>
    </xdr:from>
    <xdr:to>
      <xdr:col>9</xdr:col>
      <xdr:colOff>9525</xdr:colOff>
      <xdr:row>15</xdr:row>
      <xdr:rowOff>9525</xdr:rowOff>
    </xdr:to>
    <xdr:pic macro="" fPublished="0">
      <xdr:nvPicPr>
        <xdr:cNvPr id="586" name="그림 585"/>
        <xdr:cNvPicPr/>
      </xdr:nvPicPr>
      <xdr:blipFill rotWithShape="1">
        <a:blip r:embed="rId585"/>
        <a:srcRect/>
        <a:stretch>
          <a:fillRect/>
        </a:stretch>
      </xdr:blipFill>
      <xdr:spPr>
        <a:xfrm>
          <a:off x="6172200" y="3667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16</xdr:row>
      <xdr:rowOff>0</xdr:rowOff>
    </xdr:from>
    <xdr:to>
      <xdr:col>9</xdr:col>
      <xdr:colOff>9525</xdr:colOff>
      <xdr:row>16</xdr:row>
      <xdr:rowOff>9525</xdr:rowOff>
    </xdr:to>
    <xdr:pic macro="" fPublished="0">
      <xdr:nvPicPr>
        <xdr:cNvPr id="587" name="그림 586"/>
        <xdr:cNvPicPr/>
      </xdr:nvPicPr>
      <xdr:blipFill rotWithShape="1">
        <a:blip r:embed="rId586"/>
        <a:srcRect/>
        <a:stretch>
          <a:fillRect/>
        </a:stretch>
      </xdr:blipFill>
      <xdr:spPr>
        <a:xfrm>
          <a:off x="61722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16</xdr:row>
      <xdr:rowOff>0</xdr:rowOff>
    </xdr:from>
    <xdr:to>
      <xdr:col>9</xdr:col>
      <xdr:colOff>9525</xdr:colOff>
      <xdr:row>16</xdr:row>
      <xdr:rowOff>9525</xdr:rowOff>
    </xdr:to>
    <xdr:pic macro="" fPublished="0">
      <xdr:nvPicPr>
        <xdr:cNvPr id="588" name="그림 587"/>
        <xdr:cNvPicPr/>
      </xdr:nvPicPr>
      <xdr:blipFill rotWithShape="1">
        <a:blip r:embed="rId587"/>
        <a:srcRect/>
        <a:stretch>
          <a:fillRect/>
        </a:stretch>
      </xdr:blipFill>
      <xdr:spPr>
        <a:xfrm>
          <a:off x="6172200" y="3895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17</xdr:row>
      <xdr:rowOff>0</xdr:rowOff>
    </xdr:from>
    <xdr:to>
      <xdr:col>9</xdr:col>
      <xdr:colOff>9525</xdr:colOff>
      <xdr:row>17</xdr:row>
      <xdr:rowOff>9525</xdr:rowOff>
    </xdr:to>
    <xdr:pic macro="" fPublished="0">
      <xdr:nvPicPr>
        <xdr:cNvPr id="589" name="그림 588"/>
        <xdr:cNvPicPr/>
      </xdr:nvPicPr>
      <xdr:blipFill rotWithShape="1">
        <a:blip r:embed="rId588"/>
        <a:srcRect/>
        <a:stretch>
          <a:fillRect/>
        </a:stretch>
      </xdr:blipFill>
      <xdr:spPr>
        <a:xfrm>
          <a:off x="61722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17</xdr:row>
      <xdr:rowOff>0</xdr:rowOff>
    </xdr:from>
    <xdr:to>
      <xdr:col>9</xdr:col>
      <xdr:colOff>9525</xdr:colOff>
      <xdr:row>17</xdr:row>
      <xdr:rowOff>9525</xdr:rowOff>
    </xdr:to>
    <xdr:pic macro="" fPublished="0">
      <xdr:nvPicPr>
        <xdr:cNvPr id="590" name="그림 589"/>
        <xdr:cNvPicPr/>
      </xdr:nvPicPr>
      <xdr:blipFill rotWithShape="1">
        <a:blip r:embed="rId589"/>
        <a:srcRect/>
        <a:stretch>
          <a:fillRect/>
        </a:stretch>
      </xdr:blipFill>
      <xdr:spPr>
        <a:xfrm>
          <a:off x="6172200" y="41243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18</xdr:row>
      <xdr:rowOff>0</xdr:rowOff>
    </xdr:from>
    <xdr:to>
      <xdr:col>9</xdr:col>
      <xdr:colOff>9525</xdr:colOff>
      <xdr:row>18</xdr:row>
      <xdr:rowOff>9525</xdr:rowOff>
    </xdr:to>
    <xdr:pic macro="" fPublished="0">
      <xdr:nvPicPr>
        <xdr:cNvPr id="591" name="그림 590"/>
        <xdr:cNvPicPr/>
      </xdr:nvPicPr>
      <xdr:blipFill rotWithShape="1">
        <a:blip r:embed="rId590"/>
        <a:srcRect/>
        <a:stretch>
          <a:fillRect/>
        </a:stretch>
      </xdr:blipFill>
      <xdr:spPr>
        <a:xfrm>
          <a:off x="61722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18</xdr:row>
      <xdr:rowOff>0</xdr:rowOff>
    </xdr:from>
    <xdr:to>
      <xdr:col>9</xdr:col>
      <xdr:colOff>9525</xdr:colOff>
      <xdr:row>18</xdr:row>
      <xdr:rowOff>9525</xdr:rowOff>
    </xdr:to>
    <xdr:pic macro="" fPublished="0">
      <xdr:nvPicPr>
        <xdr:cNvPr id="592" name="그림 591"/>
        <xdr:cNvPicPr/>
      </xdr:nvPicPr>
      <xdr:blipFill rotWithShape="1">
        <a:blip r:embed="rId591"/>
        <a:srcRect/>
        <a:stretch>
          <a:fillRect/>
        </a:stretch>
      </xdr:blipFill>
      <xdr:spPr>
        <a:xfrm>
          <a:off x="6172200" y="43529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19</xdr:row>
      <xdr:rowOff>0</xdr:rowOff>
    </xdr:from>
    <xdr:to>
      <xdr:col>9</xdr:col>
      <xdr:colOff>9525</xdr:colOff>
      <xdr:row>19</xdr:row>
      <xdr:rowOff>9525</xdr:rowOff>
    </xdr:to>
    <xdr:pic macro="" fPublished="0">
      <xdr:nvPicPr>
        <xdr:cNvPr id="593" name="그림 592"/>
        <xdr:cNvPicPr/>
      </xdr:nvPicPr>
      <xdr:blipFill rotWithShape="1">
        <a:blip r:embed="rId592"/>
        <a:srcRect/>
        <a:stretch>
          <a:fillRect/>
        </a:stretch>
      </xdr:blipFill>
      <xdr:spPr>
        <a:xfrm>
          <a:off x="61722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19</xdr:row>
      <xdr:rowOff>0</xdr:rowOff>
    </xdr:from>
    <xdr:to>
      <xdr:col>9</xdr:col>
      <xdr:colOff>9525</xdr:colOff>
      <xdr:row>19</xdr:row>
      <xdr:rowOff>9525</xdr:rowOff>
    </xdr:to>
    <xdr:pic macro="" fPublished="0">
      <xdr:nvPicPr>
        <xdr:cNvPr id="594" name="그림 593"/>
        <xdr:cNvPicPr/>
      </xdr:nvPicPr>
      <xdr:blipFill rotWithShape="1">
        <a:blip r:embed="rId593"/>
        <a:srcRect/>
        <a:stretch>
          <a:fillRect/>
        </a:stretch>
      </xdr:blipFill>
      <xdr:spPr>
        <a:xfrm>
          <a:off x="6172200" y="4581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20</xdr:row>
      <xdr:rowOff>0</xdr:rowOff>
    </xdr:from>
    <xdr:to>
      <xdr:col>9</xdr:col>
      <xdr:colOff>9525</xdr:colOff>
      <xdr:row>20</xdr:row>
      <xdr:rowOff>9525</xdr:rowOff>
    </xdr:to>
    <xdr:pic macro="" fPublished="0">
      <xdr:nvPicPr>
        <xdr:cNvPr id="595" name="그림 594"/>
        <xdr:cNvPicPr/>
      </xdr:nvPicPr>
      <xdr:blipFill rotWithShape="1">
        <a:blip r:embed="rId594"/>
        <a:srcRect/>
        <a:stretch>
          <a:fillRect/>
        </a:stretch>
      </xdr:blipFill>
      <xdr:spPr>
        <a:xfrm>
          <a:off x="61722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20</xdr:row>
      <xdr:rowOff>0</xdr:rowOff>
    </xdr:from>
    <xdr:to>
      <xdr:col>9</xdr:col>
      <xdr:colOff>9525</xdr:colOff>
      <xdr:row>20</xdr:row>
      <xdr:rowOff>9525</xdr:rowOff>
    </xdr:to>
    <xdr:pic macro="" fPublished="0">
      <xdr:nvPicPr>
        <xdr:cNvPr id="596" name="그림 595"/>
        <xdr:cNvPicPr/>
      </xdr:nvPicPr>
      <xdr:blipFill rotWithShape="1">
        <a:blip r:embed="rId595"/>
        <a:srcRect/>
        <a:stretch>
          <a:fillRect/>
        </a:stretch>
      </xdr:blipFill>
      <xdr:spPr>
        <a:xfrm>
          <a:off x="6172200" y="4810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21</xdr:row>
      <xdr:rowOff>0</xdr:rowOff>
    </xdr:from>
    <xdr:to>
      <xdr:col>9</xdr:col>
      <xdr:colOff>9525</xdr:colOff>
      <xdr:row>21</xdr:row>
      <xdr:rowOff>9525</xdr:rowOff>
    </xdr:to>
    <xdr:pic macro="" fPublished="0">
      <xdr:nvPicPr>
        <xdr:cNvPr id="597" name="그림 596"/>
        <xdr:cNvPicPr/>
      </xdr:nvPicPr>
      <xdr:blipFill rotWithShape="1">
        <a:blip r:embed="rId596"/>
        <a:srcRect/>
        <a:stretch>
          <a:fillRect/>
        </a:stretch>
      </xdr:blipFill>
      <xdr:spPr>
        <a:xfrm>
          <a:off x="61722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21</xdr:row>
      <xdr:rowOff>0</xdr:rowOff>
    </xdr:from>
    <xdr:to>
      <xdr:col>9</xdr:col>
      <xdr:colOff>9525</xdr:colOff>
      <xdr:row>21</xdr:row>
      <xdr:rowOff>9525</xdr:rowOff>
    </xdr:to>
    <xdr:pic macro="" fPublished="0">
      <xdr:nvPicPr>
        <xdr:cNvPr id="598" name="그림 597"/>
        <xdr:cNvPicPr/>
      </xdr:nvPicPr>
      <xdr:blipFill rotWithShape="1">
        <a:blip r:embed="rId597"/>
        <a:srcRect/>
        <a:stretch>
          <a:fillRect/>
        </a:stretch>
      </xdr:blipFill>
      <xdr:spPr>
        <a:xfrm>
          <a:off x="6172200" y="50387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 macro="" fPublished="0">
      <xdr:nvPicPr>
        <xdr:cNvPr id="599" name="그림 598"/>
        <xdr:cNvPicPr/>
      </xdr:nvPicPr>
      <xdr:blipFill rotWithShape="1">
        <a:blip r:embed="rId598"/>
        <a:srcRect/>
        <a:stretch>
          <a:fillRect/>
        </a:stretch>
      </xdr:blipFill>
      <xdr:spPr>
        <a:xfrm>
          <a:off x="6172200" y="11525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 macro="" fPublished="0">
      <xdr:nvPicPr>
        <xdr:cNvPr id="600" name="그림 599"/>
        <xdr:cNvPicPr/>
      </xdr:nvPicPr>
      <xdr:blipFill rotWithShape="1">
        <a:blip r:embed="rId599"/>
        <a:srcRect/>
        <a:stretch>
          <a:fillRect/>
        </a:stretch>
      </xdr:blipFill>
      <xdr:spPr>
        <a:xfrm>
          <a:off x="61722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 macro="" fPublished="0">
      <xdr:nvPicPr>
        <xdr:cNvPr id="601" name="그림 600"/>
        <xdr:cNvPicPr/>
      </xdr:nvPicPr>
      <xdr:blipFill rotWithShape="1">
        <a:blip r:embed="rId600"/>
        <a:srcRect/>
        <a:stretch>
          <a:fillRect/>
        </a:stretch>
      </xdr:blipFill>
      <xdr:spPr>
        <a:xfrm>
          <a:off x="61722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 macro="" fPublished="0">
      <xdr:nvPicPr>
        <xdr:cNvPr id="602" name="그림 601"/>
        <xdr:cNvPicPr/>
      </xdr:nvPicPr>
      <xdr:blipFill rotWithShape="1">
        <a:blip r:embed="rId601"/>
        <a:srcRect/>
        <a:stretch>
          <a:fillRect/>
        </a:stretch>
      </xdr:blipFill>
      <xdr:spPr>
        <a:xfrm>
          <a:off x="6172200" y="1381125"/>
          <a:ext cx="9525" cy="9525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USER/Desktop/&#44396;&#54788;&#49437;/2022/&#51060;&#50857;&#44061;,&#50900;&#44036;%20&#50504;&#51204;&#49324;&#44256;/'22&#45380;%204&#50900;%20&#51060;&#50857;&#44061;%20&#54788;&#54889;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VXXXXXXX"/>
      <x:sheetName val="4월"/>
      <x:sheetName val="3월"/>
      <x:sheetName val="월이용자 파악"/>
      <x:sheetName val="2월"/>
      <x:sheetName val="1월"/>
    </x:sheetNames>
    <x:sheetDataSet>
      <x:sheetData sheetId="0" refreshError="0"/>
      <x:sheetData sheetId="1" refreshError="0">
        <x:row r="7">
          <x:cell r="C7">
            <x:v>258520</x:v>
          </x:cell>
        </x:row>
        <x:row r="8">
          <x:cell r="C8">
            <x:v>121965</x:v>
          </x:cell>
        </x:row>
        <x:row r="9">
          <x:cell r="C9">
            <x:v>0</x:v>
          </x:cell>
        </x:row>
        <x:row r="10">
          <x:cell r="C10">
            <x:v>723</x:v>
          </x:cell>
        </x:row>
        <x:row r="11">
          <x:cell r="C11">
            <x:v>0</x:v>
          </x:cell>
        </x:row>
        <x:row r="12">
          <x:cell r="C12">
            <x:v>0</x:v>
          </x:cell>
        </x:row>
        <x:row r="13">
          <x:cell r="C13">
            <x:v>0</x:v>
          </x:cell>
        </x:row>
        <x:row r="14">
          <x:cell r="C14">
            <x:v>0</x:v>
          </x:cell>
        </x:row>
        <x:row r="15">
          <x:cell r="C15">
            <x:v>0</x:v>
          </x:cell>
        </x:row>
        <x:row r="16">
          <x:cell r="C16">
            <x:v>0</x:v>
          </x:cell>
        </x:row>
        <x:row r="17">
          <x:cell r="C17">
            <x:v>202430</x:v>
          </x:cell>
        </x:row>
        <x:row r="18">
          <x:cell r="C18">
            <x:v>723</x:v>
          </x:cell>
        </x:row>
        <x:row r="19">
          <x:cell r="C19">
            <x:v>4747</x:v>
          </x:cell>
        </x:row>
        <x:row r="20">
          <x:cell r="C20">
            <x:v>1145</x:v>
          </x:cell>
        </x:row>
        <x:row r="21">
          <x:cell r="C21">
            <x:v>4029</x:v>
          </x:cell>
        </x:row>
        <x:row r="22">
          <x:cell r="C22">
            <x:v>0</x:v>
          </x:cell>
        </x:row>
        <x:row r="24">
          <x:cell r="C24">
            <x:v>52610</x:v>
          </x:cell>
        </x:row>
        <x:row r="25">
          <x:cell r="C25">
            <x:v>18020</x:v>
          </x:cell>
        </x:row>
        <x:row r="26">
          <x:cell r="C26">
            <x:v>80243</x:v>
          </x:cell>
        </x:row>
        <x:row r="27">
          <x:cell r="C27">
            <x:v>14734</x:v>
          </x:cell>
        </x:row>
        <x:row r="28"/>
      </x:sheetData>
      <x:sheetData sheetId="2" refreshError="0">
        <x:row r="5">
          <x:cell r="C5">
            <x:v>26120</x:v>
          </x:cell>
        </x:row>
        <x:row r="6">
          <x:cell r="C6">
            <x:v>168050</x:v>
          </x:cell>
        </x:row>
        <x:row r="7">
          <x:cell r="C7">
            <x:v>177050</x:v>
          </x:cell>
        </x:row>
        <x:row r="8">
          <x:cell r="C8">
            <x:v>101475</x:v>
          </x:cell>
        </x:row>
        <x:row r="9">
          <x:cell r="C9">
            <x:v>0</x:v>
          </x:cell>
        </x:row>
        <x:row r="10">
          <x:cell r="C10">
            <x:v>195</x:v>
          </x:cell>
        </x:row>
        <x:row r="11">
          <x:cell r="C11">
            <x:v>0</x:v>
          </x:cell>
        </x:row>
        <x:row r="12">
          <x:cell r="C12">
            <x:v>0</x:v>
          </x:cell>
        </x:row>
        <x:row r="13">
          <x:cell r="C13">
            <x:v>0</x:v>
          </x:cell>
        </x:row>
        <x:row r="14">
          <x:cell r="C14">
            <x:v>0</x:v>
          </x:cell>
        </x:row>
        <x:row r="15">
          <x:cell r="C15">
            <x:v>0</x:v>
          </x:cell>
        </x:row>
        <x:row r="16">
          <x:cell r="C16">
            <x:v>0</x:v>
          </x:cell>
        </x:row>
        <x:row r="17">
          <x:cell r="C17">
            <x:v>150160</x:v>
          </x:cell>
        </x:row>
        <x:row r="18">
          <x:cell r="C18">
            <x:v>347</x:v>
          </x:cell>
        </x:row>
        <x:row r="19">
          <x:cell r="C19">
            <x:v>3251</x:v>
          </x:cell>
        </x:row>
        <x:row r="20">
          <x:cell r="C20">
            <x:v>3224</x:v>
          </x:cell>
        </x:row>
        <x:row r="21">
          <x:cell r="C21">
            <x:v>1622</x:v>
          </x:cell>
        </x:row>
        <x:row r="22">
          <x:cell r="C22">
            <x:v>0</x:v>
          </x:cell>
        </x:row>
        <x:row r="24">
          <x:cell r="C24">
            <x:v>45470</x:v>
          </x:cell>
        </x:row>
        <x:row r="25">
          <x:cell r="C25">
            <x:v>11580</x:v>
          </x:cell>
        </x:row>
        <x:row r="26">
          <x:cell r="C26">
            <x:v>83905</x:v>
          </x:cell>
        </x:row>
        <x:row r="27">
          <x:cell r="C27">
            <x:v>12766</x:v>
          </x:cell>
        </x:row>
        <x:row r="28"/>
      </x:sheetData>
      <x:sheetData sheetId="3" refreshError="0"/>
      <x:sheetData sheetId="4" refreshError="0">
        <x:row r="5">
          <x:cell r="C5">
            <x:v>26070</x:v>
          </x:cell>
        </x:row>
        <x:row r="6">
          <x:cell r="C6">
            <x:v>183300</x:v>
          </x:cell>
        </x:row>
        <x:row r="7">
          <x:cell r="C7">
            <x:v>139610</x:v>
          </x:cell>
        </x:row>
        <x:row r="8">
          <x:cell r="C8">
            <x:v>105450</x:v>
          </x:cell>
        </x:row>
        <x:row r="9">
          <x:cell r="C9">
            <x:v>0</x:v>
          </x:cell>
        </x:row>
        <x:row r="10">
          <x:cell r="C10">
            <x:v>0</x:v>
          </x:cell>
        </x:row>
        <x:row r="11">
          <x:cell r="C11">
            <x:v>0</x:v>
          </x:cell>
        </x:row>
        <x:row r="12">
          <x:cell r="C12">
            <x:v>0</x:v>
          </x:cell>
        </x:row>
        <x:row r="13">
          <x:cell r="C13">
            <x:v>0</x:v>
          </x:cell>
        </x:row>
        <x:row r="14">
          <x:cell r="C14">
            <x:v>0</x:v>
          </x:cell>
        </x:row>
        <x:row r="15">
          <x:cell r="C15">
            <x:v>0</x:v>
          </x:cell>
        </x:row>
        <x:row r="16">
          <x:cell r="C16">
            <x:v>0</x:v>
          </x:cell>
        </x:row>
        <x:row r="17">
          <x:cell r="C17">
            <x:v>150770</x:v>
          </x:cell>
        </x:row>
        <x:row r="18">
          <x:cell r="C18">
            <x:v>586</x:v>
          </x:cell>
        </x:row>
        <x:row r="19">
          <x:cell r="C19">
            <x:v>3970</x:v>
          </x:cell>
        </x:row>
        <x:row r="20">
          <x:cell r="C20">
            <x:v>6600</x:v>
          </x:cell>
        </x:row>
        <x:row r="21">
          <x:cell r="C21">
            <x:v>1751</x:v>
          </x:cell>
        </x:row>
        <x:row r="22">
          <x:cell r="C22">
            <x:v>0</x:v>
          </x:cell>
        </x:row>
        <x:row r="24">
          <x:cell r="C24">
            <x:v>33770</x:v>
          </x:cell>
        </x:row>
        <x:row r="25">
          <x:cell r="C25">
            <x:v>10295</x:v>
          </x:cell>
        </x:row>
        <x:row r="26">
          <x:cell r="C26">
            <x:v>78500</x:v>
          </x:cell>
        </x:row>
        <x:row r="27">
          <x:cell r="C27">
            <x:v>18675</x:v>
          </x:cell>
        </x:row>
        <x:row r="28"/>
      </x:sheetData>
      <x:sheetData sheetId="5" refreshError="0">
        <x:row r="5">
          <x:cell r="C5">
            <x:v>24930</x:v>
          </x:cell>
        </x:row>
        <x:row r="6">
          <x:cell r="C6">
            <x:v>135200</x:v>
          </x:cell>
        </x:row>
        <x:row r="7">
          <x:cell r="C7">
            <x:v>117310</x:v>
          </x:cell>
        </x:row>
        <x:row r="8">
          <x:cell r="C8">
            <x:v>122900</x:v>
          </x:cell>
        </x:row>
        <x:row r="9">
          <x:cell r="C9">
            <x:v>0</x:v>
          </x:cell>
        </x:row>
        <x:row r="10">
          <x:cell r="C10">
            <x:v>10</x:v>
          </x:cell>
        </x:row>
        <x:row r="11">
          <x:cell r="C11">
            <x:v>0</x:v>
          </x:cell>
        </x:row>
        <x:row r="12">
          <x:cell r="C12">
            <x:v>0</x:v>
          </x:cell>
        </x:row>
        <x:row r="13">
          <x:cell r="C13">
            <x:v>0</x:v>
          </x:cell>
        </x:row>
        <x:row r="14">
          <x:cell r="C14">
            <x:v>0</x:v>
          </x:cell>
        </x:row>
        <x:row r="15">
          <x:cell r="C15">
            <x:v>0</x:v>
          </x:cell>
        </x:row>
        <x:row r="16">
          <x:cell r="C16">
            <x:v>0</x:v>
          </x:cell>
        </x:row>
        <x:row r="17">
          <x:cell r="C17">
            <x:v>145510</x:v>
          </x:cell>
        </x:row>
        <x:row r="18">
          <x:cell r="C18">
            <x:v>281</x:v>
          </x:cell>
        </x:row>
        <x:row r="19">
          <x:cell r="C19">
            <x:v>2547</x:v>
          </x:cell>
        </x:row>
        <x:row r="20">
          <x:cell r="C20">
            <x:v>13445</x:v>
          </x:cell>
        </x:row>
        <x:row r="21">
          <x:cell r="C21">
            <x:v>1708</x:v>
          </x:cell>
        </x:row>
        <x:row r="22">
          <x:cell r="C22">
            <x:v>0</x:v>
          </x:cell>
        </x:row>
        <x:row r="24">
          <x:cell r="C24">
            <x:v>31340</x:v>
          </x:cell>
        </x:row>
        <x:row r="25">
          <x:cell r="C25">
            <x:v>10010</x:v>
          </x:cell>
        </x:row>
        <x:row r="26">
          <x:cell r="C26">
            <x:v>58040</x:v>
          </x:cell>
        </x:row>
        <x:row r="27">
          <x:cell r="C27">
            <x:v>19253</x:v>
          </x:cell>
        </x:row>
        <x:row r="28"/>
      </x:sheetData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_rels/sheet1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H30"/>
  <x:sheetViews>
    <x:sheetView topLeftCell="A1" zoomScaleNormal="100" zoomScaleSheetLayoutView="75" workbookViewId="0">
      <x:pane xSplit="3" ySplit="1" topLeftCell="D2" activePane="bottomRight" state="frozen"/>
      <x:selection pane="bottomRight" activeCell="A1" activeCellId="0" sqref="A1:AH1"/>
    </x:sheetView>
  </x:sheetViews>
  <x:sheetFormatPr defaultColWidth="9.00390625" defaultRowHeight="16.5"/>
  <x:sheetData>
    <x:row r="1" spans="1:34" ht="30" customHeight="1">
      <x:c r="A1" s="92" t="s">
        <x:v>82</x:v>
      </x:c>
      <x:c r="B1" s="112"/>
      <x:c r="C1" s="112"/>
      <x:c r="D1" s="112"/>
      <x:c r="E1" s="112"/>
      <x:c r="F1" s="112"/>
      <x:c r="G1" s="112"/>
      <x:c r="H1" s="112"/>
      <x:c r="I1" s="112"/>
      <x:c r="J1" s="112"/>
      <x:c r="K1" s="112"/>
      <x:c r="L1" s="112"/>
      <x:c r="M1" s="112"/>
      <x:c r="N1" s="112"/>
      <x:c r="O1" s="112"/>
      <x:c r="P1" s="112"/>
      <x:c r="Q1" s="112"/>
      <x:c r="R1" s="112"/>
      <x:c r="S1" s="112"/>
      <x:c r="T1" s="112"/>
      <x:c r="U1" s="112"/>
      <x:c r="V1" s="112"/>
      <x:c r="W1" s="112"/>
      <x:c r="X1" s="112"/>
      <x:c r="Y1" s="112"/>
      <x:c r="Z1" s="112"/>
      <x:c r="AA1" s="112"/>
      <x:c r="AB1" s="112"/>
      <x:c r="AC1" s="112"/>
      <x:c r="AD1" s="112"/>
      <x:c r="AE1" s="112"/>
      <x:c r="AF1" s="112"/>
      <x:c r="AG1" s="112"/>
      <x:c r="AH1" s="112"/>
    </x:row>
    <x:row r="2" spans="1:34" ht="18" customHeight="1">
      <x:c r="A2" s="113" t="s">
        <x:v>54</x:v>
      </x:c>
      <x:c r="B2" s="11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  <x:c r="AH2" s="71">
        <x:v>31</x:v>
      </x:c>
    </x:row>
    <x:row r="3" spans="1:34" ht="18" customHeight="1">
      <x:c r="A3" s="116" t="s">
        <x:v>68</x:v>
      </x:c>
      <x:c r="B3" s="117"/>
      <x:c r="C3" s="96"/>
      <x:c r="D3" s="59" t="s">
        <x:v>3</x:v>
      </x:c>
      <x:c r="E3" s="59" t="s">
        <x:v>5</x:v>
      </x:c>
      <x:c r="F3" s="59" t="s">
        <x:v>27</x:v>
      </x:c>
      <x:c r="G3" s="59" t="s">
        <x:v>19</x:v>
      </x:c>
      <x:c r="H3" s="59" t="s">
        <x:v>18</x:v>
      </x:c>
      <x:c r="I3" s="59" t="s">
        <x:v>26</x:v>
      </x:c>
      <x:c r="J3" s="59" t="s">
        <x:v>29</x:v>
      </x:c>
      <x:c r="K3" s="59" t="s">
        <x:v>3</x:v>
      </x:c>
      <x:c r="L3" s="59" t="s">
        <x:v>5</x:v>
      </x:c>
      <x:c r="M3" s="59" t="s">
        <x:v>27</x:v>
      </x:c>
      <x:c r="N3" s="59" t="s">
        <x:v>19</x:v>
      </x:c>
      <x:c r="O3" s="59" t="s">
        <x:v>18</x:v>
      </x:c>
      <x:c r="P3" s="59" t="s">
        <x:v>26</x:v>
      </x:c>
      <x:c r="Q3" s="59" t="s">
        <x:v>29</x:v>
      </x:c>
      <x:c r="R3" s="59" t="s">
        <x:v>3</x:v>
      </x:c>
      <x:c r="S3" s="59" t="s">
        <x:v>5</x:v>
      </x:c>
      <x:c r="T3" s="59" t="s">
        <x:v>27</x:v>
      </x:c>
      <x:c r="U3" s="59" t="s">
        <x:v>19</x:v>
      </x:c>
      <x:c r="V3" s="59" t="s">
        <x:v>18</x:v>
      </x:c>
      <x:c r="W3" s="59" t="s">
        <x:v>26</x:v>
      </x:c>
      <x:c r="X3" s="59" t="s">
        <x:v>29</x:v>
      </x:c>
      <x:c r="Y3" s="59" t="s">
        <x:v>3</x:v>
      </x:c>
      <x:c r="Z3" s="59" t="s">
        <x:v>5</x:v>
      </x:c>
      <x:c r="AA3" s="59" t="s">
        <x:v>27</x:v>
      </x:c>
      <x:c r="AB3" s="59" t="s">
        <x:v>19</x:v>
      </x:c>
      <x:c r="AC3" s="59" t="s">
        <x:v>18</x:v>
      </x:c>
      <x:c r="AD3" s="59" t="s">
        <x:v>26</x:v>
      </x:c>
      <x:c r="AE3" s="59" t="s">
        <x:v>29</x:v>
      </x:c>
      <x:c r="AF3" s="59" t="s">
        <x:v>3</x:v>
      </x:c>
      <x:c r="AG3" s="59" t="s">
        <x:v>5</x:v>
      </x:c>
      <x:c r="AH3" s="59" t="s">
        <x:v>27</x:v>
      </x:c>
    </x:row>
    <x:row r="4" spans="1:34" ht="18" customHeight="1">
      <x:c r="A4" s="100" t="s">
        <x:v>33</x:v>
      </x:c>
      <x:c r="B4" s="103"/>
      <x:c r="C4" s="115"/>
      <x:c r="D4" s="60" t="s">
        <x:v>47</x:v>
      </x:c>
      <x:c r="E4" s="60" t="s">
        <x:v>21</x:v>
      </x:c>
      <x:c r="F4" s="60" t="s">
        <x:v>21</x:v>
      </x:c>
      <x:c r="G4" s="60" t="s">
        <x:v>21</x:v>
      </x:c>
      <x:c r="H4" s="60" t="s">
        <x:v>21</x:v>
      </x:c>
      <x:c r="I4" s="60" t="s">
        <x:v>21</x:v>
      </x:c>
      <x:c r="J4" s="60" t="s">
        <x:v>21</x:v>
      </x:c>
      <x:c r="K4" s="60" t="s">
        <x:v>21</x:v>
      </x:c>
      <x:c r="L4" s="60" t="s">
        <x:v>21</x:v>
      </x:c>
      <x:c r="M4" s="60" t="s">
        <x:v>21</x:v>
      </x:c>
      <x:c r="N4" s="60" t="s">
        <x:v>2</x:v>
      </x:c>
      <x:c r="O4" s="60" t="s">
        <x:v>21</x:v>
      </x:c>
      <x:c r="P4" s="60" t="s">
        <x:v>21</x:v>
      </x:c>
      <x:c r="Q4" s="60" t="s">
        <x:v>21</x:v>
      </x:c>
      <x:c r="R4" s="60" t="s">
        <x:v>21</x:v>
      </x:c>
      <x:c r="S4" s="60" t="s">
        <x:v>21</x:v>
      </x:c>
      <x:c r="T4" s="60" t="s">
        <x:v>47</x:v>
      </x:c>
      <x:c r="U4" s="60" t="s">
        <x:v>28</x:v>
      </x:c>
      <x:c r="V4" s="60" t="s">
        <x:v>63</x:v>
      </x:c>
      <x:c r="W4" s="60" t="s">
        <x:v>21</x:v>
      </x:c>
      <x:c r="X4" s="60" t="s">
        <x:v>21</x:v>
      </x:c>
      <x:c r="Y4" s="60" t="s">
        <x:v>21</x:v>
      </x:c>
      <x:c r="Z4" s="60" t="s">
        <x:v>21</x:v>
      </x:c>
      <x:c r="AA4" s="60" t="s">
        <x:v>21</x:v>
      </x:c>
      <x:c r="AB4" s="60" t="s">
        <x:v>46</x:v>
      </x:c>
      <x:c r="AC4" s="60" t="s">
        <x:v>21</x:v>
      </x:c>
      <x:c r="AD4" s="60" t="s">
        <x:v>21</x:v>
      </x:c>
      <x:c r="AE4" s="60" t="s">
        <x:v>21</x:v>
      </x:c>
      <x:c r="AF4" s="60" t="s">
        <x:v>21</x:v>
      </x:c>
      <x:c r="AG4" s="60" t="s">
        <x:v>21</x:v>
      </x:c>
      <x:c r="AH4" s="72" t="s">
        <x:v>28</x:v>
      </x:c>
    </x:row>
    <x:row r="5" spans="1:34" ht="18" customHeight="1">
      <x:c r="A5" s="100" t="s">
        <x:v>74</x:v>
      </x:c>
      <x:c r="B5" s="103"/>
      <x:c r="C5" s="61">
        <x:f>SUM(D5:AH5)</x:f>
        <x:v>24930</x:v>
      </x:c>
      <x:c r="D5" s="62">
        <x:v>7500</x:v>
      </x:c>
      <x:c r="E5" s="62">
        <x:v>700</x:v>
      </x:c>
      <x:c r="F5" s="62">
        <x:v>230</x:v>
      </x:c>
      <x:c r="G5" s="62">
        <x:v>500</x:v>
      </x:c>
      <x:c r="H5" s="62">
        <x:v>400</x:v>
      </x:c>
      <x:c r="I5" s="62">
        <x:v>900</x:v>
      </x:c>
      <x:c r="J5" s="62">
        <x:v>150</x:v>
      </x:c>
      <x:c r="K5" s="62">
        <x:v>500</x:v>
      </x:c>
      <x:c r="L5" s="62">
        <x:v>300</x:v>
      </x:c>
      <x:c r="M5" s="62">
        <x:v>450</x:v>
      </x:c>
      <x:c r="N5" s="62">
        <x:v>550</x:v>
      </x:c>
      <x:c r="O5" s="62">
        <x:v>500</x:v>
      </x:c>
      <x:c r="P5" s="62">
        <x:v>350</x:v>
      </x:c>
      <x:c r="Q5" s="62">
        <x:v>300</x:v>
      </x:c>
      <x:c r="R5" s="62">
        <x:v>250</x:v>
      </x:c>
      <x:c r="S5" s="62">
        <x:v>600</x:v>
      </x:c>
      <x:c r="T5" s="62">
        <x:v>400</x:v>
      </x:c>
      <x:c r="U5" s="62">
        <x:v>550</x:v>
      </x:c>
      <x:c r="V5" s="62">
        <x:v>250</x:v>
      </x:c>
      <x:c r="W5" s="62">
        <x:v>500</x:v>
      </x:c>
      <x:c r="X5" s="62">
        <x:v>1600</x:v>
      </x:c>
      <x:c r="Y5" s="62">
        <x:v>600</x:v>
      </x:c>
      <x:c r="Z5" s="62">
        <x:v>400</x:v>
      </x:c>
      <x:c r="AA5" s="62">
        <x:v>500</x:v>
      </x:c>
      <x:c r="AB5" s="62">
        <x:v>1500</x:v>
      </x:c>
      <x:c r="AC5" s="62">
        <x:v>1100</x:v>
      </x:c>
      <x:c r="AD5" s="62">
        <x:v>350</x:v>
      </x:c>
      <x:c r="AE5" s="62">
        <x:v>600</x:v>
      </x:c>
      <x:c r="AF5" s="62">
        <x:v>1400</x:v>
      </x:c>
      <x:c r="AG5" s="62">
        <x:v>800</x:v>
      </x:c>
      <x:c r="AH5" s="73">
        <x:v>200</x:v>
      </x:c>
    </x:row>
    <x:row r="6" spans="1:34" ht="18" customHeight="1">
      <x:c r="A6" s="83" t="s">
        <x:v>0</x:v>
      </x:c>
      <x:c r="B6" s="103"/>
      <x:c r="C6" s="61">
        <x:f t="shared" ref="C6:C29" si="0">SUM(D6:AH6)</x:f>
        <x:v>135200</x:v>
      </x:c>
      <x:c r="D6" s="62">
        <x:v>12500</x:v>
      </x:c>
      <x:c r="E6" s="62">
        <x:v>5300</x:v>
      </x:c>
      <x:c r="F6" s="62">
        <x:v>850</x:v>
      </x:c>
      <x:c r="G6" s="62">
        <x:v>3400</x:v>
      </x:c>
      <x:c r="H6" s="62">
        <x:v>850</x:v>
      </x:c>
      <x:c r="I6" s="62">
        <x:v>4850</x:v>
      </x:c>
      <x:c r="J6" s="62">
        <x:v>1300</x:v>
      </x:c>
      <x:c r="K6" s="62">
        <x:v>4100</x:v>
      </x:c>
      <x:c r="L6" s="62">
        <x:v>2300</x:v>
      </x:c>
      <x:c r="M6" s="62">
        <x:f>4250-450</x:f>
        <x:v>3800</x:v>
      </x:c>
      <x:c r="N6" s="62">
        <x:f>4100-400</x:f>
        <x:v>3700</x:v>
      </x:c>
      <x:c r="O6" s="62">
        <x:v>4400</x:v>
      </x:c>
      <x:c r="P6" s="62">
        <x:v>2500</x:v>
      </x:c>
      <x:c r="Q6" s="62">
        <x:v>2700</x:v>
      </x:c>
      <x:c r="R6" s="62">
        <x:v>4800</x:v>
      </x:c>
      <x:c r="S6" s="62">
        <x:v>5400</x:v>
      </x:c>
      <x:c r="T6" s="62">
        <x:v>3300</x:v>
      </x:c>
      <x:c r="U6" s="62">
        <x:v>4200</x:v>
      </x:c>
      <x:c r="V6" s="62"/>
      <x:c r="W6" s="62">
        <x:v>2800</x:v>
      </x:c>
      <x:c r="X6" s="62">
        <x:v>7500</x:v>
      </x:c>
      <x:c r="Y6" s="62">
        <x:v>4700</x:v>
      </x:c>
      <x:c r="Z6" s="62">
        <x:v>13700</x:v>
      </x:c>
      <x:c r="AA6" s="62">
        <x:v>4300</x:v>
      </x:c>
      <x:c r="AB6" s="62">
        <x:v>4300</x:v>
      </x:c>
      <x:c r="AC6" s="62">
        <x:v>5100</x:v>
      </x:c>
      <x:c r="AD6" s="62">
        <x:v>3500</x:v>
      </x:c>
      <x:c r="AE6" s="62">
        <x:v>5100</x:v>
      </x:c>
      <x:c r="AF6" s="62">
        <x:v>4250</x:v>
      </x:c>
      <x:c r="AG6" s="62">
        <x:v>6000</x:v>
      </x:c>
      <x:c r="AH6" s="73">
        <x:v>3700</x:v>
      </x:c>
    </x:row>
    <x:row r="7" spans="1:34" ht="18" customHeight="1">
      <x:c r="A7" s="83" t="s">
        <x:v>76</x:v>
      </x:c>
      <x:c r="B7" s="103"/>
      <x:c r="C7" s="61">
        <x:f t="shared" si="0"/>
        <x:v>117310</x:v>
      </x:c>
      <x:c r="D7" s="62">
        <x:v>3000</x:v>
      </x:c>
      <x:c r="E7" s="62">
        <x:v>6250</x:v>
      </x:c>
      <x:c r="F7" s="62"/>
      <x:c r="G7" s="62">
        <x:v>3300</x:v>
      </x:c>
      <x:c r="H7" s="62">
        <x:v>3200</x:v>
      </x:c>
      <x:c r="I7" s="62">
        <x:v>8350</x:v>
      </x:c>
      <x:c r="J7" s="62">
        <x:v>1000</x:v>
      </x:c>
      <x:c r="K7" s="62">
        <x:v>4150</x:v>
      </x:c>
      <x:c r="L7" s="62">
        <x:v>3000</x:v>
      </x:c>
      <x:c r="M7" s="62">
        <x:v>7750</x:v>
      </x:c>
      <x:c r="N7" s="62"/>
      <x:c r="O7" s="62">
        <x:v>4100</x:v>
      </x:c>
      <x:c r="P7" s="62">
        <x:v>2240</x:v>
      </x:c>
      <x:c r="Q7" s="62">
        <x:v>6750</x:v>
      </x:c>
      <x:c r="R7" s="62">
        <x:v>2540</x:v>
      </x:c>
      <x:c r="S7" s="62">
        <x:v>4100</x:v>
      </x:c>
      <x:c r="T7" s="62">
        <x:v>1800</x:v>
      </x:c>
      <x:c r="U7" s="62">
        <x:v>5750</x:v>
      </x:c>
      <x:c r="V7" s="62">
        <x:v>1150</x:v>
      </x:c>
      <x:c r="W7" s="62">
        <x:v>4700</x:v>
      </x:c>
      <x:c r="X7" s="62">
        <x:v>2800</x:v>
      </x:c>
      <x:c r="Y7" s="62">
        <x:v>9050</x:v>
      </x:c>
      <x:c r="Z7" s="62">
        <x:v>1850</x:v>
      </x:c>
      <x:c r="AA7" s="62">
        <x:v>4800</x:v>
      </x:c>
      <x:c r="AB7" s="62">
        <x:v>2370</x:v>
      </x:c>
      <x:c r="AC7" s="62">
        <x:v>3000</x:v>
      </x:c>
      <x:c r="AD7" s="62">
        <x:v>1130</x:v>
      </x:c>
      <x:c r="AE7" s="62">
        <x:v>4800</x:v>
      </x:c>
      <x:c r="AF7" s="62">
        <x:v>2170</x:v>
      </x:c>
      <x:c r="AG7" s="62">
        <x:v>11200</x:v>
      </x:c>
      <x:c r="AH7" s="73">
        <x:v>1010</x:v>
      </x:c>
    </x:row>
    <x:row r="8" spans="1:34" ht="18" customHeight="1">
      <x:c r="A8" s="85" t="s">
        <x:v>48</x:v>
      </x:c>
      <x:c r="B8" s="63" t="s">
        <x:v>34</x:v>
      </x:c>
      <x:c r="C8" s="61">
        <x:f t="shared" si="0"/>
        <x:v>122900</x:v>
      </x:c>
      <x:c r="D8" s="62">
        <x:v>1050</x:v>
      </x:c>
      <x:c r="E8" s="62">
        <x:v>7770</x:v>
      </x:c>
      <x:c r="F8" s="62">
        <x:v>630</x:v>
      </x:c>
      <x:c r="G8" s="62">
        <x:v>5600</x:v>
      </x:c>
      <x:c r="H8" s="62">
        <x:v>2710</x:v>
      </x:c>
      <x:c r="I8" s="62">
        <x:v>3930</x:v>
      </x:c>
      <x:c r="J8" s="62">
        <x:v>1900</x:v>
      </x:c>
      <x:c r="K8" s="62">
        <x:v>6200</x:v>
      </x:c>
      <x:c r="L8" s="62">
        <x:v>2420</x:v>
      </x:c>
      <x:c r="M8" s="62">
        <x:v>4390</x:v>
      </x:c>
      <x:c r="N8" s="62">
        <x:v>2950</x:v>
      </x:c>
      <x:c r="O8" s="62">
        <x:v>6500</x:v>
      </x:c>
      <x:c r="P8" s="62">
        <x:v>1600</x:v>
      </x:c>
      <x:c r="Q8" s="62">
        <x:v>3800</x:v>
      </x:c>
      <x:c r="R8" s="62">
        <x:v>4180</x:v>
      </x:c>
      <x:c r="S8" s="62">
        <x:v>6800</x:v>
      </x:c>
      <x:c r="T8" s="62">
        <x:v>1920</x:v>
      </x:c>
      <x:c r="U8" s="62">
        <x:v>4850</x:v>
      </x:c>
      <x:c r="V8" s="62">
        <x:v>770</x:v>
      </x:c>
      <x:c r="W8" s="62">
        <x:v>4200</x:v>
      </x:c>
      <x:c r="X8" s="62">
        <x:v>1450</x:v>
      </x:c>
      <x:c r="Y8" s="62">
        <x:v>7300</x:v>
      </x:c>
      <x:c r="Z8" s="62">
        <x:v>6370</x:v>
      </x:c>
      <x:c r="AA8" s="62">
        <x:v>3800</x:v>
      </x:c>
      <x:c r="AB8" s="62">
        <x:v>1310</x:v>
      </x:c>
      <x:c r="AC8" s="62">
        <x:v>770</x:v>
      </x:c>
      <x:c r="AD8" s="62">
        <x:v>3760</x:v>
      </x:c>
      <x:c r="AE8" s="62">
        <x:v>7900</x:v>
      </x:c>
      <x:c r="AF8" s="62">
        <x:v>6510</x:v>
      </x:c>
      <x:c r="AG8" s="62">
        <x:v>6350</x:v>
      </x:c>
      <x:c r="AH8" s="73">
        <x:v>3210</x:v>
      </x:c>
    </x:row>
    <x:row r="9" spans="1:34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  <x:c r="AH9" s="73"/>
    </x:row>
    <x:row r="10" spans="1:34" ht="18" customHeight="1">
      <x:c r="A10" s="86"/>
      <x:c r="B10" s="63" t="s">
        <x:v>56</x:v>
      </x:c>
      <x:c r="C10" s="61">
        <x:f t="shared" si="0"/>
        <x:v>10</x:v>
      </x:c>
      <x:c r="D10" s="62"/>
      <x:c r="E10" s="62"/>
      <x:c r="F10" s="62"/>
      <x:c r="G10" s="62">
        <x:v>10</x:v>
      </x:c>
      <x:c r="H10" s="62"/>
      <x:c r="I10" s="62"/>
      <x:c r="J10" s="62"/>
      <x:c r="K10" s="62"/>
      <x:c r="L10" s="62"/>
      <x:c r="M10" s="62"/>
      <x:c r="N10" s="62"/>
      <x:c r="O10" s="62"/>
      <x:c r="P10" s="62"/>
      <x:c r="Q10" s="62"/>
      <x:c r="R10" s="62"/>
      <x:c r="S10" s="62"/>
      <x:c r="T10" s="62"/>
      <x:c r="U10" s="62"/>
      <x:c r="V10" s="62"/>
      <x:c r="W10" s="62"/>
      <x:c r="X10" s="62"/>
      <x:c r="Y10" s="62"/>
      <x:c r="Z10" s="62"/>
      <x:c r="AA10" s="62"/>
      <x:c r="AB10" s="62"/>
      <x:c r="AC10" s="62"/>
      <x:c r="AD10" s="62"/>
      <x:c r="AE10" s="62"/>
      <x:c r="AF10" s="62"/>
      <x:c r="AG10" s="62"/>
      <x:c r="AH10" s="73"/>
    </x:row>
    <x:row r="11" spans="1:34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  <x:c r="AH11" s="73"/>
    </x:row>
    <x:row r="12" spans="1:34" ht="18" customHeight="1">
      <x:c r="A12" s="86"/>
      <x:c r="B12" s="63" t="s">
        <x:v>51</x:v>
      </x:c>
      <x:c r="C12" s="61">
        <x:f t="shared" si="0"/>
        <x:v>0</x:v>
      </x:c>
      <x:c r="D12" s="62"/>
      <x:c r="E12" s="62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/>
      <x:c r="AG12" s="62"/>
      <x:c r="AH12" s="73"/>
    </x:row>
    <x:row r="13" spans="1:34" ht="18" customHeight="1">
      <x:c r="A13" s="86"/>
      <x:c r="B13" s="63" t="s">
        <x:v>25</x:v>
      </x:c>
      <x:c r="C13" s="61">
        <x:f t="shared" si="0"/>
        <x:v>0</x:v>
      </x:c>
      <x:c r="D13" s="62"/>
      <x:c r="E13" s="62"/>
      <x:c r="F13" s="64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2"/>
      <x:c r="AB13" s="62"/>
      <x:c r="AC13" s="62"/>
      <x:c r="AD13" s="62"/>
      <x:c r="AE13" s="62"/>
      <x:c r="AF13" s="62"/>
      <x:c r="AG13" s="62"/>
      <x:c r="AH13" s="73"/>
    </x:row>
    <x:row r="14" spans="1:34" ht="18" customHeight="1">
      <x:c r="A14" s="104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  <x:c r="AH14" s="73"/>
    </x:row>
    <x:row r="15" spans="1:34" ht="18" customHeight="1">
      <x:c r="A15" s="104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  <x:c r="AH15" s="73"/>
    </x:row>
    <x:row r="16" spans="1:34" ht="18" customHeight="1">
      <x:c r="A16" s="104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  <x:c r="AF16" s="62"/>
      <x:c r="AG16" s="62"/>
      <x:c r="AH16" s="73"/>
    </x:row>
    <x:row r="17" spans="1:34" ht="18" customHeight="1">
      <x:c r="A17" s="104"/>
      <x:c r="B17" s="63" t="s">
        <x:v>24</x:v>
      </x:c>
      <x:c r="C17" s="61">
        <x:f t="shared" si="0"/>
        <x:v>145510</x:v>
      </x:c>
      <x:c r="D17" s="62">
        <x:v>5850</x:v>
      </x:c>
      <x:c r="E17" s="62">
        <x:v>3410</x:v>
      </x:c>
      <x:c r="F17" s="62">
        <x:v>2340</x:v>
      </x:c>
      <x:c r="G17" s="62">
        <x:v>4500</x:v>
      </x:c>
      <x:c r="H17" s="62">
        <x:v>4760</x:v>
      </x:c>
      <x:c r="I17" s="62">
        <x:v>1760</x:v>
      </x:c>
      <x:c r="J17" s="62">
        <x:v>2780</x:v>
      </x:c>
      <x:c r="K17" s="62">
        <x:v>7300</x:v>
      </x:c>
      <x:c r="L17" s="62">
        <x:v>5160</x:v>
      </x:c>
      <x:c r="M17" s="62">
        <x:v>3170</x:v>
      </x:c>
      <x:c r="N17" s="62">
        <x:v>3930</x:v>
      </x:c>
      <x:c r="O17" s="62">
        <x:v>7600</x:v>
      </x:c>
      <x:c r="P17" s="62">
        <x:v>4260</x:v>
      </x:c>
      <x:c r="Q17" s="62">
        <x:v>2920</x:v>
      </x:c>
      <x:c r="R17" s="62">
        <x:v>5110</x:v>
      </x:c>
      <x:c r="S17" s="62">
        <x:v>9000</x:v>
      </x:c>
      <x:c r="T17" s="62">
        <x:v>2560</x:v>
      </x:c>
      <x:c r="U17" s="62">
        <x:v>3830</x:v>
      </x:c>
      <x:c r="V17" s="62">
        <x:v>210</x:v>
      </x:c>
      <x:c r="W17" s="62">
        <x:v>6400</x:v>
      </x:c>
      <x:c r="X17" s="62">
        <x:v>1605</x:v>
      </x:c>
      <x:c r="Y17" s="62">
        <x:v>6170</x:v>
      </x:c>
      <x:c r="Z17" s="62">
        <x:v>10960</x:v>
      </x:c>
      <x:c r="AA17" s="62">
        <x:v>8600</x:v>
      </x:c>
      <x:c r="AB17" s="62">
        <x:v>600</x:v>
      </x:c>
      <x:c r="AC17" s="62">
        <x:v>1200</x:v>
      </x:c>
      <x:c r="AD17" s="62">
        <x:v>5150</x:v>
      </x:c>
      <x:c r="AE17" s="62">
        <x:v>6700</x:v>
      </x:c>
      <x:c r="AF17" s="62">
        <x:v>6655</x:v>
      </x:c>
      <x:c r="AG17" s="62">
        <x:v>5980</x:v>
      </x:c>
      <x:c r="AH17" s="73">
        <x:v>5040</x:v>
      </x:c>
    </x:row>
    <x:row r="18" spans="1:34" ht="18" customHeight="1">
      <x:c r="A18" s="104"/>
      <x:c r="B18" s="63" t="s">
        <x:v>4</x:v>
      </x:c>
      <x:c r="C18" s="61">
        <x:f t="shared" si="0"/>
        <x:v>281</x:v>
      </x:c>
      <x:c r="D18" s="62"/>
      <x:c r="E18" s="62"/>
      <x:c r="F18" s="62">
        <x:v>28</x:v>
      </x:c>
      <x:c r="G18" s="62">
        <x:v>47</x:v>
      </x:c>
      <x:c r="H18" s="62">
        <x:v>42</x:v>
      </x:c>
      <x:c r="I18" s="62"/>
      <x:c r="J18" s="62">
        <x:v>15</x:v>
      </x:c>
      <x:c r="K18" s="62">
        <x:v>14</x:v>
      </x:c>
      <x:c r="L18" s="62"/>
      <x:c r="M18" s="62">
        <x:v>10</x:v>
      </x:c>
      <x:c r="N18" s="62">
        <x:v>6</x:v>
      </x:c>
      <x:c r="O18" s="62">
        <x:v>7</x:v>
      </x:c>
      <x:c r="P18" s="62"/>
      <x:c r="Q18" s="62"/>
      <x:c r="R18" s="62"/>
      <x:c r="S18" s="62">
        <x:v>43</x:v>
      </x:c>
      <x:c r="T18" s="62"/>
      <x:c r="U18" s="62">
        <x:v>8</x:v>
      </x:c>
      <x:c r="V18" s="62"/>
      <x:c r="W18" s="62">
        <x:v>17</x:v>
      </x:c>
      <x:c r="X18" s="62">
        <x:v>6</x:v>
      </x:c>
      <x:c r="Y18" s="62">
        <x:v>19</x:v>
      </x:c>
      <x:c r="Z18" s="62"/>
      <x:c r="AA18" s="62"/>
      <x:c r="AB18" s="62"/>
      <x:c r="AC18" s="62"/>
      <x:c r="AD18" s="62"/>
      <x:c r="AE18" s="62"/>
      <x:c r="AF18" s="62"/>
      <x:c r="AG18" s="62">
        <x:v>19</x:v>
      </x:c>
      <x:c r="AH18" s="73"/>
    </x:row>
    <x:row r="19" spans="1:34" ht="18" customHeight="1">
      <x:c r="A19" s="104"/>
      <x:c r="B19" s="63" t="s">
        <x:v>1</x:v>
      </x:c>
      <x:c r="C19" s="61">
        <x:f t="shared" si="0"/>
        <x:v>2547</x:v>
      </x:c>
      <x:c r="D19" s="62">
        <x:v>49</x:v>
      </x:c>
      <x:c r="E19" s="62">
        <x:v>65</x:v>
      </x:c>
      <x:c r="F19" s="62">
        <x:v>52</x:v>
      </x:c>
      <x:c r="G19" s="62">
        <x:v>97</x:v>
      </x:c>
      <x:c r="H19" s="62">
        <x:v>60</x:v>
      </x:c>
      <x:c r="I19" s="62">
        <x:v>85</x:v>
      </x:c>
      <x:c r="J19" s="62">
        <x:v>162</x:v>
      </x:c>
      <x:c r="K19" s="62">
        <x:v>95</x:v>
      </x:c>
      <x:c r="L19" s="62">
        <x:v>70</x:v>
      </x:c>
      <x:c r="M19" s="62">
        <x:v>55</x:v>
      </x:c>
      <x:c r="N19" s="62">
        <x:v>82</x:v>
      </x:c>
      <x:c r="O19" s="62">
        <x:v>85</x:v>
      </x:c>
      <x:c r="P19" s="62">
        <x:v>60</x:v>
      </x:c>
      <x:c r="Q19" s="62">
        <x:v>59</x:v>
      </x:c>
      <x:c r="R19" s="62">
        <x:v>125</x:v>
      </x:c>
      <x:c r="S19" s="62">
        <x:v>95</x:v>
      </x:c>
      <x:c r="T19" s="62">
        <x:v>70</x:v>
      </x:c>
      <x:c r="U19" s="62">
        <x:v>39</x:v>
      </x:c>
      <x:c r="V19" s="62">
        <x:v>5</x:v>
      </x:c>
      <x:c r="W19" s="62">
        <x:v>55</x:v>
      </x:c>
      <x:c r="X19" s="62">
        <x:v>65</x:v>
      </x:c>
      <x:c r="Y19" s="62">
        <x:v>81</x:v>
      </x:c>
      <x:c r="Z19" s="62">
        <x:v>315</x:v>
      </x:c>
      <x:c r="AA19" s="62">
        <x:v>55</x:v>
      </x:c>
      <x:c r="AB19" s="62">
        <x:v>75</x:v>
      </x:c>
      <x:c r="AC19" s="62">
        <x:v>68</x:v>
      </x:c>
      <x:c r="AD19" s="62">
        <x:v>115</x:v>
      </x:c>
      <x:c r="AE19" s="62">
        <x:v>82</x:v>
      </x:c>
      <x:c r="AF19" s="62">
        <x:v>65</x:v>
      </x:c>
      <x:c r="AG19" s="62">
        <x:v>36</x:v>
      </x:c>
      <x:c r="AH19" s="73">
        <x:v>125</x:v>
      </x:c>
    </x:row>
    <x:row r="20" spans="1:34" ht="18" customHeight="1">
      <x:c r="A20" s="104"/>
      <x:c r="B20" s="63" t="s">
        <x:v>9</x:v>
      </x:c>
      <x:c r="C20" s="61">
        <x:f t="shared" si="0"/>
        <x:v>13445</x:v>
      </x:c>
      <x:c r="D20" s="62">
        <x:v>120</x:v>
      </x:c>
      <x:c r="E20" s="62"/>
      <x:c r="F20" s="62">
        <x:v>63</x:v>
      </x:c>
      <x:c r="G20" s="62">
        <x:v>230</x:v>
      </x:c>
      <x:c r="H20" s="62">
        <x:v>170</x:v>
      </x:c>
      <x:c r="I20" s="62"/>
      <x:c r="J20" s="62">
        <x:v>42</x:v>
      </x:c>
      <x:c r="K20" s="62">
        <x:v>850</x:v>
      </x:c>
      <x:c r="L20" s="62">
        <x:v>365</x:v>
      </x:c>
      <x:c r="M20" s="62">
        <x:v>50</x:v>
      </x:c>
      <x:c r="N20" s="62">
        <x:v>135</x:v>
      </x:c>
      <x:c r="O20" s="62">
        <x:v>1200</x:v>
      </x:c>
      <x:c r="P20" s="62">
        <x:v>215</x:v>
      </x:c>
      <x:c r="Q20" s="62">
        <x:v>21</x:v>
      </x:c>
      <x:c r="R20" s="62">
        <x:v>185</x:v>
      </x:c>
      <x:c r="S20" s="62">
        <x:v>1950</x:v>
      </x:c>
      <x:c r="T20" s="62">
        <x:v>255</x:v>
      </x:c>
      <x:c r="U20" s="62">
        <x:v>75</x:v>
      </x:c>
      <x:c r="V20" s="62">
        <x:v>190</x:v>
      </x:c>
      <x:c r="W20" s="62">
        <x:v>1900</x:v>
      </x:c>
      <x:c r="X20" s="62">
        <x:v>85</x:v>
      </x:c>
      <x:c r="Y20" s="62">
        <x:v>500</x:v>
      </x:c>
      <x:c r="Z20" s="62">
        <x:v>330</x:v>
      </x:c>
      <x:c r="AA20" s="62">
        <x:v>2250</x:v>
      </x:c>
      <x:c r="AB20" s="62">
        <x:v>40</x:v>
      </x:c>
      <x:c r="AC20" s="62"/>
      <x:c r="AD20" s="62">
        <x:v>282</x:v>
      </x:c>
      <x:c r="AE20" s="62">
        <x:v>1050</x:v>
      </x:c>
      <x:c r="AF20" s="62">
        <x:v>40</x:v>
      </x:c>
      <x:c r="AG20" s="62">
        <x:v>500</x:v>
      </x:c>
      <x:c r="AH20" s="73">
        <x:v>352</x:v>
      </x:c>
    </x:row>
    <x:row r="21" spans="1:34" ht="18" customHeight="1">
      <x:c r="A21" s="104"/>
      <x:c r="B21" s="63" t="s">
        <x:v>7</x:v>
      </x:c>
      <x:c r="C21" s="61">
        <x:f t="shared" si="0"/>
        <x:v>1708</x:v>
      </x:c>
      <x:c r="D21" s="62">
        <x:v>90</x:v>
      </x:c>
      <x:c r="E21" s="62">
        <x:v>65</x:v>
      </x:c>
      <x:c r="F21" s="62">
        <x:v>25</x:v>
      </x:c>
      <x:c r="G21" s="62">
        <x:v>175</x:v>
      </x:c>
      <x:c r="H21" s="62">
        <x:v>50</x:v>
      </x:c>
      <x:c r="I21" s="62">
        <x:v>58</x:v>
      </x:c>
      <x:c r="J21" s="62">
        <x:v>24</x:v>
      </x:c>
      <x:c r="K21" s="62">
        <x:v>40</x:v>
      </x:c>
      <x:c r="L21" s="62">
        <x:v>60</x:v>
      </x:c>
      <x:c r="M21" s="62">
        <x:v>20</x:v>
      </x:c>
      <x:c r="N21" s="62">
        <x:v>45</x:v>
      </x:c>
      <x:c r="O21" s="62">
        <x:v>33</x:v>
      </x:c>
      <x:c r="P21" s="62">
        <x:v>60</x:v>
      </x:c>
      <x:c r="Q21" s="62">
        <x:v>30</x:v>
      </x:c>
      <x:c r="R21" s="62">
        <x:v>43</x:v>
      </x:c>
      <x:c r="S21" s="62">
        <x:v>58</x:v>
      </x:c>
      <x:c r="T21" s="62">
        <x:v>70</x:v>
      </x:c>
      <x:c r="U21" s="62">
        <x:v>29</x:v>
      </x:c>
      <x:c r="V21" s="62">
        <x:v>11</x:v>
      </x:c>
      <x:c r="W21" s="62">
        <x:v>80</x:v>
      </x:c>
      <x:c r="X21" s="62">
        <x:v>40</x:v>
      </x:c>
      <x:c r="Y21" s="62">
        <x:v>56</x:v>
      </x:c>
      <x:c r="Z21" s="62">
        <x:v>49</x:v>
      </x:c>
      <x:c r="AA21" s="62">
        <x:v>100</x:v>
      </x:c>
      <x:c r="AB21" s="62"/>
      <x:c r="AC21" s="62">
        <x:v>60</x:v>
      </x:c>
      <x:c r="AD21" s="62">
        <x:v>61</x:v>
      </x:c>
      <x:c r="AE21" s="62">
        <x:v>105</x:v>
      </x:c>
      <x:c r="AF21" s="62">
        <x:v>60</x:v>
      </x:c>
      <x:c r="AG21" s="62">
        <x:v>50</x:v>
      </x:c>
      <x:c r="AH21" s="73">
        <x:v>61</x:v>
      </x:c>
    </x:row>
    <x:row r="22" spans="1:34" ht="18" customHeight="1">
      <x:c r="A22" s="105"/>
      <x:c r="B22" s="63" t="s">
        <x:v>66</x:v>
      </x:c>
      <x:c r="C22" s="61">
        <x:f t="shared" si="0"/>
        <x:v>0</x:v>
      </x:c>
      <x:c r="D22" s="62"/>
      <x:c r="E22" s="62"/>
      <x:c r="F22" s="62"/>
      <x:c r="G22" s="62"/>
      <x:c r="H22" s="62"/>
      <x:c r="I22" s="62"/>
      <x:c r="J22" s="62"/>
      <x:c r="K22" s="62"/>
      <x:c r="L22" s="62"/>
      <x:c r="M22" s="62"/>
      <x:c r="N22" s="62"/>
      <x:c r="O22" s="62"/>
      <x:c r="P22" s="62"/>
      <x:c r="Q22" s="62"/>
      <x:c r="R22" s="62"/>
      <x:c r="S22" s="62"/>
      <x:c r="T22" s="62"/>
      <x:c r="U22" s="62"/>
      <x:c r="V22" s="62"/>
      <x:c r="W22" s="62"/>
      <x:c r="X22" s="62"/>
      <x:c r="Y22" s="62"/>
      <x:c r="Z22" s="62"/>
      <x:c r="AA22" s="62"/>
      <x:c r="AB22" s="62"/>
      <x:c r="AC22" s="62"/>
      <x:c r="AD22" s="62"/>
      <x:c r="AE22" s="62"/>
      <x:c r="AF22" s="62"/>
      <x:c r="AG22" s="62"/>
      <x:c r="AH22" s="73"/>
    </x:row>
    <x:row r="23" spans="1:34" ht="18" customHeight="1">
      <x:c r="A23" s="106" t="s">
        <x:v>8</x:v>
      </x:c>
      <x:c r="B23" s="107"/>
      <x:c r="C23" s="67">
        <x:f t="shared" si="0"/>
        <x:v>563841</x:v>
      </x:c>
      <x:c r="D23" s="67">
        <x:f>SUM(D5:D22)</x:f>
        <x:v>30159</x:v>
      </x:c>
      <x:c r="E23" s="67">
        <x:f t="shared" ref="E23:AH23" si="1">SUM(E4:E22)</x:f>
        <x:v>23560</x:v>
      </x:c>
      <x:c r="F23" s="67">
        <x:f t="shared" si="1"/>
        <x:v>4218</x:v>
      </x:c>
      <x:c r="G23" s="67">
        <x:f t="shared" si="1"/>
        <x:v>17859</x:v>
      </x:c>
      <x:c r="H23" s="67">
        <x:f t="shared" si="1"/>
        <x:v>12242</x:v>
      </x:c>
      <x:c r="I23" s="67">
        <x:f t="shared" si="1"/>
        <x:v>19933</x:v>
      </x:c>
      <x:c r="J23" s="67">
        <x:f t="shared" si="1"/>
        <x:v>7373</x:v>
      </x:c>
      <x:c r="K23" s="67">
        <x:f t="shared" si="1"/>
        <x:v>23249</x:v>
      </x:c>
      <x:c r="L23" s="67">
        <x:f t="shared" si="1"/>
        <x:v>13675</x:v>
      </x:c>
      <x:c r="M23" s="67">
        <x:f t="shared" si="1"/>
        <x:v>19695</x:v>
      </x:c>
      <x:c r="N23" s="67">
        <x:f t="shared" si="1"/>
        <x:v>11398</x:v>
      </x:c>
      <x:c r="O23" s="67">
        <x:f t="shared" si="1"/>
        <x:v>24425</x:v>
      </x:c>
      <x:c r="P23" s="67">
        <x:f t="shared" si="1"/>
        <x:v>11285</x:v>
      </x:c>
      <x:c r="Q23" s="67">
        <x:f t="shared" si="1"/>
        <x:v>16580</x:v>
      </x:c>
      <x:c r="R23" s="67">
        <x:f t="shared" si="1"/>
        <x:v>17233</x:v>
      </x:c>
      <x:c r="S23" s="67">
        <x:f t="shared" si="1"/>
        <x:v>28046</x:v>
      </x:c>
      <x:c r="T23" s="67">
        <x:f t="shared" si="1"/>
        <x:v>10375</x:v>
      </x:c>
      <x:c r="U23" s="67">
        <x:f t="shared" si="1"/>
        <x:v>19331</x:v>
      </x:c>
      <x:c r="V23" s="67">
        <x:f t="shared" si="1"/>
        <x:v>2586</x:v>
      </x:c>
      <x:c r="W23" s="67">
        <x:f t="shared" si="1"/>
        <x:v>20652</x:v>
      </x:c>
      <x:c r="X23" s="67">
        <x:f t="shared" si="1"/>
        <x:v>15151</x:v>
      </x:c>
      <x:c r="Y23" s="67">
        <x:f t="shared" si="1"/>
        <x:v>28476</x:v>
      </x:c>
      <x:c r="Z23" s="67">
        <x:f t="shared" si="1"/>
        <x:v>33974</x:v>
      </x:c>
      <x:c r="AA23" s="67">
        <x:f t="shared" si="1"/>
        <x:v>24405</x:v>
      </x:c>
      <x:c r="AB23" s="67">
        <x:f t="shared" si="1"/>
        <x:v>10195</x:v>
      </x:c>
      <x:c r="AC23" s="67">
        <x:f t="shared" si="1"/>
        <x:v>11298</x:v>
      </x:c>
      <x:c r="AD23" s="67">
        <x:f t="shared" si="1"/>
        <x:v>14348</x:v>
      </x:c>
      <x:c r="AE23" s="67">
        <x:f t="shared" si="1"/>
        <x:v>26337</x:v>
      </x:c>
      <x:c r="AF23" s="67">
        <x:f t="shared" si="1"/>
        <x:v>21150</x:v>
      </x:c>
      <x:c r="AG23" s="67">
        <x:f t="shared" si="1"/>
        <x:v>30935</x:v>
      </x:c>
      <x:c r="AH23" s="74">
        <x:f t="shared" si="1"/>
        <x:v>13698</x:v>
      </x:c>
    </x:row>
    <x:row r="24" spans="1:34" ht="18" customHeight="1">
      <x:c r="A24" s="108" t="s">
        <x:v>75</x:v>
      </x:c>
      <x:c r="B24" s="63" t="s">
        <x:v>73</x:v>
      </x:c>
      <x:c r="C24" s="61">
        <x:f t="shared" si="0"/>
        <x:v>31340</x:v>
      </x:c>
      <x:c r="D24" s="62">
        <x:v>430</x:v>
      </x:c>
      <x:c r="E24" s="62"/>
      <x:c r="F24" s="62">
        <x:v>55</x:v>
      </x:c>
      <x:c r="G24" s="62">
        <x:v>860</x:v>
      </x:c>
      <x:c r="H24" s="62">
        <x:v>710</x:v>
      </x:c>
      <x:c r="I24" s="62"/>
      <x:c r="J24" s="62"/>
      <x:c r="K24" s="62">
        <x:v>1570</x:v>
      </x:c>
      <x:c r="L24" s="62">
        <x:v>800</x:v>
      </x:c>
      <x:c r="M24" s="62"/>
      <x:c r="N24" s="62"/>
      <x:c r="O24" s="62">
        <x:v>4330</x:v>
      </x:c>
      <x:c r="P24" s="62">
        <x:v>1200</x:v>
      </x:c>
      <x:c r="Q24" s="62"/>
      <x:c r="R24" s="62"/>
      <x:c r="S24" s="62">
        <x:v>4950</x:v>
      </x:c>
      <x:c r="T24" s="62">
        <x:v>1200</x:v>
      </x:c>
      <x:c r="U24" s="62"/>
      <x:c r="V24" s="62"/>
      <x:c r="W24" s="62">
        <x:v>4100</x:v>
      </x:c>
      <x:c r="X24" s="62">
        <x:v>830</x:v>
      </x:c>
      <x:c r="Y24" s="62"/>
      <x:c r="Z24" s="62"/>
      <x:c r="AA24" s="62">
        <x:v>5900</x:v>
      </x:c>
      <x:c r="AB24" s="62">
        <x:v>685</x:v>
      </x:c>
      <x:c r="AC24" s="62">
        <x:v>925</x:v>
      </x:c>
      <x:c r="AD24" s="62"/>
      <x:c r="AE24" s="62">
        <x:v>2700</x:v>
      </x:c>
      <x:c r="AF24" s="62">
        <x:v>95</x:v>
      </x:c>
      <x:c r="AG24" s="62"/>
      <x:c r="AH24" s="73"/>
    </x:row>
    <x:row r="25" spans="1:34" ht="18" customHeight="1">
      <x:c r="A25" s="109"/>
      <x:c r="B25" s="63" t="s">
        <x:v>31</x:v>
      </x:c>
      <x:c r="C25" s="61">
        <x:f t="shared" si="0"/>
        <x:v>10010</x:v>
      </x:c>
      <x:c r="D25" s="62">
        <x:v>300</x:v>
      </x:c>
      <x:c r="E25" s="62">
        <x:v>255</x:v>
      </x:c>
      <x:c r="F25" s="62">
        <x:v>240</x:v>
      </x:c>
      <x:c r="G25" s="62">
        <x:v>390</x:v>
      </x:c>
      <x:c r="H25" s="62">
        <x:v>95</x:v>
      </x:c>
      <x:c r="I25" s="62">
        <x:v>50</x:v>
      </x:c>
      <x:c r="J25" s="62">
        <x:v>230</x:v>
      </x:c>
      <x:c r="K25" s="62">
        <x:v>520</x:v>
      </x:c>
      <x:c r="L25" s="62">
        <x:v>120</x:v>
      </x:c>
      <x:c r="M25" s="62">
        <x:v>210</x:v>
      </x:c>
      <x:c r="N25" s="62">
        <x:v>255</x:v>
      </x:c>
      <x:c r="O25" s="62">
        <x:v>370</x:v>
      </x:c>
      <x:c r="P25" s="62">
        <x:v>80</x:v>
      </x:c>
      <x:c r="Q25" s="62">
        <x:v>215</x:v>
      </x:c>
      <x:c r="R25" s="62">
        <x:v>350</x:v>
      </x:c>
      <x:c r="S25" s="62">
        <x:v>980</x:v>
      </x:c>
      <x:c r="T25" s="62">
        <x:v>120</x:v>
      </x:c>
      <x:c r="U25" s="62">
        <x:v>210</x:v>
      </x:c>
      <x:c r="V25" s="62">
        <x:v>45</x:v>
      </x:c>
      <x:c r="W25" s="62">
        <x:v>700</x:v>
      </x:c>
      <x:c r="X25" s="62">
        <x:v>25</x:v>
      </x:c>
      <x:c r="Y25" s="62">
        <x:v>415</x:v>
      </x:c>
      <x:c r="Z25" s="62">
        <x:v>325</x:v>
      </x:c>
      <x:c r="AA25" s="62">
        <x:v>1450</x:v>
      </x:c>
      <x:c r="AB25" s="62">
        <x:v>165</x:v>
      </x:c>
      <x:c r="AC25" s="62">
        <x:v>30</x:v>
      </x:c>
      <x:c r="AD25" s="62">
        <x:v>305</x:v>
      </x:c>
      <x:c r="AE25" s="62">
        <x:v>650</x:v>
      </x:c>
      <x:c r="AF25" s="62">
        <x:v>120</x:v>
      </x:c>
      <x:c r="AG25" s="62">
        <x:v>445</x:v>
      </x:c>
      <x:c r="AH25" s="73">
        <x:v>345</x:v>
      </x:c>
    </x:row>
    <x:row r="26" spans="1:34" ht="18" customHeight="1">
      <x:c r="A26" s="109"/>
      <x:c r="B26" s="63" t="s">
        <x:v>11</x:v>
      </x:c>
      <x:c r="C26" s="61">
        <x:f t="shared" si="0"/>
        <x:v>58040</x:v>
      </x:c>
      <x:c r="D26" s="62">
        <x:v>1000</x:v>
      </x:c>
      <x:c r="E26" s="62">
        <x:v>4280</x:v>
      </x:c>
      <x:c r="F26" s="62">
        <x:v>790</x:v>
      </x:c>
      <x:c r="G26" s="62">
        <x:v>1090</x:v>
      </x:c>
      <x:c r="H26" s="62">
        <x:v>1160</x:v>
      </x:c>
      <x:c r="I26" s="62">
        <x:v>1290</x:v>
      </x:c>
      <x:c r="J26" s="62">
        <x:v>1120</x:v>
      </x:c>
      <x:c r="K26" s="62">
        <x:v>1200</x:v>
      </x:c>
      <x:c r="L26" s="62">
        <x:v>1200</x:v>
      </x:c>
      <x:c r="M26" s="62">
        <x:v>2070</x:v>
      </x:c>
      <x:c r="N26" s="62">
        <x:v>1865</x:v>
      </x:c>
      <x:c r="O26" s="62">
        <x:v>1860</x:v>
      </x:c>
      <x:c r="P26" s="62">
        <x:v>1250</x:v>
      </x:c>
      <x:c r="Q26" s="62">
        <x:v>2090</x:v>
      </x:c>
      <x:c r="R26" s="62">
        <x:v>2010</x:v>
      </x:c>
      <x:c r="S26" s="62">
        <x:v>2530</x:v>
      </x:c>
      <x:c r="T26" s="62">
        <x:v>1200</x:v>
      </x:c>
      <x:c r="U26" s="62">
        <x:v>2090</x:v>
      </x:c>
      <x:c r="V26" s="62">
        <x:v>520</x:v>
      </x:c>
      <x:c r="W26" s="62">
        <x:v>3100</x:v>
      </x:c>
      <x:c r="X26" s="62">
        <x:v>780</x:v>
      </x:c>
      <x:c r="Y26" s="62">
        <x:v>2900</x:v>
      </x:c>
      <x:c r="Z26" s="62">
        <x:v>2210</x:v>
      </x:c>
      <x:c r="AA26" s="62">
        <x:v>5000</x:v>
      </x:c>
      <x:c r="AB26" s="62">
        <x:v>600</x:v>
      </x:c>
      <x:c r="AC26" s="62">
        <x:v>860</x:v>
      </x:c>
      <x:c r="AD26" s="62">
        <x:v>2310</x:v>
      </x:c>
      <x:c r="AE26" s="62">
        <x:v>2100</x:v>
      </x:c>
      <x:c r="AF26" s="62">
        <x:v>1985</x:v>
      </x:c>
      <x:c r="AG26" s="62">
        <x:v>2880</x:v>
      </x:c>
      <x:c r="AH26" s="73">
        <x:v>2700</x:v>
      </x:c>
    </x:row>
    <x:row r="27" spans="1:34" ht="18" customHeight="1">
      <x:c r="A27" s="109"/>
      <x:c r="B27" s="63" t="s">
        <x:v>38</x:v>
      </x:c>
      <x:c r="C27" s="61">
        <x:f t="shared" si="0"/>
        <x:v>19253</x:v>
      </x:c>
      <x:c r="D27" s="62">
        <x:v>770</x:v>
      </x:c>
      <x:c r="E27" s="62">
        <x:v>260</x:v>
      </x:c>
      <x:c r="F27" s="62">
        <x:v>465</x:v>
      </x:c>
      <x:c r="G27" s="62">
        <x:v>275</x:v>
      </x:c>
      <x:c r="H27" s="62">
        <x:v>996</x:v>
      </x:c>
      <x:c r="I27" s="62">
        <x:v>175</x:v>
      </x:c>
      <x:c r="J27" s="62">
        <x:v>465</x:v>
      </x:c>
      <x:c r="K27" s="62">
        <x:v>980</x:v>
      </x:c>
      <x:c r="L27" s="62">
        <x:v>1530</x:v>
      </x:c>
      <x:c r="M27" s="62">
        <x:v>250</x:v>
      </x:c>
      <x:c r="N27" s="62">
        <x:v>200</x:v>
      </x:c>
      <x:c r="O27" s="62">
        <x:v>1470</x:v>
      </x:c>
      <x:c r="P27" s="62">
        <x:v>1430</x:v>
      </x:c>
      <x:c r="Q27" s="62">
        <x:v>270</x:v>
      </x:c>
      <x:c r="R27" s="62">
        <x:v>470</x:v>
      </x:c>
      <x:c r="S27" s="62">
        <x:v>1700</x:v>
      </x:c>
      <x:c r="T27" s="62">
        <x:v>770</x:v>
      </x:c>
      <x:c r="U27" s="62">
        <x:v>280</x:v>
      </x:c>
      <x:c r="V27" s="62">
        <x:v>12</x:v>
      </x:c>
      <x:c r="W27" s="62">
        <x:v>260</x:v>
      </x:c>
      <x:c r="X27" s="62">
        <x:v>210</x:v>
      </x:c>
      <x:c r="Y27" s="62">
        <x:v>520</x:v>
      </x:c>
      <x:c r="Z27" s="62">
        <x:v>1815</x:v>
      </x:c>
      <x:c r="AA27" s="62">
        <x:v>1200</x:v>
      </x:c>
      <x:c r="AB27" s="62">
        <x:v>112</x:v>
      </x:c>
      <x:c r="AC27" s="62">
        <x:v>57</x:v>
      </x:c>
      <x:c r="AD27" s="62">
        <x:v>437</x:v>
      </x:c>
      <x:c r="AE27" s="62">
        <x:v>780</x:v>
      </x:c>
      <x:c r="AF27" s="62">
        <x:v>77</x:v>
      </x:c>
      <x:c r="AG27" s="62">
        <x:v>520</x:v>
      </x:c>
      <x:c r="AH27" s="73">
        <x:v>497</x:v>
      </x:c>
    </x:row>
    <x:row r="28" spans="1:34" ht="18" customHeight="1">
      <x:c r="A28" s="109"/>
      <x:c r="B28" s="63" t="s">
        <x:v>17</x:v>
      </x:c>
      <x:c r="C28" s="61"/>
      <x:c r="D28" s="62"/>
      <x:c r="E28" s="62"/>
      <x:c r="F28" s="62"/>
      <x:c r="G28" s="62"/>
      <x:c r="H28" s="62"/>
      <x:c r="I28" s="62"/>
      <x:c r="J28" s="62"/>
      <x:c r="K28" s="62"/>
      <x:c r="L28" s="62"/>
      <x:c r="M28" s="62"/>
      <x:c r="N28" s="62"/>
      <x:c r="O28" s="62"/>
      <x:c r="P28" s="62"/>
      <x:c r="Q28" s="62"/>
      <x:c r="R28" s="62"/>
      <x:c r="S28" s="62"/>
      <x:c r="T28" s="62"/>
      <x:c r="U28" s="62"/>
      <x:c r="V28" s="62"/>
      <x:c r="W28" s="62"/>
      <x:c r="X28" s="62"/>
      <x:c r="Y28" s="62"/>
      <x:c r="Z28" s="62"/>
      <x:c r="AA28" s="62"/>
      <x:c r="AB28" s="62"/>
      <x:c r="AC28" s="62"/>
      <x:c r="AD28" s="62"/>
      <x:c r="AE28" s="62"/>
      <x:c r="AF28" s="62"/>
      <x:c r="AG28" s="62"/>
      <x:c r="AH28" s="73"/>
    </x:row>
    <x:row r="29" spans="1:34" ht="18" customHeight="1">
      <x:c r="A29" s="110" t="s">
        <x:v>8</x:v>
      </x:c>
      <x:c r="B29" s="111"/>
      <x:c r="C29" s="68">
        <x:f t="shared" si="0"/>
        <x:v>118643</x:v>
      </x:c>
      <x:c r="D29" s="68">
        <x:f t="shared" ref="D29:AH29" si="2">SUM(D24:D28)</x:f>
        <x:v>2500</x:v>
      </x:c>
      <x:c r="E29" s="68">
        <x:f t="shared" si="2"/>
        <x:v>4795</x:v>
      </x:c>
      <x:c r="F29" s="68">
        <x:f t="shared" si="2"/>
        <x:v>1550</x:v>
      </x:c>
      <x:c r="G29" s="68">
        <x:f t="shared" si="2"/>
        <x:v>2615</x:v>
      </x:c>
      <x:c r="H29" s="68">
        <x:f t="shared" si="2"/>
        <x:v>2961</x:v>
      </x:c>
      <x:c r="I29" s="68">
        <x:f t="shared" si="2"/>
        <x:v>1515</x:v>
      </x:c>
      <x:c r="J29" s="68">
        <x:f t="shared" si="2"/>
        <x:v>1815</x:v>
      </x:c>
      <x:c r="K29" s="68">
        <x:f t="shared" si="2"/>
        <x:v>4270</x:v>
      </x:c>
      <x:c r="L29" s="68">
        <x:f t="shared" si="2"/>
        <x:v>3650</x:v>
      </x:c>
      <x:c r="M29" s="68">
        <x:f t="shared" si="2"/>
        <x:v>2530</x:v>
      </x:c>
      <x:c r="N29" s="68">
        <x:f t="shared" si="2"/>
        <x:v>2320</x:v>
      </x:c>
      <x:c r="O29" s="68">
        <x:f t="shared" si="2"/>
        <x:v>8030</x:v>
      </x:c>
      <x:c r="P29" s="68">
        <x:f t="shared" si="2"/>
        <x:v>3960</x:v>
      </x:c>
      <x:c r="Q29" s="68">
        <x:f t="shared" si="2"/>
        <x:v>2575</x:v>
      </x:c>
      <x:c r="R29" s="68">
        <x:f t="shared" si="2"/>
        <x:v>2830</x:v>
      </x:c>
      <x:c r="S29" s="68">
        <x:f t="shared" si="2"/>
        <x:v>10160</x:v>
      </x:c>
      <x:c r="T29" s="68">
        <x:f t="shared" si="2"/>
        <x:v>3290</x:v>
      </x:c>
      <x:c r="U29" s="68">
        <x:f t="shared" si="2"/>
        <x:v>2580</x:v>
      </x:c>
      <x:c r="V29" s="68">
        <x:f t="shared" si="2"/>
        <x:v>577</x:v>
      </x:c>
      <x:c r="W29" s="68">
        <x:f t="shared" si="2"/>
        <x:v>8160</x:v>
      </x:c>
      <x:c r="X29" s="68">
        <x:f t="shared" si="2"/>
        <x:v>1845</x:v>
      </x:c>
      <x:c r="Y29" s="68">
        <x:f t="shared" si="2"/>
        <x:v>3835</x:v>
      </x:c>
      <x:c r="Z29" s="68">
        <x:f t="shared" si="2"/>
        <x:v>4350</x:v>
      </x:c>
      <x:c r="AA29" s="68">
        <x:f t="shared" si="2"/>
        <x:v>13550</x:v>
      </x:c>
      <x:c r="AB29" s="68">
        <x:f t="shared" si="2"/>
        <x:v>1562</x:v>
      </x:c>
      <x:c r="AC29" s="68">
        <x:f t="shared" si="2"/>
        <x:v>1872</x:v>
      </x:c>
      <x:c r="AD29" s="68">
        <x:f t="shared" si="2"/>
        <x:v>3052</x:v>
      </x:c>
      <x:c r="AE29" s="68">
        <x:f t="shared" si="2"/>
        <x:v>6230</x:v>
      </x:c>
      <x:c r="AF29" s="68">
        <x:f t="shared" si="2"/>
        <x:v>2277</x:v>
      </x:c>
      <x:c r="AG29" s="68">
        <x:f t="shared" si="2"/>
        <x:v>3845</x:v>
      </x:c>
      <x:c r="AH29" s="75">
        <x:f t="shared" si="2"/>
        <x:v>3542</x:v>
      </x:c>
    </x:row>
    <x:row r="30" spans="1:34" ht="18" customHeight="1">
      <x:c r="A30" s="101" t="s">
        <x:v>22</x:v>
      </x:c>
      <x:c r="B30" s="102"/>
      <x:c r="C30" s="69">
        <x:f t="shared" ref="C30:AH30" si="3">C23+C29</x:f>
        <x:v>682484</x:v>
      </x:c>
      <x:c r="D30" s="70">
        <x:f t="shared" si="3"/>
        <x:v>32659</x:v>
      </x:c>
      <x:c r="E30" s="70">
        <x:f t="shared" si="3"/>
        <x:v>28355</x:v>
      </x:c>
      <x:c r="F30" s="70">
        <x:f t="shared" si="3"/>
        <x:v>5768</x:v>
      </x:c>
      <x:c r="G30" s="70">
        <x:f t="shared" si="3"/>
        <x:v>20474</x:v>
      </x:c>
      <x:c r="H30" s="70">
        <x:f t="shared" si="3"/>
        <x:v>15203</x:v>
      </x:c>
      <x:c r="I30" s="70">
        <x:f t="shared" si="3"/>
        <x:v>21448</x:v>
      </x:c>
      <x:c r="J30" s="70">
        <x:f t="shared" si="3"/>
        <x:v>9188</x:v>
      </x:c>
      <x:c r="K30" s="70">
        <x:f t="shared" si="3"/>
        <x:v>27519</x:v>
      </x:c>
      <x:c r="L30" s="70">
        <x:f t="shared" si="3"/>
        <x:v>17325</x:v>
      </x:c>
      <x:c r="M30" s="70">
        <x:f t="shared" si="3"/>
        <x:v>22225</x:v>
      </x:c>
      <x:c r="N30" s="70">
        <x:f t="shared" si="3"/>
        <x:v>13718</x:v>
      </x:c>
      <x:c r="O30" s="70">
        <x:f t="shared" si="3"/>
        <x:v>32455</x:v>
      </x:c>
      <x:c r="P30" s="70">
        <x:f t="shared" si="3"/>
        <x:v>15245</x:v>
      </x:c>
      <x:c r="Q30" s="70">
        <x:f t="shared" si="3"/>
        <x:v>19155</x:v>
      </x:c>
      <x:c r="R30" s="70">
        <x:f t="shared" si="3"/>
        <x:v>20063</x:v>
      </x:c>
      <x:c r="S30" s="70">
        <x:f t="shared" si="3"/>
        <x:v>38206</x:v>
      </x:c>
      <x:c r="T30" s="70">
        <x:f t="shared" si="3"/>
        <x:v>13665</x:v>
      </x:c>
      <x:c r="U30" s="70">
        <x:f t="shared" si="3"/>
        <x:v>21911</x:v>
      </x:c>
      <x:c r="V30" s="70">
        <x:f t="shared" si="3"/>
        <x:v>3163</x:v>
      </x:c>
      <x:c r="W30" s="70">
        <x:f t="shared" si="3"/>
        <x:v>28812</x:v>
      </x:c>
      <x:c r="X30" s="70">
        <x:f t="shared" si="3"/>
        <x:v>16996</x:v>
      </x:c>
      <x:c r="Y30" s="70">
        <x:f t="shared" si="3"/>
        <x:v>32311</x:v>
      </x:c>
      <x:c r="Z30" s="70">
        <x:f t="shared" si="3"/>
        <x:v>38324</x:v>
      </x:c>
      <x:c r="AA30" s="70">
        <x:f t="shared" si="3"/>
        <x:v>37955</x:v>
      </x:c>
      <x:c r="AB30" s="70">
        <x:f t="shared" si="3"/>
        <x:v>11757</x:v>
      </x:c>
      <x:c r="AC30" s="70">
        <x:f t="shared" si="3"/>
        <x:v>13170</x:v>
      </x:c>
      <x:c r="AD30" s="70">
        <x:f t="shared" si="3"/>
        <x:v>17400</x:v>
      </x:c>
      <x:c r="AE30" s="70">
        <x:f t="shared" si="3"/>
        <x:v>32567</x:v>
      </x:c>
      <x:c r="AF30" s="70">
        <x:f t="shared" si="3"/>
        <x:v>23427</x:v>
      </x:c>
      <x:c r="AG30" s="70">
        <x:f t="shared" si="3"/>
        <x:v>34780</x:v>
      </x:c>
      <x:c r="AH30" s="76">
        <x:f t="shared" si="3"/>
        <x:v>17240</x:v>
      </x:c>
    </x:row>
  </x:sheetData>
  <x:mergeCells count="13">
    <x:mergeCell ref="A30:B30"/>
    <x:mergeCell ref="A6:B6"/>
    <x:mergeCell ref="A7:B7"/>
    <x:mergeCell ref="A8:A22"/>
    <x:mergeCell ref="A23:B23"/>
    <x:mergeCell ref="A24:A28"/>
    <x:mergeCell ref="A29:B29"/>
    <x:mergeCell ref="A5:B5"/>
    <x:mergeCell ref="A1:AH1"/>
    <x:mergeCell ref="A2:B2"/>
    <x:mergeCell ref="C2:C4"/>
    <x:mergeCell ref="A3:B3"/>
    <x:mergeCell ref="A4:B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E30"/>
  <x:sheetViews>
    <x:sheetView topLeftCell="A1" zoomScaleNormal="100" zoomScaleSheetLayoutView="75" workbookViewId="0">
      <x:pane xSplit="3" ySplit="1" topLeftCell="O2" activePane="bottomRight" state="frozen"/>
      <x:selection pane="bottomRight" activeCell="A1" activeCellId="0" sqref="A1:AE1"/>
    </x:sheetView>
  </x:sheetViews>
  <x:sheetFormatPr defaultColWidth="9.00390625" defaultRowHeight="16.5"/>
  <x:sheetData>
    <x:row r="1" spans="1:31" ht="30" customHeight="1">
      <x:c r="A1" s="92" t="s">
        <x:v>30</x:v>
      </x:c>
      <x:c r="B1" s="112"/>
      <x:c r="C1" s="112"/>
      <x:c r="D1" s="112"/>
      <x:c r="E1" s="112"/>
      <x:c r="F1" s="112"/>
      <x:c r="G1" s="112"/>
      <x:c r="H1" s="112"/>
      <x:c r="I1" s="112"/>
      <x:c r="J1" s="112"/>
      <x:c r="K1" s="112"/>
      <x:c r="L1" s="112"/>
      <x:c r="M1" s="112"/>
      <x:c r="N1" s="112"/>
      <x:c r="O1" s="112"/>
      <x:c r="P1" s="112"/>
      <x:c r="Q1" s="112"/>
      <x:c r="R1" s="112"/>
      <x:c r="S1" s="112"/>
      <x:c r="T1" s="112"/>
      <x:c r="U1" s="112"/>
      <x:c r="V1" s="112"/>
      <x:c r="W1" s="112"/>
      <x:c r="X1" s="112"/>
      <x:c r="Y1" s="112"/>
      <x:c r="Z1" s="112"/>
      <x:c r="AA1" s="112"/>
      <x:c r="AB1" s="112"/>
      <x:c r="AC1" s="112"/>
      <x:c r="AD1" s="112"/>
      <x:c r="AE1" s="112"/>
    </x:row>
    <x:row r="2" spans="1:31" ht="18" customHeight="1">
      <x:c r="A2" s="113" t="s">
        <x:v>54</x:v>
      </x:c>
      <x:c r="B2" s="11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</x:row>
    <x:row r="3" spans="1:31" ht="18" customHeight="1">
      <x:c r="A3" s="116" t="s">
        <x:v>68</x:v>
      </x:c>
      <x:c r="B3" s="117"/>
      <x:c r="C3" s="96"/>
      <x:c r="D3" s="59" t="s">
        <x:v>19</x:v>
      </x:c>
      <x:c r="E3" s="59" t="s">
        <x:v>18</x:v>
      </x:c>
      <x:c r="F3" s="59" t="s">
        <x:v>26</x:v>
      </x:c>
      <x:c r="G3" s="59" t="s">
        <x:v>29</x:v>
      </x:c>
      <x:c r="H3" s="59" t="s">
        <x:v>3</x:v>
      </x:c>
      <x:c r="I3" s="59" t="s">
        <x:v>5</x:v>
      </x:c>
      <x:c r="J3" s="59" t="s">
        <x:v>27</x:v>
      </x:c>
      <x:c r="K3" s="59" t="s">
        <x:v>19</x:v>
      </x:c>
      <x:c r="L3" s="59" t="s">
        <x:v>18</x:v>
      </x:c>
      <x:c r="M3" s="59" t="s">
        <x:v>26</x:v>
      </x:c>
      <x:c r="N3" s="59" t="s">
        <x:v>29</x:v>
      </x:c>
      <x:c r="O3" s="59" t="s">
        <x:v>3</x:v>
      </x:c>
      <x:c r="P3" s="59" t="s">
        <x:v>5</x:v>
      </x:c>
      <x:c r="Q3" s="59" t="s">
        <x:v>27</x:v>
      </x:c>
      <x:c r="R3" s="59" t="s">
        <x:v>19</x:v>
      </x:c>
      <x:c r="S3" s="59" t="s">
        <x:v>18</x:v>
      </x:c>
      <x:c r="T3" s="59" t="s">
        <x:v>26</x:v>
      </x:c>
      <x:c r="U3" s="59" t="s">
        <x:v>29</x:v>
      </x:c>
      <x:c r="V3" s="59" t="s">
        <x:v>3</x:v>
      </x:c>
      <x:c r="W3" s="59" t="s">
        <x:v>5</x:v>
      </x:c>
      <x:c r="X3" s="59" t="s">
        <x:v>27</x:v>
      </x:c>
      <x:c r="Y3" s="59" t="s">
        <x:v>19</x:v>
      </x:c>
      <x:c r="Z3" s="59" t="s">
        <x:v>18</x:v>
      </x:c>
      <x:c r="AA3" s="59" t="s">
        <x:v>26</x:v>
      </x:c>
      <x:c r="AB3" s="59" t="s">
        <x:v>29</x:v>
      </x:c>
      <x:c r="AC3" s="59" t="s">
        <x:v>3</x:v>
      </x:c>
      <x:c r="AD3" s="59" t="s">
        <x:v>5</x:v>
      </x:c>
      <x:c r="AE3" s="59" t="s">
        <x:v>27</x:v>
      </x:c>
    </x:row>
    <x:row r="4" spans="1:31" ht="18" customHeight="1">
      <x:c r="A4" s="100" t="s">
        <x:v>33</x:v>
      </x:c>
      <x:c r="B4" s="103"/>
      <x:c r="C4" s="115"/>
      <x:c r="D4" s="60" t="s">
        <x:v>47</x:v>
      </x:c>
      <x:c r="E4" s="60" t="s">
        <x:v>21</x:v>
      </x:c>
      <x:c r="F4" s="60" t="s">
        <x:v>21</x:v>
      </x:c>
      <x:c r="G4" s="60" t="s">
        <x:v>21</x:v>
      </x:c>
      <x:c r="H4" s="60" t="s">
        <x:v>21</x:v>
      </x:c>
      <x:c r="I4" s="60" t="s">
        <x:v>21</x:v>
      </x:c>
      <x:c r="J4" s="60" t="s">
        <x:v>21</x:v>
      </x:c>
      <x:c r="K4" s="60" t="s">
        <x:v>21</x:v>
      </x:c>
      <x:c r="L4" s="60" t="s">
        <x:v>21</x:v>
      </x:c>
      <x:c r="M4" s="60" t="s">
        <x:v>21</x:v>
      </x:c>
      <x:c r="N4" s="60" t="s">
        <x:v>2</x:v>
      </x:c>
      <x:c r="O4" s="60" t="s">
        <x:v>21</x:v>
      </x:c>
      <x:c r="P4" s="60" t="s">
        <x:v>21</x:v>
      </x:c>
      <x:c r="Q4" s="60" t="s">
        <x:v>43</x:v>
      </x:c>
      <x:c r="R4" s="60" t="s">
        <x:v>21</x:v>
      </x:c>
      <x:c r="S4" s="60" t="s">
        <x:v>45</x:v>
      </x:c>
      <x:c r="T4" s="60" t="s">
        <x:v>21</x:v>
      </x:c>
      <x:c r="U4" s="60" t="s">
        <x:v>21</x:v>
      </x:c>
      <x:c r="V4" s="60" t="s">
        <x:v>21</x:v>
      </x:c>
      <x:c r="W4" s="60" t="s">
        <x:v>21</x:v>
      </x:c>
      <x:c r="X4" s="60" t="s">
        <x:v>32</x:v>
      </x:c>
      <x:c r="Y4" s="60" t="s">
        <x:v>21</x:v>
      </x:c>
      <x:c r="Z4" s="60" t="s">
        <x:v>21</x:v>
      </x:c>
      <x:c r="AA4" s="60" t="s">
        <x:v>21</x:v>
      </x:c>
      <x:c r="AB4" s="60" t="s">
        <x:v>21</x:v>
      </x:c>
      <x:c r="AC4" s="60" t="s">
        <x:v>21</x:v>
      </x:c>
      <x:c r="AD4" s="60" t="s">
        <x:v>21</x:v>
      </x:c>
      <x:c r="AE4" s="60" t="s">
        <x:v>61</x:v>
      </x:c>
    </x:row>
    <x:row r="5" spans="1:31" ht="18" customHeight="1">
      <x:c r="A5" s="100" t="s">
        <x:v>74</x:v>
      </x:c>
      <x:c r="B5" s="103"/>
      <x:c r="C5" s="61">
        <x:f t="shared" ref="C5:C27" si="0">SUM(D5:AE5)</x:f>
        <x:v>26070</x:v>
      </x:c>
      <x:c r="D5" s="62">
        <x:v>700</x:v>
      </x:c>
      <x:c r="E5" s="62">
        <x:v>1800</x:v>
      </x:c>
      <x:c r="F5" s="62">
        <x:v>700</x:v>
      </x:c>
      <x:c r="G5" s="62">
        <x:v>850</x:v>
      </x:c>
      <x:c r="H5" s="62">
        <x:v>900</x:v>
      </x:c>
      <x:c r="I5" s="62">
        <x:v>300</x:v>
      </x:c>
      <x:c r="J5" s="62">
        <x:v>600</x:v>
      </x:c>
      <x:c r="K5" s="62">
        <x:v>850</x:v>
      </x:c>
      <x:c r="L5" s="62">
        <x:v>900</x:v>
      </x:c>
      <x:c r="M5" s="62">
        <x:v>300</x:v>
      </x:c>
      <x:c r="N5" s="62">
        <x:v>500</x:v>
      </x:c>
      <x:c r="O5" s="62">
        <x:v>1250</x:v>
      </x:c>
      <x:c r="P5" s="62">
        <x:v>1500</x:v>
      </x:c>
      <x:c r="Q5" s="62">
        <x:v>1700</x:v>
      </x:c>
      <x:c r="R5" s="62">
        <x:v>400</x:v>
      </x:c>
      <x:c r="S5" s="62">
        <x:v>450</x:v>
      </x:c>
      <x:c r="T5" s="62">
        <x:v>700</x:v>
      </x:c>
      <x:c r="U5" s="62">
        <x:v>1600</x:v>
      </x:c>
      <x:c r="V5" s="62">
        <x:v>700</x:v>
      </x:c>
      <x:c r="W5" s="62">
        <x:v>1150</x:v>
      </x:c>
      <x:c r="X5" s="62">
        <x:v>750</x:v>
      </x:c>
      <x:c r="Y5" s="62">
        <x:v>1600</x:v>
      </x:c>
      <x:c r="Z5" s="62">
        <x:v>600</x:v>
      </x:c>
      <x:c r="AA5" s="62">
        <x:v>850</x:v>
      </x:c>
      <x:c r="AB5" s="62">
        <x:v>850</x:v>
      </x:c>
      <x:c r="AC5" s="62">
        <x:v>2300</x:v>
      </x:c>
      <x:c r="AD5" s="62">
        <x:v>900</x:v>
      </x:c>
      <x:c r="AE5" s="62">
        <x:v>370</x:v>
      </x:c>
    </x:row>
    <x:row r="6" spans="1:31" ht="18" customHeight="1">
      <x:c r="A6" s="83" t="s">
        <x:v>0</x:v>
      </x:c>
      <x:c r="B6" s="103"/>
      <x:c r="C6" s="61">
        <x:f t="shared" si="0"/>
        <x:v>183300</x:v>
      </x:c>
      <x:c r="D6" s="62">
        <x:v>3100</x:v>
      </x:c>
      <x:c r="E6" s="62">
        <x:v>12900</x:v>
      </x:c>
      <x:c r="F6" s="62">
        <x:v>10300</x:v>
      </x:c>
      <x:c r="G6" s="62">
        <x:f>4100-600</x:f>
        <x:v>3500</x:v>
      </x:c>
      <x:c r="H6" s="62">
        <x:v>3800</x:v>
      </x:c>
      <x:c r="I6" s="62">
        <x:v>15200</x:v>
      </x:c>
      <x:c r="J6" s="62">
        <x:v>3400</x:v>
      </x:c>
      <x:c r="K6" s="62">
        <x:v>3600</x:v>
      </x:c>
      <x:c r="L6" s="62">
        <x:v>3800</x:v>
      </x:c>
      <x:c r="M6" s="62">
        <x:v>12200</x:v>
      </x:c>
      <x:c r="N6" s="62">
        <x:v>4100</x:v>
      </x:c>
      <x:c r="O6" s="62">
        <x:v>6500</x:v>
      </x:c>
      <x:c r="P6" s="62">
        <x:v>6400</x:v>
      </x:c>
      <x:c r="Q6" s="62">
        <x:v>9800</x:v>
      </x:c>
      <x:c r="R6" s="62">
        <x:v>3700</x:v>
      </x:c>
      <x:c r="S6" s="62">
        <x:v>2700</x:v>
      </x:c>
      <x:c r="T6" s="62">
        <x:v>4100</x:v>
      </x:c>
      <x:c r="U6" s="62">
        <x:v>9300</x:v>
      </x:c>
      <x:c r="V6" s="62">
        <x:v>5300</x:v>
      </x:c>
      <x:c r="W6" s="62">
        <x:v>6500</x:v>
      </x:c>
      <x:c r="X6" s="62">
        <x:v>4800</x:v>
      </x:c>
      <x:c r="Y6" s="62">
        <x:v>12500</x:v>
      </x:c>
      <x:c r="Z6" s="62">
        <x:v>4700</x:v>
      </x:c>
      <x:c r="AA6" s="62">
        <x:v>3700</x:v>
      </x:c>
      <x:c r="AB6" s="62">
        <x:v>5000</x:v>
      </x:c>
      <x:c r="AC6" s="62">
        <x:v>13400</x:v>
      </x:c>
      <x:c r="AD6" s="62">
        <x:v>7100</x:v>
      </x:c>
      <x:c r="AE6" s="62">
        <x:v>1900</x:v>
      </x:c>
    </x:row>
    <x:row r="7" spans="1:31" ht="18" customHeight="1">
      <x:c r="A7" s="83" t="s">
        <x:v>76</x:v>
      </x:c>
      <x:c r="B7" s="103"/>
      <x:c r="C7" s="61">
        <x:f t="shared" si="0"/>
        <x:v>139610</x:v>
      </x:c>
      <x:c r="D7" s="62">
        <x:v>3400</x:v>
      </x:c>
      <x:c r="E7" s="62">
        <x:v>9900</x:v>
      </x:c>
      <x:c r="F7" s="62">
        <x:v>9800</x:v>
      </x:c>
      <x:c r="G7" s="62">
        <x:v>1130</x:v>
      </x:c>
      <x:c r="H7" s="62">
        <x:v>3800</x:v>
      </x:c>
      <x:c r="I7" s="62">
        <x:v>1900</x:v>
      </x:c>
      <x:c r="J7" s="62">
        <x:v>9600</x:v>
      </x:c>
      <x:c r="K7" s="62">
        <x:v>1300</x:v>
      </x:c>
      <x:c r="L7" s="62">
        <x:v>4100</x:v>
      </x:c>
      <x:c r="M7" s="62">
        <x:v>2700</x:v>
      </x:c>
      <x:c r="N7" s="62">
        <x:v>11300</x:v>
      </x:c>
      <x:c r="O7" s="62">
        <x:v>1130</x:v>
      </x:c>
      <x:c r="P7" s="62">
        <x:v>5300</x:v>
      </x:c>
      <x:c r="Q7" s="62">
        <x:v>1400</x:v>
      </x:c>
      <x:c r="R7" s="62">
        <x:v>9100</x:v>
      </x:c>
      <x:c r="S7" s="62">
        <x:v>1430</x:v>
      </x:c>
      <x:c r="T7" s="62">
        <x:v>3900</x:v>
      </x:c>
      <x:c r="U7" s="62">
        <x:v>4800</x:v>
      </x:c>
      <x:c r="V7" s="62">
        <x:v>9800</x:v>
      </x:c>
      <x:c r="W7" s="62">
        <x:v>1430</x:v>
      </x:c>
      <x:c r="X7" s="62">
        <x:v>3400</x:v>
      </x:c>
      <x:c r="Y7" s="62">
        <x:v>4150</x:v>
      </x:c>
      <x:c r="Z7" s="62">
        <x:v>9800</x:v>
      </x:c>
      <x:c r="AA7" s="62">
        <x:v>1380</x:v>
      </x:c>
      <x:c r="AB7" s="62">
        <x:v>4700</x:v>
      </x:c>
      <x:c r="AC7" s="62">
        <x:v>5100</x:v>
      </x:c>
      <x:c r="AD7" s="62">
        <x:v>12850</x:v>
      </x:c>
      <x:c r="AE7" s="62">
        <x:v>1010</x:v>
      </x:c>
    </x:row>
    <x:row r="8" spans="1:31" ht="18" customHeight="1">
      <x:c r="A8" s="85" t="s">
        <x:v>48</x:v>
      </x:c>
      <x:c r="B8" s="63" t="s">
        <x:v>34</x:v>
      </x:c>
      <x:c r="C8" s="61">
        <x:f t="shared" si="0"/>
        <x:v>105450</x:v>
      </x:c>
      <x:c r="D8" s="62">
        <x:v>2200</x:v>
      </x:c>
      <x:c r="E8" s="62">
        <x:v>1420</x:v>
      </x:c>
      <x:c r="F8" s="62">
        <x:v>2290</x:v>
      </x:c>
      <x:c r="G8" s="62">
        <x:v>2960</x:v>
      </x:c>
      <x:c r="H8" s="62">
        <x:v>6500</x:v>
      </x:c>
      <x:c r="I8" s="62">
        <x:v>2080</x:v>
      </x:c>
      <x:c r="J8" s="62">
        <x:v>4020</x:v>
      </x:c>
      <x:c r="K8" s="62">
        <x:v>3140</x:v>
      </x:c>
      <x:c r="L8" s="62">
        <x:v>6200</x:v>
      </x:c>
      <x:c r="M8" s="62">
        <x:v>1790</x:v>
      </x:c>
      <x:c r="N8" s="62">
        <x:v>5000</x:v>
      </x:c>
      <x:c r="O8" s="62">
        <x:v>3450</x:v>
      </x:c>
      <x:c r="P8" s="62">
        <x:v>7000</x:v>
      </x:c>
      <x:c r="Q8" s="62">
        <x:v>1780</x:v>
      </x:c>
      <x:c r="R8" s="62">
        <x:v>4250</x:v>
      </x:c>
      <x:c r="S8" s="62">
        <x:v>2160</x:v>
      </x:c>
      <x:c r="T8" s="62">
        <x:v>6100</x:v>
      </x:c>
      <x:c r="U8" s="62">
        <x:v>1900</x:v>
      </x:c>
      <x:c r="V8" s="62">
        <x:v>5430</x:v>
      </x:c>
      <x:c r="W8" s="62">
        <x:v>3360</x:v>
      </x:c>
      <x:c r="X8" s="62">
        <x:v>5800</x:v>
      </x:c>
      <x:c r="Y8" s="62">
        <x:v>1850</x:v>
      </x:c>
      <x:c r="Z8" s="62">
        <x:v>5430</x:v>
      </x:c>
      <x:c r="AA8" s="62">
        <x:v>1860</x:v>
      </x:c>
      <x:c r="AB8" s="62">
        <x:v>6000</x:v>
      </x:c>
      <x:c r="AC8" s="62">
        <x:v>2090</x:v>
      </x:c>
      <x:c r="AD8" s="62">
        <x:v>7980</x:v>
      </x:c>
      <x:c r="AE8" s="62">
        <x:v>1410</x:v>
      </x:c>
    </x:row>
    <x:row r="9" spans="1:31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</x:row>
    <x:row r="10" spans="1:31" ht="18" customHeight="1">
      <x:c r="A10" s="86"/>
      <x:c r="B10" s="63" t="s">
        <x:v>56</x:v>
      </x:c>
      <x:c r="C10" s="61">
        <x:f t="shared" si="0"/>
        <x:v>0</x:v>
      </x:c>
      <x:c r="D10" s="62"/>
      <x:c r="E10" s="62"/>
      <x:c r="F10" s="62"/>
      <x:c r="G10" s="62"/>
      <x:c r="H10" s="62"/>
      <x:c r="I10" s="62"/>
      <x:c r="J10" s="62"/>
      <x:c r="K10" s="62"/>
      <x:c r="L10" s="62"/>
      <x:c r="M10" s="62"/>
      <x:c r="N10" s="62"/>
      <x:c r="O10" s="62"/>
      <x:c r="P10" s="62"/>
      <x:c r="Q10" s="62"/>
      <x:c r="R10" s="62"/>
      <x:c r="S10" s="62"/>
      <x:c r="T10" s="62"/>
      <x:c r="U10" s="62"/>
      <x:c r="V10" s="62"/>
      <x:c r="W10" s="62"/>
      <x:c r="X10" s="62"/>
      <x:c r="Y10" s="62"/>
      <x:c r="Z10" s="62"/>
      <x:c r="AA10" s="62"/>
      <x:c r="AB10" s="62"/>
      <x:c r="AC10" s="62"/>
      <x:c r="AD10" s="62"/>
      <x:c r="AE10" s="62"/>
    </x:row>
    <x:row r="11" spans="1:31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</x:row>
    <x:row r="12" spans="1:31" ht="18" customHeight="1">
      <x:c r="A12" s="86"/>
      <x:c r="B12" s="63" t="s">
        <x:v>51</x:v>
      </x:c>
      <x:c r="C12" s="61">
        <x:f t="shared" si="0"/>
        <x:v>0</x:v>
      </x:c>
      <x:c r="D12" s="62"/>
      <x:c r="E12" s="62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</x:row>
    <x:row r="13" spans="1:31" ht="18" customHeight="1">
      <x:c r="A13" s="86"/>
      <x:c r="B13" s="63" t="s">
        <x:v>25</x:v>
      </x:c>
      <x:c r="C13" s="61">
        <x:f t="shared" si="0"/>
        <x:v>0</x:v>
      </x:c>
      <x:c r="D13" s="62"/>
      <x:c r="E13" s="62"/>
      <x:c r="F13" s="64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2"/>
      <x:c r="AB13" s="62"/>
      <x:c r="AC13" s="62"/>
      <x:c r="AD13" s="62"/>
      <x:c r="AE13" s="62"/>
    </x:row>
    <x:row r="14" spans="1:31" ht="18" customHeight="1">
      <x:c r="A14" s="104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</x:row>
    <x:row r="15" spans="1:31" ht="18" customHeight="1">
      <x:c r="A15" s="104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</x:row>
    <x:row r="16" spans="1:31" ht="18" customHeight="1">
      <x:c r="A16" s="104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</x:row>
    <x:row r="17" spans="1:31" ht="18" customHeight="1">
      <x:c r="A17" s="104"/>
      <x:c r="B17" s="63" t="s">
        <x:v>24</x:v>
      </x:c>
      <x:c r="C17" s="61">
        <x:f t="shared" si="0"/>
        <x:v>150770</x:v>
      </x:c>
      <x:c r="D17" s="62">
        <x:v>2610</x:v>
      </x:c>
      <x:c r="E17" s="62">
        <x:v>1190</x:v>
      </x:c>
      <x:c r="F17" s="62">
        <x:v>2070</x:v>
      </x:c>
      <x:c r="G17" s="62">
        <x:v>3200</x:v>
      </x:c>
      <x:c r="H17" s="62">
        <x:v>7150</x:v>
      </x:c>
      <x:c r="I17" s="62">
        <x:v>3580</x:v>
      </x:c>
      <x:c r="J17" s="62">
        <x:v>3610</x:v>
      </x:c>
      <x:c r="K17" s="62">
        <x:v>4000</x:v>
      </x:c>
      <x:c r="L17" s="62">
        <x:v>7300</x:v>
      </x:c>
      <x:c r="M17" s="62">
        <x:v>4110</x:v>
      </x:c>
      <x:c r="N17" s="62">
        <x:v>5780</x:v>
      </x:c>
      <x:c r="O17" s="62">
        <x:v>12460</x:v>
      </x:c>
      <x:c r="P17" s="62">
        <x:v>8700</x:v>
      </x:c>
      <x:c r="Q17" s="62">
        <x:v>4160</x:v>
      </x:c>
      <x:c r="R17" s="62">
        <x:v>4130</x:v>
      </x:c>
      <x:c r="S17" s="62">
        <x:v>3380</x:v>
      </x:c>
      <x:c r="T17" s="62">
        <x:v>6300</x:v>
      </x:c>
      <x:c r="U17" s="62">
        <x:v>2620</x:v>
      </x:c>
      <x:c r="V17" s="62">
        <x:v>7180</x:v>
      </x:c>
      <x:c r="W17" s="62">
        <x:v>12310</x:v>
      </x:c>
      <x:c r="X17" s="62">
        <x:v>6100</x:v>
      </x:c>
      <x:c r="Y17" s="62">
        <x:v>2460</x:v>
      </x:c>
      <x:c r="Z17" s="62">
        <x:v>5780</x:v>
      </x:c>
      <x:c r="AA17" s="62">
        <x:v>3700</x:v>
      </x:c>
      <x:c r="AB17" s="62">
        <x:v>6200</x:v>
      </x:c>
      <x:c r="AC17" s="62">
        <x:v>2080</x:v>
      </x:c>
      <x:c r="AD17" s="62">
        <x:v>17250</x:v>
      </x:c>
      <x:c r="AE17" s="62">
        <x:v>1360</x:v>
      </x:c>
    </x:row>
    <x:row r="18" spans="1:31" ht="18" customHeight="1">
      <x:c r="A18" s="104"/>
      <x:c r="B18" s="63" t="s">
        <x:v>4</x:v>
      </x:c>
      <x:c r="C18" s="61">
        <x:f t="shared" si="0"/>
        <x:v>586</x:v>
      </x:c>
      <x:c r="D18" s="62"/>
      <x:c r="E18" s="62">
        <x:v>4</x:v>
      </x:c>
      <x:c r="F18" s="62"/>
      <x:c r="G18" s="62"/>
      <x:c r="H18" s="62">
        <x:v>4</x:v>
      </x:c>
      <x:c r="I18" s="62"/>
      <x:c r="J18" s="62"/>
      <x:c r="K18" s="62"/>
      <x:c r="L18" s="62"/>
      <x:c r="M18" s="62"/>
      <x:c r="N18" s="62">
        <x:v>19</x:v>
      </x:c>
      <x:c r="O18" s="62">
        <x:v>100</x:v>
      </x:c>
      <x:c r="P18" s="62"/>
      <x:c r="Q18" s="62"/>
      <x:c r="R18" s="62">
        <x:v>9</x:v>
      </x:c>
      <x:c r="S18" s="62">
        <x:v>0</x:v>
      </x:c>
      <x:c r="T18" s="62"/>
      <x:c r="U18" s="62"/>
      <x:c r="V18" s="62">
        <x:v>50</x:v>
      </x:c>
      <x:c r="W18" s="62">
        <x:v>103</x:v>
      </x:c>
      <x:c r="X18" s="62"/>
      <x:c r="Y18" s="62"/>
      <x:c r="Z18" s="62">
        <x:v>21</x:v>
      </x:c>
      <x:c r="AA18" s="62">
        <x:v>103</x:v>
      </x:c>
      <x:c r="AB18" s="62"/>
      <x:c r="AC18" s="62"/>
      <x:c r="AD18" s="62">
        <x:v>70</x:v>
      </x:c>
      <x:c r="AE18" s="62">
        <x:v>103</x:v>
      </x:c>
    </x:row>
    <x:row r="19" spans="1:31" ht="18" customHeight="1">
      <x:c r="A19" s="104"/>
      <x:c r="B19" s="63" t="s">
        <x:v>1</x:v>
      </x:c>
      <x:c r="C19" s="61">
        <x:f t="shared" si="0"/>
        <x:v>3970</x:v>
      </x:c>
      <x:c r="D19" s="62">
        <x:v>55</x:v>
      </x:c>
      <x:c r="E19" s="62">
        <x:v>125</x:v>
      </x:c>
      <x:c r="F19" s="62">
        <x:v>95</x:v>
      </x:c>
      <x:c r="G19" s="62">
        <x:v>80</x:v>
      </x:c>
      <x:c r="H19" s="62">
        <x:v>22</x:v>
      </x:c>
      <x:c r="I19" s="62">
        <x:v>222</x:v>
      </x:c>
      <x:c r="J19" s="62">
        <x:v>75</x:v>
      </x:c>
      <x:c r="K19" s="62">
        <x:v>75</x:v>
      </x:c>
      <x:c r="L19" s="62">
        <x:v>62</x:v>
      </x:c>
      <x:c r="M19" s="62">
        <x:v>132</x:v>
      </x:c>
      <x:c r="N19" s="62">
        <x:v>90</x:v>
      </x:c>
      <x:c r="O19" s="62">
        <x:v>475</x:v>
      </x:c>
      <x:c r="P19" s="62">
        <x:v>73</x:v>
      </x:c>
      <x:c r="Q19" s="62">
        <x:v>97</x:v>
      </x:c>
      <x:c r="R19" s="62">
        <x:v>60</x:v>
      </x:c>
      <x:c r="S19" s="62">
        <x:v>43</x:v>
      </x:c>
      <x:c r="T19" s="62">
        <x:v>75</x:v>
      </x:c>
      <x:c r="U19" s="66">
        <x:v>100</x:v>
      </x:c>
      <x:c r="V19" s="62">
        <x:v>105</x:v>
      </x:c>
      <x:c r="W19" s="62">
        <x:v>473</x:v>
      </x:c>
      <x:c r="X19" s="62">
        <x:v>65</x:v>
      </x:c>
      <x:c r="Y19" s="62">
        <x:v>95</x:v>
      </x:c>
      <x:c r="Z19" s="62">
        <x:v>80</x:v>
      </x:c>
      <x:c r="AA19" s="62">
        <x:v>473</x:v>
      </x:c>
      <x:c r="AB19" s="62">
        <x:v>100</x:v>
      </x:c>
      <x:c r="AC19" s="62">
        <x:v>105</x:v>
      </x:c>
      <x:c r="AD19" s="62">
        <x:v>205</x:v>
      </x:c>
      <x:c r="AE19" s="62">
        <x:v>313</x:v>
      </x:c>
    </x:row>
    <x:row r="20" spans="1:31" ht="18" customHeight="1">
      <x:c r="A20" s="104"/>
      <x:c r="B20" s="63" t="s">
        <x:v>9</x:v>
      </x:c>
      <x:c r="C20" s="61">
        <x:f t="shared" si="0"/>
        <x:v>6600</x:v>
      </x:c>
      <x:c r="D20" s="62">
        <x:v>350</x:v>
      </x:c>
      <x:c r="E20" s="62"/>
      <x:c r="F20" s="62"/>
      <x:c r="G20" s="62">
        <x:v>317</x:v>
      </x:c>
      <x:c r="H20" s="62">
        <x:v>1750</x:v>
      </x:c>
      <x:c r="I20" s="62">
        <x:v>100</x:v>
      </x:c>
      <x:c r="J20" s="62">
        <x:v>75</x:v>
      </x:c>
      <x:c r="K20" s="62">
        <x:v>342</x:v>
      </x:c>
      <x:c r="L20" s="62">
        <x:v>290</x:v>
      </x:c>
      <x:c r="M20" s="62"/>
      <x:c r="N20" s="62">
        <x:v>260</x:v>
      </x:c>
      <x:c r="O20" s="62">
        <x:v>272</x:v>
      </x:c>
      <x:c r="P20" s="62">
        <x:v>110</x:v>
      </x:c>
      <x:c r="Q20" s="62"/>
      <x:c r="R20" s="62">
        <x:v>200</x:v>
      </x:c>
      <x:c r="S20" s="62">
        <x:v>207</x:v>
      </x:c>
      <x:c r="T20" s="62">
        <x:v>120</x:v>
      </x:c>
      <x:c r="U20" s="62"/>
      <x:c r="V20" s="62">
        <x:v>480</x:v>
      </x:c>
      <x:c r="W20" s="62">
        <x:v>267</x:v>
      </x:c>
      <x:c r="X20" s="62">
        <x:v>100</x:v>
      </x:c>
      <x:c r="Y20" s="62"/>
      <x:c r="Z20" s="62">
        <x:v>360</x:v>
      </x:c>
      <x:c r="AA20" s="62">
        <x:v>135</x:v>
      </x:c>
      <x:c r="AB20" s="62">
        <x:v>110</x:v>
      </x:c>
      <x:c r="AC20" s="62"/>
      <x:c r="AD20" s="62">
        <x:v>620</x:v>
      </x:c>
      <x:c r="AE20" s="62">
        <x:v>135</x:v>
      </x:c>
    </x:row>
    <x:row r="21" spans="1:31" ht="18" customHeight="1">
      <x:c r="A21" s="104"/>
      <x:c r="B21" s="63" t="s">
        <x:v>7</x:v>
      </x:c>
      <x:c r="C21" s="61">
        <x:f t="shared" si="0"/>
        <x:v>1751</x:v>
      </x:c>
      <x:c r="D21" s="62">
        <x:v>20</x:v>
      </x:c>
      <x:c r="E21" s="62">
        <x:v>125</x:v>
      </x:c>
      <x:c r="F21" s="62">
        <x:v>75</x:v>
      </x:c>
      <x:c r="G21" s="62">
        <x:v>59</x:v>
      </x:c>
      <x:c r="H21" s="62">
        <x:v>20</x:v>
      </x:c>
      <x:c r="I21" s="62">
        <x:v>157</x:v>
      </x:c>
      <x:c r="J21" s="62">
        <x:v>57</x:v>
      </x:c>
      <x:c r="K21" s="62">
        <x:v>43</x:v>
      </x:c>
      <x:c r="L21" s="62">
        <x:v>20</x:v>
      </x:c>
      <x:c r="M21" s="62">
        <x:v>112</x:v>
      </x:c>
      <x:c r="N21" s="62">
        <x:v>47</x:v>
      </x:c>
      <x:c r="O21" s="62">
        <x:v>45</x:v>
      </x:c>
      <x:c r="P21" s="62">
        <x:v>59</x:v>
      </x:c>
      <x:c r="Q21" s="62">
        <x:v>95</x:v>
      </x:c>
      <x:c r="R21" s="62">
        <x:v>41</x:v>
      </x:c>
      <x:c r="S21" s="62">
        <x:v>34</x:v>
      </x:c>
      <x:c r="T21" s="62">
        <x:v>20</x:v>
      </x:c>
      <x:c r="U21" s="62">
        <x:v>90</x:v>
      </x:c>
      <x:c r="V21" s="62">
        <x:v>80</x:v>
      </x:c>
      <x:c r="W21" s="62">
        <x:v>46</x:v>
      </x:c>
      <x:c r="X21" s="62">
        <x:v>20</x:v>
      </x:c>
      <x:c r="Y21" s="62">
        <x:v>90</x:v>
      </x:c>
      <x:c r="Z21" s="62">
        <x:v>37</x:v>
      </x:c>
      <x:c r="AA21" s="62">
        <x:v>46</x:v>
      </x:c>
      <x:c r="AB21" s="62">
        <x:v>20</x:v>
      </x:c>
      <x:c r="AC21" s="62">
        <x:v>102</x:v>
      </x:c>
      <x:c r="AD21" s="62">
        <x:v>145</x:v>
      </x:c>
      <x:c r="AE21" s="62">
        <x:v>46</x:v>
      </x:c>
    </x:row>
    <x:row r="22" spans="1:31" ht="18" customHeight="1">
      <x:c r="A22" s="105"/>
      <x:c r="B22" s="63" t="s">
        <x:v>66</x:v>
      </x:c>
      <x:c r="C22" s="61">
        <x:f t="shared" si="0"/>
        <x:v>0</x:v>
      </x:c>
      <x:c r="D22" s="62"/>
      <x:c r="E22" s="62"/>
      <x:c r="F22" s="62"/>
      <x:c r="G22" s="62"/>
      <x:c r="H22" s="62"/>
      <x:c r="I22" s="62"/>
      <x:c r="J22" s="62"/>
      <x:c r="K22" s="62"/>
      <x:c r="L22" s="62"/>
      <x:c r="M22" s="62"/>
      <x:c r="N22" s="62"/>
      <x:c r="O22" s="62"/>
      <x:c r="P22" s="62"/>
      <x:c r="Q22" s="62"/>
      <x:c r="R22" s="62"/>
      <x:c r="S22" s="62"/>
      <x:c r="T22" s="62"/>
      <x:c r="U22" s="62"/>
      <x:c r="V22" s="62"/>
      <x:c r="W22" s="62"/>
      <x:c r="X22" s="62"/>
      <x:c r="Y22" s="62"/>
      <x:c r="Z22" s="62"/>
      <x:c r="AA22" s="62"/>
      <x:c r="AB22" s="62"/>
      <x:c r="AC22" s="62"/>
      <x:c r="AD22" s="62"/>
      <x:c r="AE22" s="62"/>
    </x:row>
    <x:row r="23" spans="1:31" ht="18" customHeight="1">
      <x:c r="A23" s="106" t="s">
        <x:v>8</x:v>
      </x:c>
      <x:c r="B23" s="107"/>
      <x:c r="C23" s="67">
        <x:f t="shared" si="0"/>
        <x:v>618107</x:v>
      </x:c>
      <x:c r="D23" s="67">
        <x:f>SUM(D5:D22)</x:f>
        <x:v>12435</x:v>
      </x:c>
      <x:c r="E23" s="67">
        <x:f t="shared" ref="E23:AE23" si="1">SUM(E4:E22)</x:f>
        <x:v>27464</x:v>
      </x:c>
      <x:c r="F23" s="67">
        <x:f t="shared" si="1"/>
        <x:v>25330</x:v>
      </x:c>
      <x:c r="G23" s="67">
        <x:f t="shared" si="1"/>
        <x:v>12096</x:v>
      </x:c>
      <x:c r="H23" s="67">
        <x:f t="shared" si="1"/>
        <x:v>23946</x:v>
      </x:c>
      <x:c r="I23" s="67">
        <x:f t="shared" si="1"/>
        <x:v>23539</x:v>
      </x:c>
      <x:c r="J23" s="67">
        <x:f t="shared" si="1"/>
        <x:v>21437</x:v>
      </x:c>
      <x:c r="K23" s="67">
        <x:f t="shared" si="1"/>
        <x:v>13350</x:v>
      </x:c>
      <x:c r="L23" s="67">
        <x:f t="shared" si="1"/>
        <x:v>22672</x:v>
      </x:c>
      <x:c r="M23" s="67">
        <x:f t="shared" si="1"/>
        <x:v>21344</x:v>
      </x:c>
      <x:c r="N23" s="67">
        <x:f t="shared" si="1"/>
        <x:v>27096</x:v>
      </x:c>
      <x:c r="O23" s="67">
        <x:f t="shared" si="1"/>
        <x:v>25682</x:v>
      </x:c>
      <x:c r="P23" s="67">
        <x:f t="shared" si="1"/>
        <x:v>29142</x:v>
      </x:c>
      <x:c r="Q23" s="67">
        <x:f t="shared" si="1"/>
        <x:v>19032</x:v>
      </x:c>
      <x:c r="R23" s="67">
        <x:f t="shared" si="1"/>
        <x:v>21890</x:v>
      </x:c>
      <x:c r="S23" s="67">
        <x:f t="shared" si="1"/>
        <x:v>10404</x:v>
      </x:c>
      <x:c r="T23" s="67">
        <x:f t="shared" si="1"/>
        <x:v>21315</x:v>
      </x:c>
      <x:c r="U23" s="67">
        <x:f t="shared" si="1"/>
        <x:v>20410</x:v>
      </x:c>
      <x:c r="V23" s="67">
        <x:f t="shared" si="1"/>
        <x:v>29125</x:v>
      </x:c>
      <x:c r="W23" s="67">
        <x:f t="shared" si="1"/>
        <x:v>25639</x:v>
      </x:c>
      <x:c r="X23" s="67">
        <x:f t="shared" si="1"/>
        <x:v>21035</x:v>
      </x:c>
      <x:c r="Y23" s="67">
        <x:f t="shared" si="1"/>
        <x:v>22745</x:v>
      </x:c>
      <x:c r="Z23" s="67">
        <x:f t="shared" si="1"/>
        <x:v>26808</x:v>
      </x:c>
      <x:c r="AA23" s="67">
        <x:f t="shared" si="1"/>
        <x:v>12247</x:v>
      </x:c>
      <x:c r="AB23" s="67">
        <x:f t="shared" si="1"/>
        <x:v>22980</x:v>
      </x:c>
      <x:c r="AC23" s="67">
        <x:f t="shared" si="1"/>
        <x:v>25177</x:v>
      </x:c>
      <x:c r="AD23" s="67">
        <x:f t="shared" si="1"/>
        <x:v>47120</x:v>
      </x:c>
      <x:c r="AE23" s="67">
        <x:f t="shared" si="1"/>
        <x:v>6647</x:v>
      </x:c>
    </x:row>
    <x:row r="24" spans="1:31" ht="18" customHeight="1">
      <x:c r="A24" s="108" t="s">
        <x:v>75</x:v>
      </x:c>
      <x:c r="B24" s="63" t="s">
        <x:v>73</x:v>
      </x:c>
      <x:c r="C24" s="61">
        <x:f t="shared" si="0"/>
        <x:v>33770</x:v>
      </x:c>
      <x:c r="D24" s="62">
        <x:v>2920</x:v>
      </x:c>
      <x:c r="E24" s="62">
        <x:v>1200</x:v>
      </x:c>
      <x:c r="F24" s="62"/>
      <x:c r="G24" s="62"/>
      <x:c r="H24" s="62">
        <x:v>3050</x:v>
      </x:c>
      <x:c r="I24" s="62">
        <x:v>2340</x:v>
      </x:c>
      <x:c r="J24" s="62">
        <x:v>2090</x:v>
      </x:c>
      <x:c r="K24" s="62"/>
      <x:c r="L24" s="62">
        <x:v>2350</x:v>
      </x:c>
      <x:c r="M24" s="62">
        <x:v>1820</x:v>
      </x:c>
      <x:c r="N24" s="62">
        <x:v>600</x:v>
      </x:c>
      <x:c r="O24" s="62"/>
      <x:c r="P24" s="62">
        <x:v>2350</x:v>
      </x:c>
      <x:c r="Q24" s="62">
        <x:v>1370</x:v>
      </x:c>
      <x:c r="R24" s="62">
        <x:v>230</x:v>
      </x:c>
      <x:c r="S24" s="62"/>
      <x:c r="T24" s="62">
        <x:v>2750</x:v>
      </x:c>
      <x:c r="U24" s="62">
        <x:v>1260</x:v>
      </x:c>
      <x:c r="V24" s="62">
        <x:v>35</x:v>
      </x:c>
      <x:c r="W24" s="62"/>
      <x:c r="X24" s="62">
        <x:v>3050</x:v>
      </x:c>
      <x:c r="Y24" s="62">
        <x:v>1085</x:v>
      </x:c>
      <x:c r="Z24" s="62"/>
      <x:c r="AA24" s="62"/>
      <x:c r="AB24" s="62">
        <x:v>3650</x:v>
      </x:c>
      <x:c r="AC24" s="62">
        <x:v>1620</x:v>
      </x:c>
      <x:c r="AD24" s="62"/>
      <x:c r="AE24" s="62"/>
    </x:row>
    <x:row r="25" spans="1:31" ht="18" customHeight="1">
      <x:c r="A25" s="109"/>
      <x:c r="B25" s="63" t="s">
        <x:v>31</x:v>
      </x:c>
      <x:c r="C25" s="61">
        <x:f t="shared" si="0"/>
        <x:v>10295</x:v>
      </x:c>
      <x:c r="D25" s="62">
        <x:v>430</x:v>
      </x:c>
      <x:c r="E25" s="62">
        <x:v>160</x:v>
      </x:c>
      <x:c r="F25" s="62">
        <x:v>205</x:v>
      </x:c>
      <x:c r="G25" s="62">
        <x:v>345</x:v>
      </x:c>
      <x:c r="H25" s="62">
        <x:v>980</x:v>
      </x:c>
      <x:c r="I25" s="62">
        <x:v>160</x:v>
      </x:c>
      <x:c r="J25" s="62">
        <x:v>305</x:v>
      </x:c>
      <x:c r="K25" s="62">
        <x:v>405</x:v>
      </x:c>
      <x:c r="L25" s="62">
        <x:v>600</x:v>
      </x:c>
      <x:c r="M25" s="62">
        <x:v>135</x:v>
      </x:c>
      <x:c r="N25" s="62">
        <x:v>405</x:v>
      </x:c>
      <x:c r="O25" s="62">
        <x:v>325</x:v>
      </x:c>
      <x:c r="P25" s="62">
        <x:v>780</x:v>
      </x:c>
      <x:c r="Q25" s="62">
        <x:v>100</x:v>
      </x:c>
      <x:c r="R25" s="62">
        <x:v>385</x:v>
      </x:c>
      <x:c r="S25" s="62">
        <x:v>315</x:v>
      </x:c>
      <x:c r="T25" s="62">
        <x:v>550</x:v>
      </x:c>
      <x:c r="U25" s="62">
        <x:v>285</x:v>
      </x:c>
      <x:c r="V25" s="62">
        <x:v>375</x:v>
      </x:c>
      <x:c r="W25" s="62">
        <x:v>325</x:v>
      </x:c>
      <x:c r="X25" s="62">
        <x:v>410</x:v>
      </x:c>
      <x:c r="Y25" s="62">
        <x:v>125</x:v>
      </x:c>
      <x:c r="Z25" s="62">
        <x:v>390</x:v>
      </x:c>
      <x:c r="AA25" s="62">
        <x:v>325</x:v>
      </x:c>
      <x:c r="AB25" s="62">
        <x:v>440</x:v>
      </x:c>
      <x:c r="AC25" s="62">
        <x:v>135</x:v>
      </x:c>
      <x:c r="AD25" s="62">
        <x:v>700</x:v>
      </x:c>
      <x:c r="AE25" s="62">
        <x:v>200</x:v>
      </x:c>
    </x:row>
    <x:row r="26" spans="1:31" ht="18" customHeight="1">
      <x:c r="A26" s="109"/>
      <x:c r="B26" s="63" t="s">
        <x:v>11</x:v>
      </x:c>
      <x:c r="C26" s="61">
        <x:f t="shared" si="0"/>
        <x:v>78500</x:v>
      </x:c>
      <x:c r="D26" s="62">
        <x:v>3000</x:v>
      </x:c>
      <x:c r="E26" s="62">
        <x:v>1370</x:v>
      </x:c>
      <x:c r="F26" s="62">
        <x:v>1920</x:v>
      </x:c>
      <x:c r="G26" s="62">
        <x:v>2490</x:v>
      </x:c>
      <x:c r="H26" s="62">
        <x:v>3250</x:v>
      </x:c>
      <x:c r="I26" s="62">
        <x:v>1770</x:v>
      </x:c>
      <x:c r="J26" s="62">
        <x:v>2640</x:v>
      </x:c>
      <x:c r="K26" s="62">
        <x:v>2870</x:v>
      </x:c>
      <x:c r="L26" s="62">
        <x:v>3100</x:v>
      </x:c>
      <x:c r="M26" s="62">
        <x:v>1900</x:v>
      </x:c>
      <x:c r="N26" s="62">
        <x:v>6200</x:v>
      </x:c>
      <x:c r="O26" s="62">
        <x:v>2630</x:v>
      </x:c>
      <x:c r="P26" s="62">
        <x:v>2700</x:v>
      </x:c>
      <x:c r="Q26" s="62">
        <x:v>980</x:v>
      </x:c>
      <x:c r="R26" s="62">
        <x:v>1850</x:v>
      </x:c>
      <x:c r="S26" s="62">
        <x:v>2160</x:v>
      </x:c>
      <x:c r="T26" s="62">
        <x:v>3200</x:v>
      </x:c>
      <x:c r="U26" s="62">
        <x:v>1230</x:v>
      </x:c>
      <x:c r="V26" s="62">
        <x:v>4290</x:v>
      </x:c>
      <x:c r="W26" s="62">
        <x:v>2620</x:v>
      </x:c>
      <x:c r="X26" s="62">
        <x:v>3600</x:v>
      </x:c>
      <x:c r="Y26" s="62">
        <x:v>1400</x:v>
      </x:c>
      <x:c r="Z26" s="62">
        <x:v>4740</x:v>
      </x:c>
      <x:c r="AA26" s="62">
        <x:v>1910</x:v>
      </x:c>
      <x:c r="AB26" s="62">
        <x:v>4350</x:v>
      </x:c>
      <x:c r="AC26" s="62">
        <x:v>1270</x:v>
      </x:c>
      <x:c r="AD26" s="62">
        <x:v>7980</x:v>
      </x:c>
      <x:c r="AE26" s="62">
        <x:v>1080</x:v>
      </x:c>
    </x:row>
    <x:row r="27" spans="1:31" ht="18" customHeight="1">
      <x:c r="A27" s="109"/>
      <x:c r="B27" s="63" t="s">
        <x:v>38</x:v>
      </x:c>
      <x:c r="C27" s="61">
        <x:f t="shared" si="0"/>
        <x:v>18675</x:v>
      </x:c>
      <x:c r="D27" s="62">
        <x:v>180</x:v>
      </x:c>
      <x:c r="E27" s="62">
        <x:v>400</x:v>
      </x:c>
      <x:c r="F27" s="62">
        <x:v>440</x:v>
      </x:c>
      <x:c r="G27" s="62">
        <x:v>437</x:v>
      </x:c>
      <x:c r="H27" s="62">
        <x:v>732</x:v>
      </x:c>
      <x:c r="I27" s="62">
        <x:v>402</x:v>
      </x:c>
      <x:c r="J27" s="62">
        <x:v>230</x:v>
      </x:c>
      <x:c r="K27" s="62">
        <x:v>577</x:v>
      </x:c>
      <x:c r="L27" s="62">
        <x:v>810</x:v>
      </x:c>
      <x:c r="M27" s="62">
        <x:v>507</x:v>
      </x:c>
      <x:c r="N27" s="62">
        <x:v>455</x:v>
      </x:c>
      <x:c r="O27" s="62">
        <x:v>2080</x:v>
      </x:c>
      <x:c r="P27" s="62">
        <x:v>860</x:v>
      </x:c>
      <x:c r="Q27" s="62">
        <x:v>220</x:v>
      </x:c>
      <x:c r="R27" s="62">
        <x:v>255</x:v>
      </x:c>
      <x:c r="S27" s="62">
        <x:v>410</x:v>
      </x:c>
      <x:c r="T27" s="62">
        <x:v>1020</x:v>
      </x:c>
      <x:c r="U27" s="62">
        <x:v>490</x:v>
      </x:c>
      <x:c r="V27" s="62">
        <x:v>670</x:v>
      </x:c>
      <x:c r="W27" s="62">
        <x:v>2085</x:v>
      </x:c>
      <x:c r="X27" s="62">
        <x:v>990</x:v>
      </x:c>
      <x:c r="Y27" s="62">
        <x:v>465</x:v>
      </x:c>
      <x:c r="Z27" s="62">
        <x:v>540</x:v>
      </x:c>
      <x:c r="AA27" s="62">
        <x:v>635</x:v>
      </x:c>
      <x:c r="AB27" s="62">
        <x:v>1170</x:v>
      </x:c>
      <x:c r="AC27" s="62">
        <x:v>410</x:v>
      </x:c>
      <x:c r="AD27" s="62">
        <x:v>850</x:v>
      </x:c>
      <x:c r="AE27" s="62">
        <x:v>355</x:v>
      </x:c>
    </x:row>
    <x:row r="28" spans="1:31" ht="18" customHeight="1">
      <x:c r="A28" s="109"/>
      <x:c r="B28" s="63" t="s">
        <x:v>17</x:v>
      </x:c>
      <x:c r="C28" s="61"/>
      <x:c r="D28" s="62"/>
      <x:c r="E28" s="62"/>
      <x:c r="F28" s="62"/>
      <x:c r="G28" s="62"/>
      <x:c r="H28" s="62"/>
      <x:c r="I28" s="62"/>
      <x:c r="J28" s="62"/>
      <x:c r="K28" s="62"/>
      <x:c r="L28" s="62"/>
      <x:c r="M28" s="62"/>
      <x:c r="N28" s="62"/>
      <x:c r="O28" s="62"/>
      <x:c r="P28" s="62"/>
      <x:c r="Q28" s="62"/>
      <x:c r="R28" s="62"/>
      <x:c r="S28" s="62"/>
      <x:c r="T28" s="62"/>
      <x:c r="U28" s="62"/>
      <x:c r="V28" s="62"/>
      <x:c r="W28" s="62"/>
      <x:c r="X28" s="62"/>
      <x:c r="Y28" s="62"/>
      <x:c r="Z28" s="62"/>
      <x:c r="AA28" s="62"/>
      <x:c r="AB28" s="62"/>
      <x:c r="AC28" s="62"/>
      <x:c r="AD28" s="62"/>
      <x:c r="AE28" s="62"/>
    </x:row>
    <x:row r="29" spans="1:31" ht="18" customHeight="1">
      <x:c r="A29" s="110" t="s">
        <x:v>8</x:v>
      </x:c>
      <x:c r="B29" s="111"/>
      <x:c r="C29" s="68">
        <x:f>SUM(D29:AE29)</x:f>
        <x:v>141240</x:v>
      </x:c>
      <x:c r="D29" s="68">
        <x:f t="shared" ref="D29:AE29" si="2">SUM(D24:D28)</x:f>
        <x:v>6530</x:v>
      </x:c>
      <x:c r="E29" s="68">
        <x:f t="shared" si="2"/>
        <x:v>3130</x:v>
      </x:c>
      <x:c r="F29" s="68">
        <x:f t="shared" si="2"/>
        <x:v>2565</x:v>
      </x:c>
      <x:c r="G29" s="68">
        <x:f t="shared" si="2"/>
        <x:v>3272</x:v>
      </x:c>
      <x:c r="H29" s="68">
        <x:f t="shared" si="2"/>
        <x:v>8012</x:v>
      </x:c>
      <x:c r="I29" s="68">
        <x:f t="shared" si="2"/>
        <x:v>4672</x:v>
      </x:c>
      <x:c r="J29" s="68">
        <x:f t="shared" si="2"/>
        <x:v>5265</x:v>
      </x:c>
      <x:c r="K29" s="68">
        <x:f t="shared" si="2"/>
        <x:v>3852</x:v>
      </x:c>
      <x:c r="L29" s="68">
        <x:f t="shared" si="2"/>
        <x:v>6860</x:v>
      </x:c>
      <x:c r="M29" s="68">
        <x:f t="shared" si="2"/>
        <x:v>4362</x:v>
      </x:c>
      <x:c r="N29" s="68">
        <x:f t="shared" si="2"/>
        <x:v>7660</x:v>
      </x:c>
      <x:c r="O29" s="68">
        <x:f t="shared" si="2"/>
        <x:v>5035</x:v>
      </x:c>
      <x:c r="P29" s="68">
        <x:f t="shared" si="2"/>
        <x:v>6690</x:v>
      </x:c>
      <x:c r="Q29" s="68">
        <x:f t="shared" si="2"/>
        <x:v>2670</x:v>
      </x:c>
      <x:c r="R29" s="68">
        <x:f t="shared" si="2"/>
        <x:v>2720</x:v>
      </x:c>
      <x:c r="S29" s="68">
        <x:f t="shared" si="2"/>
        <x:v>2885</x:v>
      </x:c>
      <x:c r="T29" s="68">
        <x:f t="shared" si="2"/>
        <x:v>7520</x:v>
      </x:c>
      <x:c r="U29" s="68">
        <x:f t="shared" si="2"/>
        <x:v>3265</x:v>
      </x:c>
      <x:c r="V29" s="68">
        <x:f t="shared" si="2"/>
        <x:v>5370</x:v>
      </x:c>
      <x:c r="W29" s="68">
        <x:f t="shared" si="2"/>
        <x:v>5030</x:v>
      </x:c>
      <x:c r="X29" s="68">
        <x:f t="shared" si="2"/>
        <x:v>8050</x:v>
      </x:c>
      <x:c r="Y29" s="68">
        <x:f t="shared" si="2"/>
        <x:v>3075</x:v>
      </x:c>
      <x:c r="Z29" s="68">
        <x:f t="shared" si="2"/>
        <x:v>5670</x:v>
      </x:c>
      <x:c r="AA29" s="68">
        <x:f t="shared" si="2"/>
        <x:v>2870</x:v>
      </x:c>
      <x:c r="AB29" s="68">
        <x:f t="shared" si="2"/>
        <x:v>9610</x:v>
      </x:c>
      <x:c r="AC29" s="68">
        <x:f t="shared" si="2"/>
        <x:v>3435</x:v>
      </x:c>
      <x:c r="AD29" s="68">
        <x:f t="shared" si="2"/>
        <x:v>9530</x:v>
      </x:c>
      <x:c r="AE29" s="68">
        <x:f t="shared" si="2"/>
        <x:v>1635</x:v>
      </x:c>
    </x:row>
    <x:row r="30" spans="1:31" ht="18" customHeight="1">
      <x:c r="A30" s="101" t="s">
        <x:v>22</x:v>
      </x:c>
      <x:c r="B30" s="102"/>
      <x:c r="C30" s="69">
        <x:f t="shared" ref="C30:AE30" si="3">C23+C29</x:f>
        <x:v>759347</x:v>
      </x:c>
      <x:c r="D30" s="70">
        <x:f t="shared" si="3"/>
        <x:v>18965</x:v>
      </x:c>
      <x:c r="E30" s="70">
        <x:f t="shared" si="3"/>
        <x:v>30594</x:v>
      </x:c>
      <x:c r="F30" s="70">
        <x:f t="shared" si="3"/>
        <x:v>27895</x:v>
      </x:c>
      <x:c r="G30" s="70">
        <x:f t="shared" si="3"/>
        <x:v>15368</x:v>
      </x:c>
      <x:c r="H30" s="70">
        <x:f t="shared" si="3"/>
        <x:v>31958</x:v>
      </x:c>
      <x:c r="I30" s="70">
        <x:f t="shared" si="3"/>
        <x:v>28211</x:v>
      </x:c>
      <x:c r="J30" s="70">
        <x:f t="shared" si="3"/>
        <x:v>26702</x:v>
      </x:c>
      <x:c r="K30" s="70">
        <x:f t="shared" si="3"/>
        <x:v>17202</x:v>
      </x:c>
      <x:c r="L30" s="70">
        <x:f t="shared" si="3"/>
        <x:v>29532</x:v>
      </x:c>
      <x:c r="M30" s="70">
        <x:f t="shared" si="3"/>
        <x:v>25706</x:v>
      </x:c>
      <x:c r="N30" s="70">
        <x:f t="shared" si="3"/>
        <x:v>34756</x:v>
      </x:c>
      <x:c r="O30" s="70">
        <x:f t="shared" si="3"/>
        <x:v>30717</x:v>
      </x:c>
      <x:c r="P30" s="70">
        <x:f t="shared" si="3"/>
        <x:v>35832</x:v>
      </x:c>
      <x:c r="Q30" s="70">
        <x:f t="shared" si="3"/>
        <x:v>21702</x:v>
      </x:c>
      <x:c r="R30" s="70">
        <x:f t="shared" si="3"/>
        <x:v>24610</x:v>
      </x:c>
      <x:c r="S30" s="70">
        <x:f t="shared" si="3"/>
        <x:v>13289</x:v>
      </x:c>
      <x:c r="T30" s="70">
        <x:f t="shared" si="3"/>
        <x:v>28835</x:v>
      </x:c>
      <x:c r="U30" s="70">
        <x:f t="shared" si="3"/>
        <x:v>23675</x:v>
      </x:c>
      <x:c r="V30" s="70">
        <x:f t="shared" si="3"/>
        <x:v>34495</x:v>
      </x:c>
      <x:c r="W30" s="70">
        <x:f t="shared" si="3"/>
        <x:v>30669</x:v>
      </x:c>
      <x:c r="X30" s="70">
        <x:f t="shared" si="3"/>
        <x:v>29085</x:v>
      </x:c>
      <x:c r="Y30" s="70">
        <x:f t="shared" si="3"/>
        <x:v>25820</x:v>
      </x:c>
      <x:c r="Z30" s="70">
        <x:f t="shared" si="3"/>
        <x:v>32478</x:v>
      </x:c>
      <x:c r="AA30" s="70">
        <x:f t="shared" si="3"/>
        <x:v>15117</x:v>
      </x:c>
      <x:c r="AB30" s="70">
        <x:f t="shared" si="3"/>
        <x:v>32590</x:v>
      </x:c>
      <x:c r="AC30" s="70">
        <x:f t="shared" si="3"/>
        <x:v>28612</x:v>
      </x:c>
      <x:c r="AD30" s="70">
        <x:f t="shared" si="3"/>
        <x:v>56650</x:v>
      </x:c>
      <x:c r="AE30" s="70">
        <x:f t="shared" si="3"/>
        <x:v>8282</x:v>
      </x:c>
    </x:row>
  </x:sheetData>
  <x:mergeCells count="13">
    <x:mergeCell ref="A30:B30"/>
    <x:mergeCell ref="A6:B6"/>
    <x:mergeCell ref="A7:B7"/>
    <x:mergeCell ref="A8:A22"/>
    <x:mergeCell ref="A23:B23"/>
    <x:mergeCell ref="A24:A28"/>
    <x:mergeCell ref="A29:B29"/>
    <x:mergeCell ref="A5:B5"/>
    <x:mergeCell ref="A1:AE1"/>
    <x:mergeCell ref="A2:B2"/>
    <x:mergeCell ref="C2:C4"/>
    <x:mergeCell ref="A3:B3"/>
    <x:mergeCell ref="A4:B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H30"/>
  <x:sheetViews>
    <x:sheetView topLeftCell="A1" zoomScaleNormal="100" zoomScaleSheetLayoutView="75" workbookViewId="0">
      <x:pane xSplit="3" ySplit="1" topLeftCell="D2" activePane="bottomRight" state="frozen"/>
      <x:selection pane="bottomRight" activeCell="D2" activeCellId="0" sqref="D2:D2"/>
    </x:sheetView>
  </x:sheetViews>
  <x:sheetFormatPr defaultColWidth="9.00390625" defaultRowHeight="16.5"/>
  <x:sheetData>
    <x:row r="1" spans="1:34" ht="30" customHeight="1">
      <x:c r="A1" s="92" t="s">
        <x:v>86</x:v>
      </x:c>
      <x:c r="B1" s="92"/>
      <x:c r="C1" s="92"/>
      <x:c r="D1" s="92"/>
      <x:c r="E1" s="92"/>
      <x:c r="F1" s="92"/>
      <x:c r="G1" s="92"/>
      <x:c r="H1" s="92"/>
      <x:c r="I1" s="92"/>
      <x:c r="J1" s="92"/>
      <x:c r="K1" s="92"/>
      <x:c r="L1" s="92"/>
      <x:c r="M1" s="92"/>
      <x:c r="N1" s="92"/>
      <x:c r="O1" s="92"/>
      <x:c r="P1" s="92"/>
      <x:c r="Q1" s="92"/>
      <x:c r="R1" s="92"/>
      <x:c r="S1" s="92"/>
      <x:c r="T1" s="92"/>
      <x:c r="U1" s="92"/>
      <x:c r="V1" s="92"/>
      <x:c r="W1" s="92"/>
      <x:c r="X1" s="92"/>
      <x:c r="Y1" s="92"/>
      <x:c r="Z1" s="92"/>
      <x:c r="AA1" s="92"/>
      <x:c r="AB1" s="92"/>
      <x:c r="AC1" s="92"/>
      <x:c r="AD1" s="92"/>
      <x:c r="AE1" s="92"/>
      <x:c r="AF1" s="92"/>
      <x:c r="AG1" s="92"/>
      <x:c r="AH1" s="92"/>
    </x:row>
    <x:row r="2" spans="1:34" ht="18" customHeight="1">
      <x:c r="A2" s="113" t="s">
        <x:v>54</x:v>
      </x:c>
      <x:c r="B2" s="11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  <x:c r="AH2" s="58">
        <x:v>31</x:v>
      </x:c>
    </x:row>
    <x:row r="3" spans="1:34" ht="18" customHeight="1">
      <x:c r="A3" s="116" t="s">
        <x:v>68</x:v>
      </x:c>
      <x:c r="B3" s="117"/>
      <x:c r="C3" s="96"/>
      <x:c r="D3" s="59" t="s">
        <x:v>19</x:v>
      </x:c>
      <x:c r="E3" s="59" t="s">
        <x:v>18</x:v>
      </x:c>
      <x:c r="F3" s="59" t="s">
        <x:v>26</x:v>
      </x:c>
      <x:c r="G3" s="59" t="s">
        <x:v>29</x:v>
      </x:c>
      <x:c r="H3" s="59" t="s">
        <x:v>3</x:v>
      </x:c>
      <x:c r="I3" s="59" t="s">
        <x:v>5</x:v>
      </x:c>
      <x:c r="J3" s="59" t="s">
        <x:v>27</x:v>
      </x:c>
      <x:c r="K3" s="59" t="s">
        <x:v>19</x:v>
      </x:c>
      <x:c r="L3" s="59" t="s">
        <x:v>18</x:v>
      </x:c>
      <x:c r="M3" s="59" t="s">
        <x:v>26</x:v>
      </x:c>
      <x:c r="N3" s="59" t="s">
        <x:v>29</x:v>
      </x:c>
      <x:c r="O3" s="59" t="s">
        <x:v>3</x:v>
      </x:c>
      <x:c r="P3" s="59" t="s">
        <x:v>5</x:v>
      </x:c>
      <x:c r="Q3" s="59" t="s">
        <x:v>27</x:v>
      </x:c>
      <x:c r="R3" s="59" t="s">
        <x:v>19</x:v>
      </x:c>
      <x:c r="S3" s="59" t="s">
        <x:v>18</x:v>
      </x:c>
      <x:c r="T3" s="59" t="s">
        <x:v>26</x:v>
      </x:c>
      <x:c r="U3" s="59" t="s">
        <x:v>29</x:v>
      </x:c>
      <x:c r="V3" s="59" t="s">
        <x:v>3</x:v>
      </x:c>
      <x:c r="W3" s="59" t="s">
        <x:v>5</x:v>
      </x:c>
      <x:c r="X3" s="59" t="s">
        <x:v>27</x:v>
      </x:c>
      <x:c r="Y3" s="59" t="s">
        <x:v>19</x:v>
      </x:c>
      <x:c r="Z3" s="59" t="s">
        <x:v>18</x:v>
      </x:c>
      <x:c r="AA3" s="59" t="s">
        <x:v>26</x:v>
      </x:c>
      <x:c r="AB3" s="59" t="s">
        <x:v>29</x:v>
      </x:c>
      <x:c r="AC3" s="59" t="s">
        <x:v>3</x:v>
      </x:c>
      <x:c r="AD3" s="59" t="s">
        <x:v>5</x:v>
      </x:c>
      <x:c r="AE3" s="59" t="s">
        <x:v>27</x:v>
      </x:c>
      <x:c r="AF3" s="59" t="s">
        <x:v>19</x:v>
      </x:c>
      <x:c r="AG3" s="59" t="s">
        <x:v>18</x:v>
      </x:c>
      <x:c r="AH3" s="59" t="s">
        <x:v>26</x:v>
      </x:c>
    </x:row>
    <x:row r="4" spans="1:34" ht="18" customHeight="1">
      <x:c r="A4" s="100" t="s">
        <x:v>33</x:v>
      </x:c>
      <x:c r="B4" s="103"/>
      <x:c r="C4" s="115"/>
      <x:c r="D4" s="60" t="s">
        <x:v>21</x:v>
      </x:c>
      <x:c r="E4" s="60" t="s">
        <x:v>21</x:v>
      </x:c>
      <x:c r="F4" s="60" t="s">
        <x:v>21</x:v>
      </x:c>
      <x:c r="G4" s="60" t="s">
        <x:v>69</x:v>
      </x:c>
      <x:c r="H4" s="60" t="s">
        <x:v>21</x:v>
      </x:c>
      <x:c r="I4" s="60" t="s">
        <x:v>21</x:v>
      </x:c>
      <x:c r="J4" s="60" t="s">
        <x:v>21</x:v>
      </x:c>
      <x:c r="K4" s="60" t="s">
        <x:v>21</x:v>
      </x:c>
      <x:c r="L4" s="60" t="s">
        <x:v>21</x:v>
      </x:c>
      <x:c r="M4" s="60" t="s">
        <x:v>21</x:v>
      </x:c>
      <x:c r="N4" s="60" t="s">
        <x:v>21</x:v>
      </x:c>
      <x:c r="O4" s="60" t="s">
        <x:v>10</x:v>
      </x:c>
      <x:c r="P4" s="60" t="s">
        <x:v>2</x:v>
      </x:c>
      <x:c r="Q4" s="60" t="s">
        <x:v>53</x:v>
      </x:c>
      <x:c r="R4" s="60" t="s">
        <x:v>21</x:v>
      </x:c>
      <x:c r="S4" s="60" t="s">
        <x:v>21</x:v>
      </x:c>
      <x:c r="T4" s="60" t="s">
        <x:v>2</x:v>
      </x:c>
      <x:c r="U4" s="60" t="s">
        <x:v>41</x:v>
      </x:c>
      <x:c r="V4" s="60" t="s">
        <x:v>10</x:v>
      </x:c>
      <x:c r="W4" s="60" t="s">
        <x:v>2</x:v>
      </x:c>
      <x:c r="X4" s="60" t="s">
        <x:v>21</x:v>
      </x:c>
      <x:c r="Y4" s="60" t="s">
        <x:v>21</x:v>
      </x:c>
      <x:c r="Z4" s="60" t="s">
        <x:v>21</x:v>
      </x:c>
      <x:c r="AA4" s="60" t="s">
        <x:v>21</x:v>
      </x:c>
      <x:c r="AB4" s="60" t="s">
        <x:v>41</x:v>
      </x:c>
      <x:c r="AC4" s="60" t="s">
        <x:v>21</x:v>
      </x:c>
      <x:c r="AD4" s="60" t="s">
        <x:v>21</x:v>
      </x:c>
      <x:c r="AE4" s="60" t="s">
        <x:v>21</x:v>
      </x:c>
      <x:c r="AF4" s="60" t="s">
        <x:v>21</x:v>
      </x:c>
      <x:c r="AG4" s="60" t="s">
        <x:v>41</x:v>
      </x:c>
      <x:c r="AH4" s="60" t="s">
        <x:v>21</x:v>
      </x:c>
    </x:row>
    <x:row r="5" spans="1:34" ht="18" customHeight="1">
      <x:c r="A5" s="100" t="s">
        <x:v>74</x:v>
      </x:c>
      <x:c r="B5" s="103"/>
      <x:c r="C5" s="61">
        <x:f t="shared" ref="C5:C27" si="0">SUM(D5:AE5)</x:f>
        <x:v>26120</x:v>
      </x:c>
      <x:c r="D5" s="62">
        <x:v>1050</x:v>
      </x:c>
      <x:c r="E5" s="62">
        <x:v>2400</x:v>
      </x:c>
      <x:c r="F5" s="62">
        <x:v>800</x:v>
      </x:c>
      <x:c r="G5" s="62">
        <x:v>300</x:v>
      </x:c>
      <x:c r="H5" s="62">
        <x:v>700</x:v>
      </x:c>
      <x:c r="I5" s="62">
        <x:v>600</x:v>
      </x:c>
      <x:c r="J5" s="62">
        <x:v>800</x:v>
      </x:c>
      <x:c r="K5" s="62">
        <x:v>700</x:v>
      </x:c>
      <x:c r="L5" s="62">
        <x:v>1700</x:v>
      </x:c>
      <x:c r="M5" s="62">
        <x:v>1500</x:v>
      </x:c>
      <x:c r="N5" s="62">
        <x:v>500</x:v>
      </x:c>
      <x:c r="O5" s="62">
        <x:v>70</x:v>
      </x:c>
      <x:c r="P5" s="62">
        <x:v>700</x:v>
      </x:c>
      <x:c r="Q5" s="62">
        <x:v>1250</x:v>
      </x:c>
      <x:c r="R5" s="62">
        <x:v>500</x:v>
      </x:c>
      <x:c r="S5" s="62">
        <x:v>650</x:v>
      </x:c>
      <x:c r="T5" s="62">
        <x:v>1700</x:v>
      </x:c>
      <x:c r="U5" s="62">
        <x:v>1200</x:v>
      </x:c>
      <x:c r="V5" s="62">
        <x:v>100</x:v>
      </x:c>
      <x:c r="W5" s="62">
        <x:v>1000</x:v>
      </x:c>
      <x:c r="X5" s="62">
        <x:v>1400</x:v>
      </x:c>
      <x:c r="Y5" s="62">
        <x:v>700</x:v>
      </x:c>
      <x:c r="Z5" s="62">
        <x:v>700</x:v>
      </x:c>
      <x:c r="AA5" s="62">
        <x:v>500</x:v>
      </x:c>
      <x:c r="AB5" s="62">
        <x:v>1100</x:v>
      </x:c>
      <x:c r="AC5" s="62">
        <x:v>1600</x:v>
      </x:c>
      <x:c r="AD5" s="62">
        <x:v>900</x:v>
      </x:c>
      <x:c r="AE5" s="62">
        <x:v>1000</x:v>
      </x:c>
      <x:c r="AF5" s="62">
        <x:v>1400</x:v>
      </x:c>
      <x:c r="AG5" s="62">
        <x:v>1100</x:v>
      </x:c>
      <x:c r="AH5" s="62">
        <x:v>500</x:v>
      </x:c>
    </x:row>
    <x:row r="6" spans="1:34" ht="18" customHeight="1">
      <x:c r="A6" s="83" t="s">
        <x:v>0</x:v>
      </x:c>
      <x:c r="B6" s="103"/>
      <x:c r="C6" s="61">
        <x:f t="shared" si="0"/>
        <x:v>168050</x:v>
      </x:c>
      <x:c r="D6" s="62">
        <x:v>8100</x:v>
      </x:c>
      <x:c r="E6" s="62">
        <x:v>10700</x:v>
      </x:c>
      <x:c r="F6" s="62">
        <x:v>3500</x:v>
      </x:c>
      <x:c r="G6" s="62">
        <x:v>1250</x:v>
      </x:c>
      <x:c r="H6" s="62">
        <x:v>6500</x:v>
      </x:c>
      <x:c r="I6" s="62">
        <x:v>12000</x:v>
      </x:c>
      <x:c r="J6" s="62">
        <x:v>6600</x:v>
      </x:c>
      <x:c r="K6" s="62">
        <x:v>4000</x:v>
      </x:c>
      <x:c r="L6" s="62">
        <x:v>8000</x:v>
      </x:c>
      <x:c r="M6" s="62">
        <x:v>13200</x:v>
      </x:c>
      <x:c r="N6" s="62">
        <x:v>5500</x:v>
      </x:c>
      <x:c r="O6" s="62"/>
      <x:c r="P6" s="62">
        <x:v>4100</x:v>
      </x:c>
      <x:c r="Q6" s="62">
        <x:v>5000</x:v>
      </x:c>
      <x:c r="R6" s="62">
        <x:v>5200</x:v>
      </x:c>
      <x:c r="S6" s="62">
        <x:v>2800</x:v>
      </x:c>
      <x:c r="T6" s="62">
        <x:v>8000</x:v>
      </x:c>
      <x:c r="U6" s="62">
        <x:v>6600</x:v>
      </x:c>
      <x:c r="V6" s="62">
        <x:v>1500</x:v>
      </x:c>
      <x:c r="W6" s="62">
        <x:v>5700</x:v>
      </x:c>
      <x:c r="X6" s="62">
        <x:f>8000-1200</x:f>
        <x:v>6800</x:v>
      </x:c>
      <x:c r="Y6" s="62">
        <x:v>5300</x:v>
      </x:c>
      <x:c r="Z6" s="62">
        <x:v>5300</x:v>
      </x:c>
      <x:c r="AA6" s="62">
        <x:v>3000</x:v>
      </x:c>
      <x:c r="AB6" s="62">
        <x:v>6500</x:v>
      </x:c>
      <x:c r="AC6" s="62">
        <x:v>10000</x:v>
      </x:c>
      <x:c r="AD6" s="62">
        <x:v>9000</x:v>
      </x:c>
      <x:c r="AE6" s="62">
        <x:v>3900</x:v>
      </x:c>
      <x:c r="AF6" s="62">
        <x:f>8500-1200</x:f>
        <x:v>7300</x:v>
      </x:c>
      <x:c r="AG6" s="62">
        <x:v>9400</x:v>
      </x:c>
      <x:c r="AH6" s="62">
        <x:v>4900</x:v>
      </x:c>
    </x:row>
    <x:row r="7" spans="1:34" ht="18" customHeight="1">
      <x:c r="A7" s="83" t="s">
        <x:v>76</x:v>
      </x:c>
      <x:c r="B7" s="103"/>
      <x:c r="C7" s="61">
        <x:f t="shared" si="0"/>
        <x:v>177050</x:v>
      </x:c>
      <x:c r="D7" s="62">
        <x:v>5800</x:v>
      </x:c>
      <x:c r="E7" s="62">
        <x:v>4150</x:v>
      </x:c>
      <x:c r="F7" s="62">
        <x:v>14350</x:v>
      </x:c>
      <x:c r="G7" s="62">
        <x:v>740</x:v>
      </x:c>
      <x:c r="H7" s="62">
        <x:v>5500</x:v>
      </x:c>
      <x:c r="I7" s="62">
        <x:v>6750</x:v>
      </x:c>
      <x:c r="J7" s="62">
        <x:v>12200</x:v>
      </x:c>
      <x:c r="K7" s="62">
        <x:v>1640</x:v>
      </x:c>
      <x:c r="L7" s="62">
        <x:v>5800</x:v>
      </x:c>
      <x:c r="M7" s="62">
        <x:v>6550</x:v>
      </x:c>
      <x:c r="N7" s="62">
        <x:v>12200</x:v>
      </x:c>
      <x:c r="O7" s="62">
        <x:v>1950</x:v>
      </x:c>
      <x:c r="P7" s="62">
        <x:v>2900</x:v>
      </x:c>
      <x:c r="Q7" s="62">
        <x:v>4550</x:v>
      </x:c>
      <x:c r="R7" s="62">
        <x:v>14200</x:v>
      </x:c>
      <x:c r="S7" s="62">
        <x:v>1390</x:v>
      </x:c>
      <x:c r="T7" s="62">
        <x:v>3000</x:v>
      </x:c>
      <x:c r="U7" s="62">
        <x:v>3800</x:v>
      </x:c>
      <x:c r="V7" s="62">
        <x:v>8200</x:v>
      </x:c>
      <x:c r="W7" s="62">
        <x:v>7000</x:v>
      </x:c>
      <x:c r="X7" s="62">
        <x:v>4000</x:v>
      </x:c>
      <x:c r="Y7" s="62">
        <x:v>6800</x:v>
      </x:c>
      <x:c r="Z7" s="62">
        <x:v>11300</x:v>
      </x:c>
      <x:c r="AA7" s="62">
        <x:v>2330</x:v>
      </x:c>
      <x:c r="AB7" s="62">
        <x:v>3200</x:v>
      </x:c>
      <x:c r="AC7" s="62">
        <x:v>8300</x:v>
      </x:c>
      <x:c r="AD7" s="62">
        <x:v>14650</x:v>
      </x:c>
      <x:c r="AE7" s="62">
        <x:v>3800</x:v>
      </x:c>
      <x:c r="AF7" s="62">
        <x:v>5650</x:v>
      </x:c>
      <x:c r="AG7" s="62">
        <x:v>9800</x:v>
      </x:c>
      <x:c r="AH7" s="62">
        <x:v>10650</x:v>
      </x:c>
    </x:row>
    <x:row r="8" spans="1:34" ht="18" customHeight="1">
      <x:c r="A8" s="85" t="s">
        <x:v>48</x:v>
      </x:c>
      <x:c r="B8" s="63" t="s">
        <x:v>34</x:v>
      </x:c>
      <x:c r="C8" s="61">
        <x:f t="shared" si="0"/>
        <x:v>101475</x:v>
      </x:c>
      <x:c r="D8" s="62">
        <x:v>4400</x:v>
      </x:c>
      <x:c r="E8" s="62">
        <x:v>2120</x:v>
      </x:c>
      <x:c r="F8" s="62">
        <x:v>4400</x:v>
      </x:c>
      <x:c r="G8" s="62">
        <x:v>1370</x:v>
      </x:c>
      <x:c r="H8" s="62">
        <x:v>5200</x:v>
      </x:c>
      <x:c r="I8" s="62">
        <x:v>2050</x:v>
      </x:c>
      <x:c r="J8" s="62">
        <x:v>2000</x:v>
      </x:c>
      <x:c r="K8" s="62">
        <x:v>3740</x:v>
      </x:c>
      <x:c r="L8" s="62">
        <x:v>6000</x:v>
      </x:c>
      <x:c r="M8" s="62">
        <x:v>2220</x:v>
      </x:c>
      <x:c r="N8" s="62">
        <x:v>4580</x:v>
      </x:c>
      <x:c r="O8" s="62">
        <x:v>1040</x:v>
      </x:c>
      <x:c r="P8" s="62">
        <x:v>4850</x:v>
      </x:c>
      <x:c r="Q8" s="62">
        <x:v>1100</x:v>
      </x:c>
      <x:c r="R8" s="62">
        <x:v>5590</x:v>
      </x:c>
      <x:c r="S8" s="62">
        <x:v>2880</x:v>
      </x:c>
      <x:c r="T8" s="62">
        <x:v>4350</x:v>
      </x:c>
      <x:c r="U8" s="62">
        <x:v>990</x:v>
      </x:c>
      <x:c r="V8" s="62">
        <x:v>2450</x:v>
      </x:c>
      <x:c r="W8" s="62">
        <x:v>5150</x:v>
      </x:c>
      <x:c r="X8" s="62">
        <x:v>4100</x:v>
      </x:c>
      <x:c r="Y8" s="62">
        <x:v>6100</x:v>
      </x:c>
      <x:c r="Z8" s="62">
        <x:v>6080</x:v>
      </x:c>
      <x:c r="AA8" s="62">
        <x:v>3350</x:v>
      </x:c>
      <x:c r="AB8" s="62">
        <x:v>3700</x:v>
      </x:c>
      <x:c r="AC8" s="62">
        <x:v>2840</x:v>
      </x:c>
      <x:c r="AD8" s="62">
        <x:v>5175</x:v>
      </x:c>
      <x:c r="AE8" s="62">
        <x:v>3650</x:v>
      </x:c>
      <x:c r="AF8" s="62">
        <x:v>8700</x:v>
      </x:c>
      <x:c r="AG8" s="62">
        <x:v>2200</x:v>
      </x:c>
      <x:c r="AH8" s="62">
        <x:v>3960</x:v>
      </x:c>
    </x:row>
    <x:row r="9" spans="1:34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  <x:c r="AH9" s="62"/>
    </x:row>
    <x:row r="10" spans="1:34" ht="18" customHeight="1">
      <x:c r="A10" s="86"/>
      <x:c r="B10" s="63" t="s">
        <x:v>56</x:v>
      </x:c>
      <x:c r="C10" s="61">
        <x:f t="shared" si="0"/>
        <x:v>195</x:v>
      </x:c>
      <x:c r="D10" s="62"/>
      <x:c r="E10" s="62">
        <x:v>15</x:v>
      </x:c>
      <x:c r="F10" s="62"/>
      <x:c r="G10" s="62"/>
      <x:c r="H10" s="62"/>
      <x:c r="I10" s="62"/>
      <x:c r="J10" s="62"/>
      <x:c r="K10" s="62"/>
      <x:c r="L10" s="62"/>
      <x:c r="M10" s="62">
        <x:v>20</x:v>
      </x:c>
      <x:c r="N10" s="62"/>
      <x:c r="O10" s="62"/>
      <x:c r="P10" s="62"/>
      <x:c r="Q10" s="62">
        <x:v>15</x:v>
      </x:c>
      <x:c r="R10" s="62">
        <x:v>20</x:v>
      </x:c>
      <x:c r="S10" s="62"/>
      <x:c r="T10" s="62"/>
      <x:c r="U10" s="62"/>
      <x:c r="V10" s="62"/>
      <x:c r="W10" s="62"/>
      <x:c r="X10" s="62"/>
      <x:c r="Y10" s="62"/>
      <x:c r="Z10" s="62"/>
      <x:c r="AA10" s="62"/>
      <x:c r="AB10" s="62"/>
      <x:c r="AC10" s="62">
        <x:v>10</x:v>
      </x:c>
      <x:c r="AD10" s="62">
        <x:v>115</x:v>
      </x:c>
      <x:c r="AE10" s="62"/>
      <x:c r="AF10" s="62"/>
      <x:c r="AG10" s="62"/>
      <x:c r="AH10" s="62"/>
    </x:row>
    <x:row r="11" spans="1:34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  <x:c r="AH11" s="62"/>
    </x:row>
    <x:row r="12" spans="1:34" ht="18" customHeight="1">
      <x:c r="A12" s="86"/>
      <x:c r="B12" s="63" t="s">
        <x:v>51</x:v>
      </x:c>
      <x:c r="C12" s="61">
        <x:f t="shared" si="0"/>
        <x:v>0</x:v>
      </x:c>
      <x:c r="D12" s="65"/>
      <x:c r="E12" s="65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/>
      <x:c r="AG12" s="62"/>
      <x:c r="AH12" s="62"/>
    </x:row>
    <x:row r="13" spans="1:34" ht="18" customHeight="1">
      <x:c r="A13" s="86"/>
      <x:c r="B13" s="63" t="s">
        <x:v>25</x:v>
      </x:c>
      <x:c r="C13" s="61">
        <x:f t="shared" si="0"/>
        <x:v>0</x:v>
      </x:c>
      <x:c r="D13" s="62"/>
      <x:c r="E13" s="62"/>
      <x:c r="F13" s="64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2"/>
      <x:c r="AB13" s="62"/>
      <x:c r="AC13" s="62"/>
      <x:c r="AD13" s="62"/>
      <x:c r="AE13" s="62"/>
      <x:c r="AF13" s="62"/>
      <x:c r="AG13" s="62"/>
      <x:c r="AH13" s="62"/>
    </x:row>
    <x:row r="14" spans="1:34" ht="18" customHeight="1">
      <x:c r="A14" s="104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  <x:c r="AH14" s="62"/>
    </x:row>
    <x:row r="15" spans="1:34" ht="18" customHeight="1">
      <x:c r="A15" s="104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  <x:c r="AH15" s="62"/>
    </x:row>
    <x:row r="16" spans="1:34" ht="18" customHeight="1">
      <x:c r="A16" s="104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  <x:c r="AF16" s="62"/>
      <x:c r="AG16" s="62"/>
      <x:c r="AH16" s="62"/>
    </x:row>
    <x:row r="17" spans="1:34" ht="18" customHeight="1">
      <x:c r="A17" s="104"/>
      <x:c r="B17" s="63" t="s">
        <x:v>24</x:v>
      </x:c>
      <x:c r="C17" s="61">
        <x:f>SUM(D17:AE17)</x:f>
        <x:v>150160</x:v>
      </x:c>
      <x:c r="D17" s="62">
        <x:v>9600</x:v>
      </x:c>
      <x:c r="E17" s="62">
        <x:v>2690</x:v>
      </x:c>
      <x:c r="F17" s="62">
        <x:v>6000</x:v>
      </x:c>
      <x:c r="G17" s="62">
        <x:v>1360</x:v>
      </x:c>
      <x:c r="H17" s="62">
        <x:v>10900</x:v>
      </x:c>
      <x:c r="I17" s="62">
        <x:v>2060</x:v>
      </x:c>
      <x:c r="J17" s="62">
        <x:v>3750</x:v>
      </x:c>
      <x:c r="K17" s="62">
        <x:v>5030</x:v>
      </x:c>
      <x:c r="L17" s="62">
        <x:v>11500</x:v>
      </x:c>
      <x:c r="M17" s="62">
        <x:v>3310</x:v>
      </x:c>
      <x:c r="N17" s="62">
        <x:v>6100</x:v>
      </x:c>
      <x:c r="O17" s="62">
        <x:v>1610</x:v>
      </x:c>
      <x:c r="P17" s="62">
        <x:v>4750</x:v>
      </x:c>
      <x:c r="Q17" s="62">
        <x:v>325</x:v>
      </x:c>
      <x:c r="R17" s="62">
        <x:v>8030</x:v>
      </x:c>
      <x:c r="S17" s="62">
        <x:v>3560</x:v>
      </x:c>
      <x:c r="T17" s="62">
        <x:v>7750</x:v>
      </x:c>
      <x:c r="U17" s="62">
        <x:v>2720</x:v>
      </x:c>
      <x:c r="V17" s="62">
        <x:v>2520</x:v>
      </x:c>
      <x:c r="W17" s="62">
        <x:f>1290+2700</x:f>
        <x:v>3990</x:v>
      </x:c>
      <x:c r="X17" s="62">
        <x:v>8750</x:v>
      </x:c>
      <x:c r="Y17" s="62">
        <x:v>7450</x:v>
      </x:c>
      <x:c r="Z17" s="62">
        <x:v>5750</x:v>
      </x:c>
      <x:c r="AA17" s="62">
        <x:v>4090</x:v>
      </x:c>
      <x:c r="AB17" s="62">
        <x:v>8200</x:v>
      </x:c>
      <x:c r="AC17" s="62">
        <x:v>3745</x:v>
      </x:c>
      <x:c r="AD17" s="62">
        <x:v>10800</x:v>
      </x:c>
      <x:c r="AE17" s="62">
        <x:v>3820</x:v>
      </x:c>
      <x:c r="AF17" s="62">
        <x:v>8750</x:v>
      </x:c>
      <x:c r="AG17" s="62">
        <x:v>7000</x:v>
      </x:c>
      <x:c r="AH17" s="62">
        <x:v>6870</x:v>
      </x:c>
    </x:row>
    <x:row r="18" spans="1:34" ht="18" customHeight="1">
      <x:c r="A18" s="104"/>
      <x:c r="B18" s="63" t="s">
        <x:v>4</x:v>
      </x:c>
      <x:c r="C18" s="61">
        <x:f t="shared" si="0"/>
        <x:v>347</x:v>
      </x:c>
      <x:c r="D18" s="62"/>
      <x:c r="E18" s="62"/>
      <x:c r="F18" s="62"/>
      <x:c r="G18" s="62">
        <x:v>103</x:v>
      </x:c>
      <x:c r="H18" s="62"/>
      <x:c r="I18" s="62"/>
      <x:c r="J18" s="62"/>
      <x:c r="K18" s="62">
        <x:v>3</x:v>
      </x:c>
      <x:c r="L18" s="62"/>
      <x:c r="M18" s="62">
        <x:v>2</x:v>
      </x:c>
      <x:c r="N18" s="62">
        <x:v>25</x:v>
      </x:c>
      <x:c r="O18" s="62">
        <x:v>5</x:v>
      </x:c>
      <x:c r="P18" s="62"/>
      <x:c r="Q18" s="62">
        <x:v>2</x:v>
      </x:c>
      <x:c r="R18" s="62">
        <x:v>30</x:v>
      </x:c>
      <x:c r="S18" s="62">
        <x:v>3</x:v>
      </x:c>
      <x:c r="T18" s="62"/>
      <x:c r="U18" s="62"/>
      <x:c r="V18" s="62">
        <x:v>14</x:v>
      </x:c>
      <x:c r="W18" s="62">
        <x:v>10</x:v>
      </x:c>
      <x:c r="X18" s="62"/>
      <x:c r="Y18" s="62">
        <x:v>31</x:v>
      </x:c>
      <x:c r="Z18" s="62">
        <x:v>26</x:v>
      </x:c>
      <x:c r="AA18" s="62">
        <x:v>10</x:v>
      </x:c>
      <x:c r="AB18" s="62"/>
      <x:c r="AC18" s="62">
        <x:v>15</x:v>
      </x:c>
      <x:c r="AD18" s="62">
        <x:v>58</x:v>
      </x:c>
      <x:c r="AE18" s="62">
        <x:v>10</x:v>
      </x:c>
      <x:c r="AF18" s="62"/>
      <x:c r="AG18" s="62">
        <x:v>50</x:v>
      </x:c>
      <x:c r="AH18" s="62">
        <x:v>16</x:v>
      </x:c>
    </x:row>
    <x:row r="19" spans="1:34" ht="18" customHeight="1">
      <x:c r="A19" s="104"/>
      <x:c r="B19" s="63" t="s">
        <x:v>1</x:v>
      </x:c>
      <x:c r="C19" s="61">
        <x:f t="shared" si="0"/>
        <x:v>3251</x:v>
      </x:c>
      <x:c r="D19" s="62">
        <x:v>115</x:v>
      </x:c>
      <x:c r="E19" s="62">
        <x:v>92</x:v>
      </x:c>
      <x:c r="F19" s="62">
        <x:v>260</x:v>
      </x:c>
      <x:c r="G19" s="62">
        <x:v>313</x:v>
      </x:c>
      <x:c r="H19" s="62">
        <x:v>120</x:v>
      </x:c>
      <x:c r="I19" s="62">
        <x:v>105</x:v>
      </x:c>
      <x:c r="J19" s="62">
        <x:v>230</x:v>
      </x:c>
      <x:c r="K19" s="62">
        <x:v>88</x:v>
      </x:c>
      <x:c r="L19" s="62">
        <x:v>125</x:v>
      </x:c>
      <x:c r="M19" s="62">
        <x:v>160</x:v>
      </x:c>
      <x:c r="N19" s="62">
        <x:v>145</x:v>
      </x:c>
      <x:c r="O19" s="62">
        <x:v>5</x:v>
      </x:c>
      <x:c r="P19" s="62">
        <x:v>51</x:v>
      </x:c>
      <x:c r="Q19" s="62">
        <x:v>25</x:v>
      </x:c>
      <x:c r="R19" s="62">
        <x:v>55</x:v>
      </x:c>
      <x:c r="S19" s="62">
        <x:v>38</x:v>
      </x:c>
      <x:c r="T19" s="62">
        <x:v>100</x:v>
      </x:c>
      <x:c r="U19" s="66">
        <x:v>10</x:v>
      </x:c>
      <x:c r="V19" s="62">
        <x:v>105</x:v>
      </x:c>
      <x:c r="W19" s="62">
        <x:v>56</x:v>
      </x:c>
      <x:c r="X19" s="62">
        <x:v>110</x:v>
      </x:c>
      <x:c r="Y19" s="62">
        <x:v>30</x:v>
      </x:c>
      <x:c r="Z19" s="62">
        <x:v>640</x:v>
      </x:c>
      <x:c r="AA19" s="62">
        <x:v>57</x:v>
      </x:c>
      <x:c r="AB19" s="62">
        <x:v>110</x:v>
      </x:c>
      <x:c r="AC19" s="62">
        <x:v>45</x:v>
      </x:c>
      <x:c r="AD19" s="62"/>
      <x:c r="AE19" s="62">
        <x:v>61</x:v>
      </x:c>
      <x:c r="AF19" s="62">
        <x:v>120</x:v>
      </x:c>
      <x:c r="AG19" s="62">
        <x:v>165</x:v>
      </x:c>
      <x:c r="AH19" s="62"/>
    </x:row>
    <x:row r="20" spans="1:34" ht="18" customHeight="1">
      <x:c r="A20" s="104"/>
      <x:c r="B20" s="63" t="s">
        <x:v>9</x:v>
      </x:c>
      <x:c r="C20" s="61">
        <x:f t="shared" si="0"/>
        <x:v>3224</x:v>
      </x:c>
      <x:c r="D20" s="62">
        <x:v>130</x:v>
      </x:c>
      <x:c r="E20" s="62"/>
      <x:c r="F20" s="62">
        <x:v>95</x:v>
      </x:c>
      <x:c r="G20" s="62">
        <x:v>107</x:v>
      </x:c>
      <x:c r="H20" s="62">
        <x:v>65</x:v>
      </x:c>
      <x:c r="I20" s="62"/>
      <x:c r="J20" s="62"/>
      <x:c r="K20" s="62">
        <x:v>227</x:v>
      </x:c>
      <x:c r="L20" s="62">
        <x:v>80</x:v>
      </x:c>
      <x:c r="M20" s="62"/>
      <x:c r="N20" s="62">
        <x:v>190</x:v>
      </x:c>
      <x:c r="O20" s="62">
        <x:v>92</x:v>
      </x:c>
      <x:c r="P20" s="62"/>
      <x:c r="Q20" s="62"/>
      <x:c r="R20" s="62">
        <x:v>450</x:v>
      </x:c>
      <x:c r="S20" s="62">
        <x:v>152</x:v>
      </x:c>
      <x:c r="T20" s="62"/>
      <x:c r="U20" s="62"/>
      <x:c r="V20" s="62">
        <x:v>43</x:v>
      </x:c>
      <x:c r="W20" s="62">
        <x:v>595</x:v>
      </x:c>
      <x:c r="X20" s="62"/>
      <x:c r="Y20" s="62">
        <x:v>640</x:v>
      </x:c>
      <x:c r="Z20" s="62">
        <x:v>58</x:v>
      </x:c>
      <x:c r="AA20" s="62">
        <x:v>195</x:v>
      </x:c>
      <x:c r="AB20" s="62"/>
      <x:c r="AC20" s="62"/>
      <x:c r="AD20" s="62">
        <x:v>105</x:v>
      </x:c>
      <x:c r="AE20" s="62"/>
      <x:c r="AF20" s="62"/>
      <x:c r="AG20" s="62"/>
      <x:c r="AH20" s="62"/>
    </x:row>
    <x:row r="21" spans="1:34" ht="18" customHeight="1">
      <x:c r="A21" s="104"/>
      <x:c r="B21" s="63" t="s">
        <x:v>7</x:v>
      </x:c>
      <x:c r="C21" s="61">
        <x:f t="shared" si="0"/>
        <x:v>1622</x:v>
      </x:c>
      <x:c r="D21" s="62">
        <x:v>45</x:v>
      </x:c>
      <x:c r="E21" s="62">
        <x:v>100</x:v>
      </x:c>
      <x:c r="F21" s="62">
        <x:v>82</x:v>
      </x:c>
      <x:c r="G21" s="62">
        <x:v>46</x:v>
      </x:c>
      <x:c r="H21" s="62"/>
      <x:c r="I21" s="62">
        <x:v>125</x:v>
      </x:c>
      <x:c r="J21" s="62">
        <x:v>125</x:v>
      </x:c>
      <x:c r="K21" s="62">
        <x:v>34</x:v>
      </x:c>
      <x:c r="L21" s="62"/>
      <x:c r="M21" s="62">
        <x:v>125</x:v>
      </x:c>
      <x:c r="N21" s="62">
        <x:v>80</x:v>
      </x:c>
      <x:c r="O21" s="62">
        <x:v>37</x:v>
      </x:c>
      <x:c r="P21" s="62">
        <x:v>34</x:v>
      </x:c>
      <x:c r="Q21" s="62">
        <x:v>72</x:v>
      </x:c>
      <x:c r="R21" s="62">
        <x:v>104</x:v>
      </x:c>
      <x:c r="S21" s="62">
        <x:v>34</x:v>
      </x:c>
      <x:c r="T21" s="62"/>
      <x:c r="U21" s="62">
        <x:v>105</x:v>
      </x:c>
      <x:c r="V21" s="62"/>
      <x:c r="W21" s="62">
        <x:v>35</x:v>
      </x:c>
      <x:c r="X21" s="62"/>
      <x:c r="Y21" s="62">
        <x:v>120</x:v>
      </x:c>
      <x:c r="Z21" s="62"/>
      <x:c r="AA21" s="62">
        <x:v>25</x:v>
      </x:c>
      <x:c r="AB21" s="62"/>
      <x:c r="AC21" s="62">
        <x:v>143</x:v>
      </x:c>
      <x:c r="AD21" s="62">
        <x:v>121</x:v>
      </x:c>
      <x:c r="AE21" s="62">
        <x:v>30</x:v>
      </x:c>
      <x:c r="AF21" s="62"/>
      <x:c r="AG21" s="62">
        <x:v>135</x:v>
      </x:c>
      <x:c r="AH21" s="62">
        <x:v>106</x:v>
      </x:c>
    </x:row>
    <x:row r="22" spans="1:34" ht="18" customHeight="1">
      <x:c r="A22" s="105"/>
      <x:c r="B22" s="63" t="s">
        <x:v>66</x:v>
      </x:c>
      <x:c r="C22" s="61">
        <x:f t="shared" si="0"/>
        <x:v>0</x:v>
      </x:c>
      <x:c r="D22" s="62"/>
      <x:c r="E22" s="62"/>
      <x:c r="F22" s="62"/>
      <x:c r="G22" s="62"/>
      <x:c r="H22" s="62"/>
      <x:c r="I22" s="62"/>
      <x:c r="J22" s="62"/>
      <x:c r="K22" s="62"/>
      <x:c r="L22" s="62"/>
      <x:c r="M22" s="62"/>
      <x:c r="N22" s="62"/>
      <x:c r="O22" s="62"/>
      <x:c r="P22" s="62"/>
      <x:c r="Q22" s="62"/>
      <x:c r="R22" s="62"/>
      <x:c r="S22" s="62"/>
      <x:c r="T22" s="62"/>
      <x:c r="U22" s="62"/>
      <x:c r="V22" s="62"/>
      <x:c r="W22" s="62"/>
      <x:c r="X22" s="62"/>
      <x:c r="Y22" s="62"/>
      <x:c r="Z22" s="62"/>
      <x:c r="AA22" s="62"/>
      <x:c r="AB22" s="62"/>
      <x:c r="AC22" s="62"/>
      <x:c r="AD22" s="62"/>
      <x:c r="AE22" s="62"/>
      <x:c r="AF22" s="62"/>
      <x:c r="AG22" s="62"/>
      <x:c r="AH22" s="62"/>
    </x:row>
    <x:row r="23" spans="1:34" ht="18" customHeight="1">
      <x:c r="A23" s="106" t="s">
        <x:v>8</x:v>
      </x:c>
      <x:c r="B23" s="107"/>
      <x:c r="C23" s="67">
        <x:f t="shared" si="0"/>
        <x:v>631494</x:v>
      </x:c>
      <x:c r="D23" s="67">
        <x:f>SUM(D5:D22)</x:f>
        <x:v>29240</x:v>
      </x:c>
      <x:c r="E23" s="67">
        <x:f t="shared" ref="E23:AH23" si="1">SUM(E4:E22)</x:f>
        <x:v>22267</x:v>
      </x:c>
      <x:c r="F23" s="67">
        <x:f t="shared" si="1"/>
        <x:v>29487</x:v>
      </x:c>
      <x:c r="G23" s="67">
        <x:f t="shared" si="1"/>
        <x:v>5589</x:v>
      </x:c>
      <x:c r="H23" s="67">
        <x:f t="shared" si="1"/>
        <x:v>28985</x:v>
      </x:c>
      <x:c r="I23" s="67">
        <x:f t="shared" si="1"/>
        <x:v>23690</x:v>
      </x:c>
      <x:c r="J23" s="67">
        <x:f t="shared" si="1"/>
        <x:v>25705</x:v>
      </x:c>
      <x:c r="K23" s="67">
        <x:f t="shared" si="1"/>
        <x:v>15462</x:v>
      </x:c>
      <x:c r="L23" s="67">
        <x:f t="shared" si="1"/>
        <x:v>33205</x:v>
      </x:c>
      <x:c r="M23" s="67">
        <x:f t="shared" si="1"/>
        <x:v>27087</x:v>
      </x:c>
      <x:c r="N23" s="67">
        <x:f t="shared" si="1"/>
        <x:v>29320</x:v>
      </x:c>
      <x:c r="O23" s="67">
        <x:f t="shared" si="1"/>
        <x:v>4809</x:v>
      </x:c>
      <x:c r="P23" s="67">
        <x:f t="shared" si="1"/>
        <x:v>17385</x:v>
      </x:c>
      <x:c r="Q23" s="67">
        <x:f t="shared" si="1"/>
        <x:v>12339</x:v>
      </x:c>
      <x:c r="R23" s="67">
        <x:f t="shared" si="1"/>
        <x:v>34179</x:v>
      </x:c>
      <x:c r="S23" s="67">
        <x:f t="shared" si="1"/>
        <x:v>11507</x:v>
      </x:c>
      <x:c r="T23" s="67">
        <x:f t="shared" si="1"/>
        <x:v>24900</x:v>
      </x:c>
      <x:c r="U23" s="67">
        <x:f t="shared" si="1"/>
        <x:v>15425</x:v>
      </x:c>
      <x:c r="V23" s="67">
        <x:f t="shared" si="1"/>
        <x:v>14932</x:v>
      </x:c>
      <x:c r="W23" s="67">
        <x:f t="shared" si="1"/>
        <x:v>23536</x:v>
      </x:c>
      <x:c r="X23" s="67">
        <x:f t="shared" si="1"/>
        <x:v>25160</x:v>
      </x:c>
      <x:c r="Y23" s="67">
        <x:f t="shared" si="1"/>
        <x:v>27171</x:v>
      </x:c>
      <x:c r="Z23" s="67">
        <x:f t="shared" si="1"/>
        <x:v>29854</x:v>
      </x:c>
      <x:c r="AA23" s="67">
        <x:f t="shared" si="1"/>
        <x:v>13557</x:v>
      </x:c>
      <x:c r="AB23" s="67">
        <x:f t="shared" si="1"/>
        <x:v>22810</x:v>
      </x:c>
      <x:c r="AC23" s="67">
        <x:f t="shared" si="1"/>
        <x:v>26698</x:v>
      </x:c>
      <x:c r="AD23" s="67">
        <x:f t="shared" si="1"/>
        <x:v>40924</x:v>
      </x:c>
      <x:c r="AE23" s="67">
        <x:f t="shared" si="1"/>
        <x:v>16271</x:v>
      </x:c>
      <x:c r="AF23" s="67">
        <x:f t="shared" si="1"/>
        <x:v>31920</x:v>
      </x:c>
      <x:c r="AG23" s="67">
        <x:f t="shared" si="1"/>
        <x:v>29850</x:v>
      </x:c>
      <x:c r="AH23" s="67">
        <x:f t="shared" si="1"/>
        <x:v>27002</x:v>
      </x:c>
    </x:row>
    <x:row r="24" spans="1:34" ht="18" customHeight="1">
      <x:c r="A24" s="108" t="s">
        <x:v>75</x:v>
      </x:c>
      <x:c r="B24" s="63" t="s">
        <x:v>73</x:v>
      </x:c>
      <x:c r="C24" s="61">
        <x:f t="shared" si="0"/>
        <x:v>45470</x:v>
      </x:c>
      <x:c r="D24" s="62">
        <x:v>6300</x:v>
      </x:c>
      <x:c r="E24" s="62">
        <x:v>1210</x:v>
      </x:c>
      <x:c r="F24" s="62">
        <x:v>910</x:v>
      </x:c>
      <x:c r="G24" s="62"/>
      <x:c r="H24" s="62">
        <x:v>6900</x:v>
      </x:c>
      <x:c r="I24" s="62">
        <x:v>1530</x:v>
      </x:c>
      <x:c r="J24" s="62">
        <x:v>1600</x:v>
      </x:c>
      <x:c r="K24" s="62"/>
      <x:c r="L24" s="62">
        <x:v>5400</x:v>
      </x:c>
      <x:c r="M24" s="62">
        <x:v>1560</x:v>
      </x:c>
      <x:c r="N24" s="62">
        <x:v>800</x:v>
      </x:c>
      <x:c r="O24" s="62"/>
      <x:c r="P24" s="62"/>
      <x:c r="Q24" s="62">
        <x:v>730</x:v>
      </x:c>
      <x:c r="R24" s="62">
        <x:v>330</x:v>
      </x:c>
      <x:c r="S24" s="62"/>
      <x:c r="T24" s="62">
        <x:v>2400</x:v>
      </x:c>
      <x:c r="U24" s="62">
        <x:v>880</x:v>
      </x:c>
      <x:c r="V24" s="62">
        <x:v>190</x:v>
      </x:c>
      <x:c r="W24" s="62">
        <x:f>2000+190</x:f>
        <x:v>2190</x:v>
      </x:c>
      <x:c r="X24" s="62">
        <x:v>2250</x:v>
      </x:c>
      <x:c r="Y24" s="62">
        <x:v>450</x:v>
      </x:c>
      <x:c r="Z24" s="62">
        <x:v>190</x:v>
      </x:c>
      <x:c r="AA24" s="62">
        <x:v>2230</x:v>
      </x:c>
      <x:c r="AB24" s="62">
        <x:v>3300</x:v>
      </x:c>
      <x:c r="AC24" s="62">
        <x:v>450</x:v>
      </x:c>
      <x:c r="AD24" s="62">
        <x:v>1590</x:v>
      </x:c>
      <x:c r="AE24" s="62">
        <x:v>2080</x:v>
      </x:c>
      <x:c r="AF24" s="62">
        <x:v>3300</x:v>
      </x:c>
      <x:c r="AG24" s="62">
        <x:v>840</x:v>
      </x:c>
      <x:c r="AH24" s="62">
        <x:v>1600</x:v>
      </x:c>
    </x:row>
    <x:row r="25" spans="1:34" ht="18" customHeight="1">
      <x:c r="A25" s="109"/>
      <x:c r="B25" s="63" t="s">
        <x:v>31</x:v>
      </x:c>
      <x:c r="C25" s="61">
        <x:f t="shared" si="0"/>
        <x:v>11580</x:v>
      </x:c>
      <x:c r="D25" s="62">
        <x:v>650</x:v>
      </x:c>
      <x:c r="E25" s="62">
        <x:v>235</x:v>
      </x:c>
      <x:c r="F25" s="62">
        <x:v>580</x:v>
      </x:c>
      <x:c r="G25" s="62">
        <x:v>200</x:v>
      </x:c>
      <x:c r="H25" s="62">
        <x:v>1250</x:v>
      </x:c>
      <x:c r="I25" s="62">
        <x:v>195</x:v>
      </x:c>
      <x:c r="J25" s="62">
        <x:v>130</x:v>
      </x:c>
      <x:c r="K25" s="62">
        <x:v>525</x:v>
      </x:c>
      <x:c r="L25" s="62">
        <x:v>1250</x:v>
      </x:c>
      <x:c r="M25" s="62">
        <x:v>135</x:v>
      </x:c>
      <x:c r="N25" s="62">
        <x:v>400</x:v>
      </x:c>
      <x:c r="O25" s="62">
        <x:v>40</x:v>
      </x:c>
      <x:c r="P25" s="62">
        <x:v>430</x:v>
      </x:c>
      <x:c r="Q25" s="62"/>
      <x:c r="R25" s="62">
        <x:v>395</x:v>
      </x:c>
      <x:c r="S25" s="62">
        <x:v>395</x:v>
      </x:c>
      <x:c r="T25" s="62">
        <x:v>790</x:v>
      </x:c>
      <x:c r="U25" s="62"/>
      <x:c r="V25" s="62">
        <x:v>175</x:v>
      </x:c>
      <x:c r="W25" s="62">
        <x:f>500+65</x:f>
        <x:v>565</x:v>
      </x:c>
      <x:c r="X25" s="62">
        <x:v>500</x:v>
      </x:c>
      <x:c r="Y25" s="62">
        <x:v>350</x:v>
      </x:c>
      <x:c r="Z25" s="62">
        <x:v>265</x:v>
      </x:c>
      <x:c r="AA25" s="62">
        <x:v>515</x:v>
      </x:c>
      <x:c r="AB25" s="62">
        <x:v>450</x:v>
      </x:c>
      <x:c r="AC25" s="62">
        <x:v>240</x:v>
      </x:c>
      <x:c r="AD25" s="62">
        <x:v>465</x:v>
      </x:c>
      <x:c r="AE25" s="62">
        <x:v>455</x:v>
      </x:c>
      <x:c r="AF25" s="62">
        <x:v>600</x:v>
      </x:c>
      <x:c r="AG25" s="62">
        <x:v>220</x:v>
      </x:c>
      <x:c r="AH25" s="62">
        <x:v>405</x:v>
      </x:c>
    </x:row>
    <x:row r="26" spans="1:34" ht="18" customHeight="1">
      <x:c r="A26" s="109"/>
      <x:c r="B26" s="63" t="s">
        <x:v>11</x:v>
      </x:c>
      <x:c r="C26" s="61">
        <x:f t="shared" si="0"/>
        <x:v>83905</x:v>
      </x:c>
      <x:c r="D26" s="62">
        <x:v>7000</x:v>
      </x:c>
      <x:c r="E26" s="62">
        <x:v>1360</x:v>
      </x:c>
      <x:c r="F26" s="62">
        <x:v>2160</x:v>
      </x:c>
      <x:c r="G26" s="62">
        <x:v>1080</x:v>
      </x:c>
      <x:c r="H26" s="62">
        <x:v>7100</x:v>
      </x:c>
      <x:c r="I26" s="62">
        <x:v>1410</x:v>
      </x:c>
      <x:c r="J26" s="62">
        <x:v>1510</x:v>
      </x:c>
      <x:c r="K26" s="62">
        <x:v>3410</x:v>
      </x:c>
      <x:c r="L26" s="62">
        <x:v>6700</x:v>
      </x:c>
      <x:c r="M26" s="62">
        <x:v>1570</x:v>
      </x:c>
      <x:c r="N26" s="62">
        <x:v>4980</x:v>
      </x:c>
      <x:c r="O26" s="62">
        <x:v>1180</x:v>
      </x:c>
      <x:c r="P26" s="62">
        <x:v>1550</x:v>
      </x:c>
      <x:c r="Q26" s="62">
        <x:v>700</x:v>
      </x:c>
      <x:c r="R26" s="62">
        <x:v>5540</x:v>
      </x:c>
      <x:c r="S26" s="62">
        <x:v>2660</x:v>
      </x:c>
      <x:c r="T26" s="62">
        <x:v>4450</x:v>
      </x:c>
      <x:c r="U26" s="62">
        <x:v>2220</x:v>
      </x:c>
      <x:c r="V26" s="62">
        <x:v>1430</x:v>
      </x:c>
      <x:c r="W26" s="62">
        <x:f>2100+280</x:f>
        <x:v>2380</x:v>
      </x:c>
      <x:c r="X26" s="62">
        <x:v>4450</x:v>
      </x:c>
      <x:c r="Y26" s="62">
        <x:v>2550</x:v>
      </x:c>
      <x:c r="Z26" s="62">
        <x:v>1880</x:v>
      </x:c>
      <x:c r="AA26" s="62">
        <x:v>2580</x:v>
      </x:c>
      <x:c r="AB26" s="62">
        <x:v>4050</x:v>
      </x:c>
      <x:c r="AC26" s="62">
        <x:v>2295</x:v>
      </x:c>
      <x:c r="AD26" s="62">
        <x:v>3580</x:v>
      </x:c>
      <x:c r="AE26" s="62">
        <x:v>2130</x:v>
      </x:c>
      <x:c r="AF26" s="62">
        <x:v>5350</x:v>
      </x:c>
      <x:c r="AG26" s="62">
        <x:v>2550</x:v>
      </x:c>
      <x:c r="AH26" s="62">
        <x:v>3560</x:v>
      </x:c>
    </x:row>
    <x:row r="27" spans="1:34" ht="18" customHeight="1">
      <x:c r="A27" s="109"/>
      <x:c r="B27" s="63" t="s">
        <x:v>38</x:v>
      </x:c>
      <x:c r="C27" s="61">
        <x:f t="shared" si="0"/>
        <x:v>12766</x:v>
      </x:c>
      <x:c r="D27" s="62">
        <x:v>1000</x:v>
      </x:c>
      <x:c r="E27" s="62">
        <x:v>410</x:v>
      </x:c>
      <x:c r="F27" s="62">
        <x:v>375</x:v>
      </x:c>
      <x:c r="G27" s="62">
        <x:v>555</x:v>
      </x:c>
      <x:c r="H27" s="62">
        <x:v>930</x:v>
      </x:c>
      <x:c r="I27" s="62">
        <x:v>625</x:v>
      </x:c>
      <x:c r="J27" s="62">
        <x:v>250</x:v>
      </x:c>
      <x:c r="K27" s="62">
        <x:v>665</x:v>
      </x:c>
      <x:c r="L27" s="62">
        <x:v>920</x:v>
      </x:c>
      <x:c r="M27" s="62">
        <x:v>545</x:v>
      </x:c>
      <x:c r="N27" s="62">
        <x:v>350</x:v>
      </x:c>
      <x:c r="O27" s="62">
        <x:v>35</x:v>
      </x:c>
      <x:c r="P27" s="62">
        <x:v>560</x:v>
      </x:c>
      <x:c r="Q27" s="62">
        <x:v>30</x:v>
      </x:c>
      <x:c r="R27" s="62">
        <x:v>320</x:v>
      </x:c>
      <x:c r="S27" s="62">
        <x:v>330</x:v>
      </x:c>
      <x:c r="T27" s="62">
        <x:v>530</x:v>
      </x:c>
      <x:c r="U27" s="62">
        <x:v>140</x:v>
      </x:c>
      <x:c r="V27" s="62">
        <x:v>165</x:v>
      </x:c>
      <x:c r="W27" s="62">
        <x:f>95+450</x:f>
        <x:v>545</x:v>
      </x:c>
      <x:c r="X27" s="62">
        <x:v>610</x:v>
      </x:c>
      <x:c r="Y27" s="62">
        <x:v>238</x:v>
      </x:c>
      <x:c r="Z27" s="62">
        <x:v>203</x:v>
      </x:c>
      <x:c r="AA27" s="62">
        <x:v>445</x:v>
      </x:c>
      <x:c r="AB27" s="62">
        <x:v>610</x:v>
      </x:c>
      <x:c r="AC27" s="62">
        <x:v>330</x:v>
      </x:c>
      <x:c r="AD27" s="62">
        <x:v>575</x:v>
      </x:c>
      <x:c r="AE27" s="62">
        <x:v>475</x:v>
      </x:c>
      <x:c r="AF27" s="62">
        <x:v>550</x:v>
      </x:c>
      <x:c r="AG27" s="62">
        <x:v>265</x:v>
      </x:c>
      <x:c r="AH27" s="62">
        <x:v>233</x:v>
      </x:c>
    </x:row>
    <x:row r="28" spans="1:34" ht="18" customHeight="1">
      <x:c r="A28" s="109"/>
      <x:c r="B28" s="63" t="s">
        <x:v>17</x:v>
      </x:c>
      <x:c r="C28" s="61"/>
      <x:c r="D28" s="62"/>
      <x:c r="E28" s="62"/>
      <x:c r="F28" s="62"/>
      <x:c r="G28" s="62"/>
      <x:c r="H28" s="62"/>
      <x:c r="I28" s="62"/>
      <x:c r="J28" s="62"/>
      <x:c r="K28" s="62"/>
      <x:c r="L28" s="62"/>
      <x:c r="M28" s="62"/>
      <x:c r="N28" s="62"/>
      <x:c r="O28" s="62"/>
      <x:c r="P28" s="62"/>
      <x:c r="Q28" s="62"/>
      <x:c r="R28" s="62"/>
      <x:c r="S28" s="62"/>
      <x:c r="T28" s="62"/>
      <x:c r="U28" s="62"/>
      <x:c r="V28" s="62"/>
      <x:c r="W28" s="62"/>
      <x:c r="X28" s="62"/>
      <x:c r="Y28" s="62"/>
      <x:c r="Z28" s="62"/>
      <x:c r="AA28" s="62"/>
      <x:c r="AB28" s="62"/>
      <x:c r="AC28" s="62"/>
      <x:c r="AD28" s="62"/>
      <x:c r="AE28" s="62"/>
      <x:c r="AF28" s="62"/>
      <x:c r="AG28" s="62"/>
      <x:c r="AH28" s="62"/>
    </x:row>
    <x:row r="29" spans="1:34" ht="18" customHeight="1">
      <x:c r="A29" s="110" t="s">
        <x:v>8</x:v>
      </x:c>
      <x:c r="B29" s="111"/>
      <x:c r="C29" s="68">
        <x:f>SUM(D29:AE29)</x:f>
        <x:v>153721</x:v>
      </x:c>
      <x:c r="D29" s="68">
        <x:f t="shared" ref="D29:AH29" si="2">SUM(D24:D28)</x:f>
        <x:v>14950</x:v>
      </x:c>
      <x:c r="E29" s="68">
        <x:f t="shared" si="2"/>
        <x:v>3215</x:v>
      </x:c>
      <x:c r="F29" s="68">
        <x:f t="shared" si="2"/>
        <x:v>4025</x:v>
      </x:c>
      <x:c r="G29" s="68">
        <x:f t="shared" si="2"/>
        <x:v>1835</x:v>
      </x:c>
      <x:c r="H29" s="68">
        <x:f t="shared" si="2"/>
        <x:v>16180</x:v>
      </x:c>
      <x:c r="I29" s="68">
        <x:f t="shared" si="2"/>
        <x:v>3760</x:v>
      </x:c>
      <x:c r="J29" s="68">
        <x:f t="shared" si="2"/>
        <x:v>3490</x:v>
      </x:c>
      <x:c r="K29" s="68">
        <x:f t="shared" si="2"/>
        <x:v>4600</x:v>
      </x:c>
      <x:c r="L29" s="68">
        <x:f t="shared" si="2"/>
        <x:v>14270</x:v>
      </x:c>
      <x:c r="M29" s="68">
        <x:f t="shared" si="2"/>
        <x:v>3810</x:v>
      </x:c>
      <x:c r="N29" s="68">
        <x:f t="shared" si="2"/>
        <x:v>6530</x:v>
      </x:c>
      <x:c r="O29" s="68">
        <x:f t="shared" si="2"/>
        <x:v>1255</x:v>
      </x:c>
      <x:c r="P29" s="68">
        <x:f t="shared" si="2"/>
        <x:v>2540</x:v>
      </x:c>
      <x:c r="Q29" s="68">
        <x:f t="shared" si="2"/>
        <x:v>1460</x:v>
      </x:c>
      <x:c r="R29" s="68">
        <x:f t="shared" si="2"/>
        <x:v>6585</x:v>
      </x:c>
      <x:c r="S29" s="68">
        <x:f t="shared" si="2"/>
        <x:v>3385</x:v>
      </x:c>
      <x:c r="T29" s="68">
        <x:f t="shared" si="2"/>
        <x:v>8170</x:v>
      </x:c>
      <x:c r="U29" s="68">
        <x:f t="shared" si="2"/>
        <x:v>3240</x:v>
      </x:c>
      <x:c r="V29" s="68">
        <x:f t="shared" si="2"/>
        <x:v>1960</x:v>
      </x:c>
      <x:c r="W29" s="68">
        <x:f t="shared" si="2"/>
        <x:v>5680</x:v>
      </x:c>
      <x:c r="X29" s="68">
        <x:f t="shared" si="2"/>
        <x:v>7810</x:v>
      </x:c>
      <x:c r="Y29" s="68">
        <x:f t="shared" si="2"/>
        <x:v>3588</x:v>
      </x:c>
      <x:c r="Z29" s="68">
        <x:f t="shared" si="2"/>
        <x:v>2538</x:v>
      </x:c>
      <x:c r="AA29" s="68">
        <x:f t="shared" si="2"/>
        <x:v>5770</x:v>
      </x:c>
      <x:c r="AB29" s="68">
        <x:f t="shared" si="2"/>
        <x:v>8410</x:v>
      </x:c>
      <x:c r="AC29" s="68">
        <x:f t="shared" si="2"/>
        <x:v>3315</x:v>
      </x:c>
      <x:c r="AD29" s="68">
        <x:f t="shared" si="2"/>
        <x:v>6210</x:v>
      </x:c>
      <x:c r="AE29" s="68">
        <x:f t="shared" si="2"/>
        <x:v>5140</x:v>
      </x:c>
      <x:c r="AF29" s="68">
        <x:f t="shared" si="2"/>
        <x:v>9800</x:v>
      </x:c>
      <x:c r="AG29" s="68">
        <x:f t="shared" si="2"/>
        <x:v>3875</x:v>
      </x:c>
      <x:c r="AH29" s="68">
        <x:f t="shared" si="2"/>
        <x:v>5798</x:v>
      </x:c>
    </x:row>
    <x:row r="30" spans="1:34" ht="18" customHeight="1">
      <x:c r="A30" s="101" t="s">
        <x:v>22</x:v>
      </x:c>
      <x:c r="B30" s="102"/>
      <x:c r="C30" s="69">
        <x:f t="shared" ref="C30:AH30" si="3">C23+C29</x:f>
        <x:v>785215</x:v>
      </x:c>
      <x:c r="D30" s="70">
        <x:f t="shared" si="3"/>
        <x:v>44190</x:v>
      </x:c>
      <x:c r="E30" s="70">
        <x:f t="shared" si="3"/>
        <x:v>25482</x:v>
      </x:c>
      <x:c r="F30" s="70">
        <x:f t="shared" si="3"/>
        <x:v>33512</x:v>
      </x:c>
      <x:c r="G30" s="70">
        <x:f t="shared" si="3"/>
        <x:v>7424</x:v>
      </x:c>
      <x:c r="H30" s="70">
        <x:f t="shared" si="3"/>
        <x:v>45165</x:v>
      </x:c>
      <x:c r="I30" s="70">
        <x:f t="shared" si="3"/>
        <x:v>27450</x:v>
      </x:c>
      <x:c r="J30" s="70">
        <x:f t="shared" si="3"/>
        <x:v>29195</x:v>
      </x:c>
      <x:c r="K30" s="70">
        <x:f t="shared" si="3"/>
        <x:v>20062</x:v>
      </x:c>
      <x:c r="L30" s="70">
        <x:f t="shared" si="3"/>
        <x:v>47475</x:v>
      </x:c>
      <x:c r="M30" s="70">
        <x:f t="shared" si="3"/>
        <x:v>30897</x:v>
      </x:c>
      <x:c r="N30" s="70">
        <x:f t="shared" si="3"/>
        <x:v>35850</x:v>
      </x:c>
      <x:c r="O30" s="70">
        <x:f t="shared" si="3"/>
        <x:v>6064</x:v>
      </x:c>
      <x:c r="P30" s="70">
        <x:f t="shared" si="3"/>
        <x:v>19925</x:v>
      </x:c>
      <x:c r="Q30" s="70">
        <x:f t="shared" si="3"/>
        <x:v>13799</x:v>
      </x:c>
      <x:c r="R30" s="70">
        <x:f t="shared" si="3"/>
        <x:v>40764</x:v>
      </x:c>
      <x:c r="S30" s="70">
        <x:f t="shared" si="3"/>
        <x:v>14892</x:v>
      </x:c>
      <x:c r="T30" s="70">
        <x:f t="shared" si="3"/>
        <x:v>33070</x:v>
      </x:c>
      <x:c r="U30" s="70">
        <x:f t="shared" si="3"/>
        <x:v>18665</x:v>
      </x:c>
      <x:c r="V30" s="70">
        <x:f t="shared" si="3"/>
        <x:v>16892</x:v>
      </x:c>
      <x:c r="W30" s="70">
        <x:f t="shared" si="3"/>
        <x:v>29216</x:v>
      </x:c>
      <x:c r="X30" s="70">
        <x:f t="shared" si="3"/>
        <x:v>32970</x:v>
      </x:c>
      <x:c r="Y30" s="70">
        <x:f t="shared" si="3"/>
        <x:v>30759</x:v>
      </x:c>
      <x:c r="Z30" s="70">
        <x:f t="shared" si="3"/>
        <x:v>32392</x:v>
      </x:c>
      <x:c r="AA30" s="70">
        <x:f t="shared" si="3"/>
        <x:v>19327</x:v>
      </x:c>
      <x:c r="AB30" s="70">
        <x:f t="shared" si="3"/>
        <x:v>31220</x:v>
      </x:c>
      <x:c r="AC30" s="70">
        <x:f t="shared" si="3"/>
        <x:v>30013</x:v>
      </x:c>
      <x:c r="AD30" s="70">
        <x:f t="shared" si="3"/>
        <x:v>47134</x:v>
      </x:c>
      <x:c r="AE30" s="70">
        <x:f t="shared" si="3"/>
        <x:v>21411</x:v>
      </x:c>
      <x:c r="AF30" s="70">
        <x:f t="shared" si="3"/>
        <x:v>41720</x:v>
      </x:c>
      <x:c r="AG30" s="70">
        <x:f t="shared" si="3"/>
        <x:v>33725</x:v>
      </x:c>
      <x:c r="AH30" s="70">
        <x:f t="shared" si="3"/>
        <x:v>32800</x:v>
      </x:c>
    </x:row>
  </x:sheetData>
  <x:mergeCells count="13">
    <x:mergeCell ref="A30:B30"/>
    <x:mergeCell ref="A6:B6"/>
    <x:mergeCell ref="A7:B7"/>
    <x:mergeCell ref="A8:A22"/>
    <x:mergeCell ref="A23:B23"/>
    <x:mergeCell ref="A24:A28"/>
    <x:mergeCell ref="A29:B29"/>
    <x:mergeCell ref="A5:B5"/>
    <x:mergeCell ref="A1:AH1"/>
    <x:mergeCell ref="A2:B2"/>
    <x:mergeCell ref="C2:C4"/>
    <x:mergeCell ref="A3:B3"/>
    <x:mergeCell ref="A4:B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G30"/>
  <x:sheetViews>
    <x:sheetView topLeftCell="A1" zoomScaleNormal="100" zoomScaleSheetLayoutView="75" workbookViewId="0">
      <x:pane xSplit="3" ySplit="1" topLeftCell="D2" activePane="bottomRight" state="frozen"/>
      <x:selection pane="bottomRight" activeCell="B10" activeCellId="0" sqref="B10:B10"/>
    </x:sheetView>
  </x:sheetViews>
  <x:sheetFormatPr defaultColWidth="9.00390625" defaultRowHeight="16.5"/>
  <x:sheetData>
    <x:row r="1" spans="1:33" ht="30" customHeight="1">
      <x:c r="A1" s="120" t="s">
        <x:v>85</x:v>
      </x:c>
      <x:c r="B1" s="120"/>
      <x:c r="C1" s="120"/>
      <x:c r="D1" s="120"/>
      <x:c r="E1" s="120"/>
      <x:c r="F1" s="120"/>
      <x:c r="G1" s="120"/>
      <x:c r="H1" s="120"/>
      <x:c r="I1" s="120"/>
      <x:c r="J1" s="120"/>
      <x:c r="K1" s="120"/>
      <x:c r="L1" s="120"/>
      <x:c r="M1" s="120"/>
      <x:c r="N1" s="120"/>
      <x:c r="O1" s="120"/>
      <x:c r="P1" s="120"/>
      <x:c r="Q1" s="120"/>
      <x:c r="R1" s="120"/>
      <x:c r="S1" s="120"/>
      <x:c r="T1" s="120"/>
      <x:c r="U1" s="120"/>
      <x:c r="V1" s="120"/>
      <x:c r="W1" s="120"/>
      <x:c r="X1" s="120"/>
      <x:c r="Y1" s="120"/>
      <x:c r="Z1" s="120"/>
      <x:c r="AA1" s="120"/>
      <x:c r="AB1" s="120"/>
      <x:c r="AC1" s="120"/>
      <x:c r="AD1" s="120"/>
      <x:c r="AE1" s="120"/>
      <x:c r="AF1" s="120"/>
      <x:c r="AG1" s="120"/>
    </x:row>
    <x:row r="2" spans="1:33" ht="18" customHeight="1">
      <x:c r="A2" s="121" t="s">
        <x:v>54</x:v>
      </x:c>
      <x:c r="B2" s="122"/>
      <x:c r="C2" s="123" t="s">
        <x:v>12</x:v>
      </x:c>
      <x:c r="D2" s="45">
        <x:v>1</x:v>
      </x:c>
      <x:c r="E2" s="45">
        <x:v>2</x:v>
      </x:c>
      <x:c r="F2" s="45">
        <x:v>3</x:v>
      </x:c>
      <x:c r="G2" s="45">
        <x:v>4</x:v>
      </x:c>
      <x:c r="H2" s="45">
        <x:v>5</x:v>
      </x:c>
      <x:c r="I2" s="45">
        <x:v>6</x:v>
      </x:c>
      <x:c r="J2" s="45">
        <x:v>7</x:v>
      </x:c>
      <x:c r="K2" s="45">
        <x:v>8</x:v>
      </x:c>
      <x:c r="L2" s="45">
        <x:v>9</x:v>
      </x:c>
      <x:c r="M2" s="45">
        <x:v>10</x:v>
      </x:c>
      <x:c r="N2" s="45">
        <x:v>11</x:v>
      </x:c>
      <x:c r="O2" s="45">
        <x:v>12</x:v>
      </x:c>
      <x:c r="P2" s="45">
        <x:v>13</x:v>
      </x:c>
      <x:c r="Q2" s="45">
        <x:v>14</x:v>
      </x:c>
      <x:c r="R2" s="45">
        <x:v>15</x:v>
      </x:c>
      <x:c r="S2" s="45">
        <x:v>16</x:v>
      </x:c>
      <x:c r="T2" s="45">
        <x:v>17</x:v>
      </x:c>
      <x:c r="U2" s="45">
        <x:v>18</x:v>
      </x:c>
      <x:c r="V2" s="45">
        <x:v>19</x:v>
      </x:c>
      <x:c r="W2" s="45">
        <x:v>20</x:v>
      </x:c>
      <x:c r="X2" s="45">
        <x:v>21</x:v>
      </x:c>
      <x:c r="Y2" s="45">
        <x:v>22</x:v>
      </x:c>
      <x:c r="Z2" s="45">
        <x:v>23</x:v>
      </x:c>
      <x:c r="AA2" s="45">
        <x:v>24</x:v>
      </x:c>
      <x:c r="AB2" s="45">
        <x:v>25</x:v>
      </x:c>
      <x:c r="AC2" s="45">
        <x:v>26</x:v>
      </x:c>
      <x:c r="AD2" s="45">
        <x:v>27</x:v>
      </x:c>
      <x:c r="AE2" s="45">
        <x:v>28</x:v>
      </x:c>
      <x:c r="AF2" s="45">
        <x:v>29</x:v>
      </x:c>
      <x:c r="AG2" s="45">
        <x:v>30</x:v>
      </x:c>
    </x:row>
    <x:row r="3" spans="1:33" ht="18" customHeight="1">
      <x:c r="A3" s="126" t="s">
        <x:v>68</x:v>
      </x:c>
      <x:c r="B3" s="127"/>
      <x:c r="C3" s="124"/>
      <x:c r="D3" s="46" t="s">
        <x:v>29</x:v>
      </x:c>
      <x:c r="E3" s="46" t="s">
        <x:v>3</x:v>
      </x:c>
      <x:c r="F3" s="46" t="s">
        <x:v>5</x:v>
      </x:c>
      <x:c r="G3" s="46" t="s">
        <x:v>27</x:v>
      </x:c>
      <x:c r="H3" s="46" t="s">
        <x:v>19</x:v>
      </x:c>
      <x:c r="I3" s="46" t="s">
        <x:v>18</x:v>
      </x:c>
      <x:c r="J3" s="46" t="s">
        <x:v>26</x:v>
      </x:c>
      <x:c r="K3" s="46" t="s">
        <x:v>29</x:v>
      </x:c>
      <x:c r="L3" s="46" t="s">
        <x:v>3</x:v>
      </x:c>
      <x:c r="M3" s="46" t="s">
        <x:v>5</x:v>
      </x:c>
      <x:c r="N3" s="46" t="s">
        <x:v>27</x:v>
      </x:c>
      <x:c r="O3" s="46" t="s">
        <x:v>19</x:v>
      </x:c>
      <x:c r="P3" s="46" t="s">
        <x:v>18</x:v>
      </x:c>
      <x:c r="Q3" s="46" t="s">
        <x:v>26</x:v>
      </x:c>
      <x:c r="R3" s="46" t="s">
        <x:v>29</x:v>
      </x:c>
      <x:c r="S3" s="46" t="s">
        <x:v>3</x:v>
      </x:c>
      <x:c r="T3" s="46" t="s">
        <x:v>5</x:v>
      </x:c>
      <x:c r="U3" s="46" t="s">
        <x:v>27</x:v>
      </x:c>
      <x:c r="V3" s="46" t="s">
        <x:v>19</x:v>
      </x:c>
      <x:c r="W3" s="46" t="s">
        <x:v>18</x:v>
      </x:c>
      <x:c r="X3" s="46" t="s">
        <x:v>26</x:v>
      </x:c>
      <x:c r="Y3" s="46" t="s">
        <x:v>29</x:v>
      </x:c>
      <x:c r="Z3" s="46" t="s">
        <x:v>3</x:v>
      </x:c>
      <x:c r="AA3" s="46" t="s">
        <x:v>5</x:v>
      </x:c>
      <x:c r="AB3" s="46" t="s">
        <x:v>27</x:v>
      </x:c>
      <x:c r="AC3" s="46" t="s">
        <x:v>19</x:v>
      </x:c>
      <x:c r="AD3" s="46" t="s">
        <x:v>18</x:v>
      </x:c>
      <x:c r="AE3" s="46" t="s">
        <x:v>26</x:v>
      </x:c>
      <x:c r="AF3" s="46" t="s">
        <x:v>29</x:v>
      </x:c>
      <x:c r="AG3" s="46" t="s">
        <x:v>3</x:v>
      </x:c>
    </x:row>
    <x:row r="4" spans="1:33" ht="18" customHeight="1">
      <x:c r="A4" s="118" t="s">
        <x:v>33</x:v>
      </x:c>
      <x:c r="B4" s="119"/>
      <x:c r="C4" s="125"/>
      <x:c r="D4" s="47" t="s">
        <x:v>21</x:v>
      </x:c>
      <x:c r="E4" s="47" t="s">
        <x:v>21</x:v>
      </x:c>
      <x:c r="F4" s="47" t="s">
        <x:v>21</x:v>
      </x:c>
      <x:c r="G4" s="47" t="s">
        <x:v>21</x:v>
      </x:c>
      <x:c r="H4" s="47" t="s">
        <x:v>21</x:v>
      </x:c>
      <x:c r="I4" s="47" t="s">
        <x:v>21</x:v>
      </x:c>
      <x:c r="J4" s="47" t="s">
        <x:v>21</x:v>
      </x:c>
      <x:c r="K4" s="47" t="s">
        <x:v>21</x:v>
      </x:c>
      <x:c r="L4" s="47" t="s">
        <x:v>21</x:v>
      </x:c>
      <x:c r="M4" s="47" t="s">
        <x:v>21</x:v>
      </x:c>
      <x:c r="N4" s="47" t="s">
        <x:v>21</x:v>
      </x:c>
      <x:c r="O4" s="47" t="s">
        <x:v>10</x:v>
      </x:c>
      <x:c r="P4" s="47" t="s">
        <x:v>2</x:v>
      </x:c>
      <x:c r="Q4" s="47" t="s">
        <x:v>41</x:v>
      </x:c>
      <x:c r="R4" s="47" t="s">
        <x:v>21</x:v>
      </x:c>
      <x:c r="S4" s="47" t="s">
        <x:v>21</x:v>
      </x:c>
      <x:c r="T4" s="47" t="s">
        <x:v>21</x:v>
      </x:c>
      <x:c r="U4" s="47" t="s">
        <x:v>21</x:v>
      </x:c>
      <x:c r="V4" s="47" t="s">
        <x:v>21</x:v>
      </x:c>
      <x:c r="W4" s="47" t="s">
        <x:v>21</x:v>
      </x:c>
      <x:c r="X4" s="47" t="s">
        <x:v>21</x:v>
      </x:c>
      <x:c r="Y4" s="47" t="s">
        <x:v>2</x:v>
      </x:c>
      <x:c r="Z4" s="47" t="s">
        <x:v>21</x:v>
      </x:c>
      <x:c r="AA4" s="47" t="s">
        <x:v>10</x:v>
      </x:c>
      <x:c r="AB4" s="47" t="s">
        <x:v>10</x:v>
      </x:c>
      <x:c r="AC4" s="47" t="s">
        <x:v>21</x:v>
      </x:c>
      <x:c r="AD4" s="47" t="s">
        <x:v>21</x:v>
      </x:c>
      <x:c r="AE4" s="47" t="s">
        <x:v>10</x:v>
      </x:c>
      <x:c r="AF4" s="47" t="s">
        <x:v>2</x:v>
      </x:c>
      <x:c r="AG4" s="47" t="s">
        <x:v>21</x:v>
      </x:c>
    </x:row>
    <x:row r="5" spans="1:33" ht="18" customHeight="1">
      <x:c r="A5" s="118" t="s">
        <x:v>74</x:v>
      </x:c>
      <x:c r="B5" s="119"/>
      <x:c r="C5" s="48">
        <x:f t="shared" ref="C5:C27" si="0">SUM(D5:AE5)</x:f>
        <x:v>35050</x:v>
      </x:c>
      <x:c r="D5" s="49">
        <x:v>1300</x:v>
      </x:c>
      <x:c r="E5" s="49">
        <x:v>1300</x:v>
      </x:c>
      <x:c r="F5" s="49">
        <x:v>2700</x:v>
      </x:c>
      <x:c r="G5" s="49">
        <x:v>700</x:v>
      </x:c>
      <x:c r="H5" s="49">
        <x:v>800</x:v>
      </x:c>
      <x:c r="I5" s="49">
        <x:v>1300</x:v>
      </x:c>
      <x:c r="J5" s="49">
        <x:v>1700</x:v>
      </x:c>
      <x:c r="K5" s="49">
        <x:v>700</x:v>
      </x:c>
      <x:c r="L5" s="49">
        <x:v>1300</x:v>
      </x:c>
      <x:c r="M5" s="49">
        <x:v>1300</x:v>
      </x:c>
      <x:c r="N5" s="49">
        <x:v>1900</x:v>
      </x:c>
      <x:c r="O5" s="49">
        <x:v>500</x:v>
      </x:c>
      <x:c r="P5" s="49">
        <x:v>600</x:v>
      </x:c>
      <x:c r="Q5" s="49">
        <x:v>750</x:v>
      </x:c>
      <x:c r="R5" s="49">
        <x:v>1600</x:v>
      </x:c>
      <x:c r="S5" s="49">
        <x:v>1300</x:v>
      </x:c>
      <x:c r="T5" s="49">
        <x:v>1800</x:v>
      </x:c>
      <x:c r="U5" s="49">
        <x:v>2000</x:v>
      </x:c>
      <x:c r="V5" s="49">
        <x:v>400</x:v>
      </x:c>
      <x:c r="W5" s="49">
        <x:v>1300</x:v>
      </x:c>
      <x:c r="X5" s="49">
        <x:v>1800</x:v>
      </x:c>
      <x:c r="Y5" s="49">
        <x:v>1000</x:v>
      </x:c>
      <x:c r="Z5" s="49">
        <x:v>400</x:v>
      </x:c>
      <x:c r="AA5" s="49">
        <x:v>1800</x:v>
      </x:c>
      <x:c r="AB5" s="49">
        <x:v>500</x:v>
      </x:c>
      <x:c r="AC5" s="49">
        <x:v>1800</x:v>
      </x:c>
      <x:c r="AD5" s="49">
        <x:v>1700</x:v>
      </x:c>
      <x:c r="AE5" s="49">
        <x:v>800</x:v>
      </x:c>
      <x:c r="AF5" s="49">
        <x:v>500</x:v>
      </x:c>
      <x:c r="AG5" s="49">
        <x:v>2800</x:v>
      </x:c>
    </x:row>
    <x:row r="6" spans="1:33" ht="18" customHeight="1">
      <x:c r="A6" s="130" t="s">
        <x:v>0</x:v>
      </x:c>
      <x:c r="B6" s="119"/>
      <x:c r="C6" s="48">
        <x:f t="shared" si="0"/>
        <x:v>239600</x:v>
      </x:c>
      <x:c r="D6" s="49">
        <x:v>7800</x:v>
      </x:c>
      <x:c r="E6" s="49">
        <x:v>10000</x:v>
      </x:c>
      <x:c r="F6" s="49">
        <x:v>24000</x:v>
      </x:c>
      <x:c r="G6" s="49">
        <x:v>6100</x:v>
      </x:c>
      <x:c r="H6" s="49">
        <x:v>3600</x:v>
      </x:c>
      <x:c r="I6" s="49">
        <x:v>9800</x:v>
      </x:c>
      <x:c r="J6" s="49">
        <x:f>11900-1200</x:f>
        <x:v>10700</x:v>
      </x:c>
      <x:c r="K6" s="49">
        <x:v>5300</x:v>
      </x:c>
      <x:c r="L6" s="49">
        <x:v>12600</x:v>
      </x:c>
      <x:c r="M6" s="49">
        <x:v>13000</x:v>
      </x:c>
      <x:c r="N6" s="49">
        <x:f>14300-1500</x:f>
        <x:v>12800</x:v>
      </x:c>
      <x:c r="O6" s="49">
        <x:v>5100</x:v>
      </x:c>
      <x:c r="P6" s="49">
        <x:v>2400</x:v>
      </x:c>
      <x:c r="Q6" s="49">
        <x:v>3100</x:v>
      </x:c>
      <x:c r="R6" s="49">
        <x:f>12300-1200</x:f>
        <x:v>11100</x:v>
      </x:c>
      <x:c r="S6" s="49">
        <x:v>13500</x:v>
      </x:c>
      <x:c r="T6" s="49">
        <x:f>12000-1500</x:f>
        <x:v>10500</x:v>
      </x:c>
      <x:c r="U6" s="49">
        <x:f>11000-1500</x:f>
        <x:v>9500</x:v>
      </x:c>
      <x:c r="V6" s="49"/>
      <x:c r="W6" s="49">
        <x:v>13500</x:v>
      </x:c>
      <x:c r="X6" s="49">
        <x:v>10500</x:v>
      </x:c>
      <x:c r="Y6" s="49">
        <x:v>2300</x:v>
      </x:c>
      <x:c r="Z6" s="49"/>
      <x:c r="AA6" s="49">
        <x:f>13500-1800</x:f>
        <x:v>11700</x:v>
      </x:c>
      <x:c r="AB6" s="49">
        <x:v>2200</x:v>
      </x:c>
      <x:c r="AC6" s="49">
        <x:v>12000</x:v>
      </x:c>
      <x:c r="AD6" s="49">
        <x:f>12000-1300</x:f>
        <x:v>10700</x:v>
      </x:c>
      <x:c r="AE6" s="49">
        <x:v>5800</x:v>
      </x:c>
      <x:c r="AF6" s="49">
        <x:v>1600</x:v>
      </x:c>
      <x:c r="AG6" s="49">
        <x:v>13500</x:v>
      </x:c>
    </x:row>
    <x:row r="7" spans="1:33" ht="18" customHeight="1">
      <x:c r="A7" s="130" t="s">
        <x:v>76</x:v>
      </x:c>
      <x:c r="B7" s="119"/>
      <x:c r="C7" s="48">
        <x:f t="shared" si="0"/>
        <x:v>258520</x:v>
      </x:c>
      <x:c r="D7" s="49">
        <x:v>3800</x:v>
      </x:c>
      <x:c r="E7" s="49">
        <x:v>7500</x:v>
      </x:c>
      <x:c r="F7" s="49">
        <x:v>15800</x:v>
      </x:c>
      <x:c r="G7" s="49">
        <x:v>18950</x:v>
      </x:c>
      <x:c r="H7" s="49">
        <x:v>4000</x:v>
      </x:c>
      <x:c r="I7" s="49">
        <x:v>7500</x:v>
      </x:c>
      <x:c r="J7" s="49">
        <x:f>3500+3000+2000+1800</x:f>
        <x:v>10300</x:v>
      </x:c>
      <x:c r="K7" s="49">
        <x:v>15100</x:v>
      </x:c>
      <x:c r="L7" s="49">
        <x:v>7400</x:v>
      </x:c>
      <x:c r="M7" s="49">
        <x:v>14000</x:v>
      </x:c>
      <x:c r="N7" s="49">
        <x:v>11000</x:v>
      </x:c>
      <x:c r="O7" s="49">
        <x:v>8450</x:v>
      </x:c>
      <x:c r="P7" s="49">
        <x:v>1530</x:v>
      </x:c>
      <x:c r="Q7" s="49">
        <x:v>2600</x:v>
      </x:c>
      <x:c r="R7" s="49">
        <x:v>9500</x:v>
      </x:c>
      <x:c r="S7" s="49">
        <x:v>14350</x:v>
      </x:c>
      <x:c r="T7" s="49">
        <x:v>6900</x:v>
      </x:c>
      <x:c r="U7" s="49">
        <x:v>7600</x:v>
      </x:c>
      <x:c r="V7" s="49">
        <x:v>8300</x:v>
      </x:c>
      <x:c r="W7" s="49">
        <x:v>14350</x:v>
      </x:c>
      <x:c r="X7" s="49">
        <x:v>4400</x:v>
      </x:c>
      <x:c r="Y7" s="49">
        <x:v>3000</x:v>
      </x:c>
      <x:c r="Z7" s="49">
        <x:v>12800</x:v>
      </x:c>
      <x:c r="AA7" s="49">
        <x:v>13570</x:v>
      </x:c>
      <x:c r="AB7" s="49">
        <x:v>2450</x:v>
      </x:c>
      <x:c r="AC7" s="49">
        <x:v>9500</x:v>
      </x:c>
      <x:c r="AD7" s="49">
        <x:v>10300</x:v>
      </x:c>
      <x:c r="AE7" s="49">
        <x:v>13570</x:v>
      </x:c>
      <x:c r="AF7" s="49">
        <x:v>2450</x:v>
      </x:c>
      <x:c r="AG7" s="49">
        <x:v>12000</x:v>
      </x:c>
    </x:row>
    <x:row r="8" spans="1:33" ht="18" customHeight="1">
      <x:c r="A8" s="131" t="s">
        <x:v>48</x:v>
      </x:c>
      <x:c r="B8" s="50" t="s">
        <x:v>34</x:v>
      </x:c>
      <x:c r="C8" s="48">
        <x:f t="shared" si="0"/>
        <x:v>121965</x:v>
      </x:c>
      <x:c r="D8" s="49">
        <x:v>4470</x:v>
      </x:c>
      <x:c r="E8" s="49">
        <x:v>6750</x:v>
      </x:c>
      <x:c r="F8" s="49">
        <x:v>3950</x:v>
      </x:c>
      <x:c r="G8" s="49">
        <x:v>5110</x:v>
      </x:c>
      <x:c r="H8" s="49">
        <x:v>3770</x:v>
      </x:c>
      <x:c r="I8" s="49">
        <x:v>5850</x:v>
      </x:c>
      <x:c r="J8" s="49">
        <x:v>1680</x:v>
      </x:c>
      <x:c r="K8" s="49">
        <x:v>5190</x:v>
      </x:c>
      <x:c r="L8" s="49">
        <x:v>7590</x:v>
      </x:c>
      <x:c r="M8" s="49">
        <x:v>7050</x:v>
      </x:c>
      <x:c r="N8" s="49">
        <x:v>1610</x:v>
      </x:c>
      <x:c r="O8" s="49">
        <x:v>4500</x:v>
      </x:c>
      <x:c r="P8" s="49">
        <x:v>1935</x:v>
      </x:c>
      <x:c r="Q8" s="49">
        <x:v>4050</x:v>
      </x:c>
      <x:c r="R8" s="49">
        <x:v>2320</x:v>
      </x:c>
      <x:c r="S8" s="49">
        <x:v>4260</x:v>
      </x:c>
      <x:c r="T8" s="49">
        <x:v>6270</x:v>
      </x:c>
      <x:c r="U8" s="49">
        <x:v>9100</x:v>
      </x:c>
      <x:c r="V8" s="49">
        <x:v>750</x:v>
      </x:c>
      <x:c r="W8" s="49">
        <x:v>4260</x:v>
      </x:c>
      <x:c r="X8" s="49">
        <x:v>6070</x:v>
      </x:c>
      <x:c r="Y8" s="49">
        <x:v>3500</x:v>
      </x:c>
      <x:c r="Z8" s="49">
        <x:v>1100</x:v>
      </x:c>
      <x:c r="AA8" s="49">
        <x:v>7630</x:v>
      </x:c>
      <x:c r="AB8" s="49">
        <x:v>2450</x:v>
      </x:c>
      <x:c r="AC8" s="49">
        <x:v>3150</x:v>
      </x:c>
      <x:c r="AD8" s="49">
        <x:v>2070</x:v>
      </x:c>
      <x:c r="AE8" s="49">
        <x:v>5530</x:v>
      </x:c>
      <x:c r="AF8" s="49">
        <x:v>1600</x:v>
      </x:c>
      <x:c r="AG8" s="49">
        <x:v>4150</x:v>
      </x:c>
    </x:row>
    <x:row r="9" spans="1:33" ht="18" customHeight="1">
      <x:c r="A9" s="132"/>
      <x:c r="B9" s="50" t="s">
        <x:v>16</x:v>
      </x:c>
      <x:c r="C9" s="48">
        <x:f t="shared" si="0"/>
        <x:v>0</x:v>
      </x:c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</x:row>
    <x:row r="10" spans="1:33" ht="18" customHeight="1">
      <x:c r="A10" s="132"/>
      <x:c r="B10" s="50" t="s">
        <x:v>56</x:v>
      </x:c>
      <x:c r="C10" s="48">
        <x:f t="shared" si="0"/>
        <x:v>723</x:v>
      </x:c>
      <x:c r="D10" s="49"/>
      <x:c r="E10" s="49"/>
      <x:c r="F10" s="49">
        <x:v>140</x:v>
      </x:c>
      <x:c r="G10" s="49">
        <x:v>75</x:v>
      </x:c>
      <x:c r="H10" s="49"/>
      <x:c r="I10" s="49"/>
      <x:c r="J10" s="49"/>
      <x:c r="K10" s="49">
        <x:v>85</x:v>
      </x:c>
      <x:c r="L10" s="49"/>
      <x:c r="M10" s="49"/>
      <x:c r="N10" s="49">
        <x:v>130</x:v>
      </x:c>
      <x:c r="O10" s="49">
        <x:v>35</x:v>
      </x:c>
      <x:c r="P10" s="49">
        <x:v>10</x:v>
      </x:c>
      <x:c r="Q10" s="49"/>
      <x:c r="R10" s="49">
        <x:v>23</x:v>
      </x:c>
      <x:c r="S10" s="49"/>
      <x:c r="T10" s="49"/>
      <x:c r="U10" s="49"/>
      <x:c r="V10" s="49"/>
      <x:c r="W10" s="49"/>
      <x:c r="X10" s="49"/>
      <x:c r="Y10" s="49"/>
      <x:c r="Z10" s="49"/>
      <x:c r="AA10" s="49">
        <x:v>105</x:v>
      </x:c>
      <x:c r="AB10" s="49"/>
      <x:c r="AC10" s="49"/>
      <x:c r="AD10" s="49">
        <x:v>60</x:v>
      </x:c>
      <x:c r="AE10" s="49">
        <x:v>60</x:v>
      </x:c>
      <x:c r="AF10" s="49"/>
      <x:c r="AG10" s="49"/>
    </x:row>
    <x:row r="11" spans="1:33" ht="18" customHeight="1">
      <x:c r="A11" s="132"/>
      <x:c r="B11" s="50" t="s">
        <x:v>65</x:v>
      </x:c>
      <x:c r="C11" s="48">
        <x:f t="shared" si="0"/>
        <x:v>0</x:v>
      </x:c>
      <x:c r="D11" s="49"/>
      <x:c r="E11" s="49"/>
      <x:c r="F11" s="51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</x:row>
    <x:row r="12" spans="1:33" ht="18" customHeight="1">
      <x:c r="A12" s="132"/>
      <x:c r="B12" s="50" t="s">
        <x:v>51</x:v>
      </x:c>
      <x:c r="C12" s="48">
        <x:f t="shared" si="0"/>
        <x:v>0</x:v>
      </x:c>
      <x:c r="D12" s="52"/>
      <x:c r="E12" s="52"/>
      <x:c r="F12" s="51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</x:row>
    <x:row r="13" spans="1:33" ht="18" customHeight="1">
      <x:c r="A13" s="132"/>
      <x:c r="B13" s="50" t="s">
        <x:v>25</x:v>
      </x:c>
      <x:c r="C13" s="48">
        <x:f t="shared" si="0"/>
        <x:v>0</x:v>
      </x:c>
      <x:c r="D13" s="49"/>
      <x:c r="E13" s="49"/>
      <x:c r="F13" s="51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49"/>
      <x:c r="V13" s="49"/>
      <x:c r="W13" s="49"/>
      <x:c r="X13" s="49"/>
      <x:c r="Y13" s="49"/>
      <x:c r="Z13" s="49"/>
      <x:c r="AA13" s="49"/>
      <x:c r="AB13" s="49"/>
      <x:c r="AC13" s="49"/>
      <x:c r="AD13" s="49"/>
      <x:c r="AE13" s="49"/>
      <x:c r="AF13" s="49"/>
      <x:c r="AG13" s="49"/>
    </x:row>
    <x:row r="14" spans="1:33" ht="18" customHeight="1">
      <x:c r="A14" s="132"/>
      <x:c r="B14" s="50" t="s">
        <x:v>23</x:v>
      </x:c>
      <x:c r="C14" s="48">
        <x:f t="shared" si="0"/>
        <x:v>0</x:v>
      </x:c>
      <x:c r="D14" s="49"/>
      <x:c r="E14" s="49"/>
      <x:c r="F14" s="51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49"/>
      <x:c r="V14" s="49"/>
      <x:c r="W14" s="49"/>
      <x:c r="X14" s="49"/>
      <x:c r="Y14" s="49"/>
      <x:c r="Z14" s="49"/>
      <x:c r="AA14" s="49"/>
      <x:c r="AB14" s="49"/>
      <x:c r="AC14" s="49"/>
      <x:c r="AD14" s="49"/>
      <x:c r="AE14" s="49"/>
      <x:c r="AF14" s="49"/>
      <x:c r="AG14" s="49"/>
    </x:row>
    <x:row r="15" spans="1:33" ht="18" customHeight="1">
      <x:c r="A15" s="132"/>
      <x:c r="B15" s="50" t="s">
        <x:v>20</x:v>
      </x:c>
      <x:c r="C15" s="48">
        <x:f t="shared" si="0"/>
        <x:v>0</x:v>
      </x:c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49"/>
      <x:c r="V15" s="49"/>
      <x:c r="W15" s="49"/>
      <x:c r="X15" s="49"/>
      <x:c r="Y15" s="49"/>
      <x:c r="Z15" s="49"/>
      <x:c r="AA15" s="49"/>
      <x:c r="AB15" s="49"/>
      <x:c r="AC15" s="49"/>
      <x:c r="AD15" s="49"/>
      <x:c r="AE15" s="49"/>
      <x:c r="AF15" s="49"/>
      <x:c r="AG15" s="49"/>
    </x:row>
    <x:row r="16" spans="1:33" ht="18" customHeight="1">
      <x:c r="A16" s="132"/>
      <x:c r="B16" s="50" t="s">
        <x:v>62</x:v>
      </x:c>
      <x:c r="C16" s="48">
        <x:f t="shared" si="0"/>
        <x:v>0</x:v>
      </x:c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49"/>
      <x:c r="V16" s="49"/>
      <x:c r="W16" s="49"/>
      <x:c r="X16" s="49"/>
      <x:c r="Y16" s="49"/>
      <x:c r="Z16" s="49"/>
      <x:c r="AA16" s="49"/>
      <x:c r="AB16" s="49"/>
      <x:c r="AC16" s="49"/>
      <x:c r="AD16" s="49"/>
      <x:c r="AE16" s="49"/>
      <x:c r="AF16" s="49"/>
      <x:c r="AG16" s="49"/>
    </x:row>
    <x:row r="17" spans="1:33" ht="18" customHeight="1">
      <x:c r="A17" s="132"/>
      <x:c r="B17" s="50" t="s">
        <x:v>24</x:v>
      </x:c>
      <x:c r="C17" s="48">
        <x:f t="shared" si="0"/>
        <x:v>202430</x:v>
      </x:c>
      <x:c r="D17" s="49">
        <x:v>4000</x:v>
      </x:c>
      <x:c r="E17" s="49">
        <x:v>9650</x:v>
      </x:c>
      <x:c r="F17" s="49">
        <x:v>11550</x:v>
      </x:c>
      <x:c r="G17" s="49">
        <x:v>8450</x:v>
      </x:c>
      <x:c r="H17" s="49">
        <x:v>4200</x:v>
      </x:c>
      <x:c r="I17" s="49">
        <x:v>9300</x:v>
      </x:c>
      <x:c r="J17" s="49">
        <x:v>5600</x:v>
      </x:c>
      <x:c r="K17" s="49">
        <x:v>7070</x:v>
      </x:c>
      <x:c r="L17" s="49">
        <x:v>10100</x:v>
      </x:c>
      <x:c r="M17" s="49">
        <x:v>11300</x:v>
      </x:c>
      <x:c r="N17" s="49">
        <x:v>4570</x:v>
      </x:c>
      <x:c r="O17" s="49">
        <x:v>5280</x:v>
      </x:c>
      <x:c r="P17" s="49">
        <x:v>3520</x:v>
      </x:c>
      <x:c r="Q17" s="49">
        <x:v>4700</x:v>
      </x:c>
      <x:c r="R17" s="49">
        <x:v>4950</x:v>
      </x:c>
      <x:c r="S17" s="49">
        <x:v>8525</x:v>
      </x:c>
      <x:c r="T17" s="49">
        <x:v>11800</x:v>
      </x:c>
      <x:c r="U17" s="49">
        <x:v>10300</x:v>
      </x:c>
      <x:c r="V17" s="49">
        <x:v>1450</x:v>
      </x:c>
      <x:c r="W17" s="49">
        <x:v>8525</x:v>
      </x:c>
      <x:c r="X17" s="49">
        <x:v>11700</x:v>
      </x:c>
      <x:c r="Y17" s="49">
        <x:v>4400</x:v>
      </x:c>
      <x:c r="Z17" s="49">
        <x:v>3750</x:v>
      </x:c>
      <x:c r="AA17" s="49">
        <x:v>10820</x:v>
      </x:c>
      <x:c r="AB17" s="49">
        <x:v>4000</x:v>
      </x:c>
      <x:c r="AC17" s="49">
        <x:v>9000</x:v>
      </x:c>
      <x:c r="AD17" s="49">
        <x:v>4900</x:v>
      </x:c>
      <x:c r="AE17" s="49">
        <x:v>9020</x:v>
      </x:c>
      <x:c r="AF17" s="49">
        <x:v>3050</x:v>
      </x:c>
      <x:c r="AG17" s="49">
        <x:v>9500</x:v>
      </x:c>
    </x:row>
    <x:row r="18" spans="1:33" ht="18" customHeight="1">
      <x:c r="A18" s="132"/>
      <x:c r="B18" s="50" t="s">
        <x:v>4</x:v>
      </x:c>
      <x:c r="C18" s="48">
        <x:f t="shared" si="0"/>
        <x:v>723</x:v>
      </x:c>
      <x:c r="D18" s="49">
        <x:v>10</x:v>
      </x:c>
      <x:c r="E18" s="49">
        <x:v>30</x:v>
      </x:c>
      <x:c r="F18" s="49">
        <x:v>80</x:v>
      </x:c>
      <x:c r="G18" s="49">
        <x:v>16</x:v>
      </x:c>
      <x:c r="H18" s="49">
        <x:v>10</x:v>
      </x:c>
      <x:c r="I18" s="49">
        <x:v>30</x:v>
      </x:c>
      <x:c r="J18" s="49">
        <x:v>15</x:v>
      </x:c>
      <x:c r="K18" s="49">
        <x:v>16</x:v>
      </x:c>
      <x:c r="L18" s="49">
        <x:v>10</x:v>
      </x:c>
      <x:c r="M18" s="49">
        <x:v>155</x:v>
      </x:c>
      <x:c r="N18" s="49">
        <x:v>15</x:v>
      </x:c>
      <x:c r="O18" s="49">
        <x:v>16</x:v>
      </x:c>
      <x:c r="P18" s="49">
        <x:v>10</x:v>
      </x:c>
      <x:c r="Q18" s="49"/>
      <x:c r="R18" s="49">
        <x:v>15</x:v>
      </x:c>
      <x:c r="S18" s="49">
        <x:v>90</x:v>
      </x:c>
      <x:c r="T18" s="49">
        <x:v>10</x:v>
      </x:c>
      <x:c r="U18" s="49"/>
      <x:c r="V18" s="49">
        <x:v>15</x:v>
      </x:c>
      <x:c r="W18" s="49">
        <x:v>90</x:v>
      </x:c>
      <x:c r="X18" s="49">
        <x:v>10</x:v>
      </x:c>
      <x:c r="Y18" s="49"/>
      <x:c r="Z18" s="49">
        <x:v>15</x:v>
      </x:c>
      <x:c r="AA18" s="49">
        <x:v>16</x:v>
      </x:c>
      <x:c r="AB18" s="49">
        <x:v>3</x:v>
      </x:c>
      <x:c r="AC18" s="49"/>
      <x:c r="AD18" s="49">
        <x:v>30</x:v>
      </x:c>
      <x:c r="AE18" s="49">
        <x:v>16</x:v>
      </x:c>
      <x:c r="AF18" s="49">
        <x:v>3</x:v>
      </x:c>
      <x:c r="AG18" s="49"/>
    </x:row>
    <x:row r="19" spans="1:33" ht="18" customHeight="1">
      <x:c r="A19" s="132"/>
      <x:c r="B19" s="50" t="s">
        <x:v>1</x:v>
      </x:c>
      <x:c r="C19" s="48">
        <x:f t="shared" si="0"/>
        <x:v>4747</x:v>
      </x:c>
      <x:c r="D19" s="49">
        <x:v>106</x:v>
      </x:c>
      <x:c r="E19" s="49">
        <x:v>155</x:v>
      </x:c>
      <x:c r="F19" s="49">
        <x:v>225</x:v>
      </x:c>
      <x:c r="G19" s="49">
        <x:v>313</x:v>
      </x:c>
      <x:c r="H19" s="49">
        <x:v>56</x:v>
      </x:c>
      <x:c r="I19" s="49">
        <x:v>150</x:v>
      </x:c>
      <x:c r="J19" s="49">
        <x:v>128</x:v>
      </x:c>
      <x:c r="K19" s="49">
        <x:f>3+5+25+15+20+25+5+15</x:f>
        <x:v>113</x:v>
      </x:c>
      <x:c r="L19" s="49">
        <x:v>459</x:v>
      </x:c>
      <x:c r="M19" s="49">
        <x:v>250</x:v>
      </x:c>
      <x:c r="N19" s="49">
        <x:v>130</x:v>
      </x:c>
      <x:c r="O19" s="49">
        <x:f>3+5+25+15+17+15+3</x:f>
        <x:v>83</x:v>
      </x:c>
      <x:c r="P19" s="49">
        <x:v>179</x:v>
      </x:c>
      <x:c r="Q19" s="49">
        <x:v>65</x:v>
      </x:c>
      <x:c r="R19" s="49">
        <x:v>155</x:v>
      </x:c>
      <x:c r="S19" s="49"/>
      <x:c r="T19" s="49">
        <x:v>556</x:v>
      </x:c>
      <x:c r="U19" s="53">
        <x:v>108</x:v>
      </x:c>
      <x:c r="V19" s="49">
        <x:v>50</x:v>
      </x:c>
      <x:c r="W19" s="49">
        <x:v>100</x:v>
      </x:c>
      <x:c r="X19" s="49">
        <x:v>556</x:v>
      </x:c>
      <x:c r="Y19" s="49">
        <x:v>55</x:v>
      </x:c>
      <x:c r="Z19" s="49">
        <x:v>50</x:v>
      </x:c>
      <x:c r="AA19" s="49">
        <x:f>3+45+95</x:f>
        <x:v>143</x:v>
      </x:c>
      <x:c r="AB19" s="49">
        <x:v>54</x:v>
      </x:c>
      <x:c r="AC19" s="49">
        <x:v>75</x:v>
      </x:c>
      <x:c r="AD19" s="49">
        <x:v>315</x:v>
      </x:c>
      <x:c r="AE19" s="49">
        <x:f>3+5+5+5+5+95</x:f>
        <x:v>118</x:v>
      </x:c>
      <x:c r="AF19" s="49">
        <x:v>64</x:v>
      </x:c>
      <x:c r="AG19" s="49">
        <x:v>160</x:v>
      </x:c>
    </x:row>
    <x:row r="20" spans="1:33" ht="18" customHeight="1">
      <x:c r="A20" s="132"/>
      <x:c r="B20" s="50" t="s">
        <x:v>9</x:v>
      </x:c>
      <x:c r="C20" s="48">
        <x:f t="shared" si="0"/>
        <x:v>1145</x:v>
      </x:c>
      <x:c r="D20" s="49"/>
      <x:c r="E20" s="49">
        <x:v>265</x:v>
      </x:c>
      <x:c r="F20" s="49">
        <x:v>95</x:v>
      </x:c>
      <x:c r="G20" s="49"/>
      <x:c r="H20" s="49"/>
      <x:c r="I20" s="49">
        <x:v>220</x:v>
      </x:c>
      <x:c r="J20" s="49"/>
      <x:c r="K20" s="49"/>
      <x:c r="L20" s="49"/>
      <x:c r="M20" s="49">
        <x:v>375</x:v>
      </x:c>
      <x:c r="N20" s="49"/>
      <x:c r="O20" s="49"/>
      <x:c r="P20" s="49"/>
      <x:c r="Q20" s="49">
        <x:v>150</x:v>
      </x:c>
      <x:c r="R20" s="49"/>
      <x:c r="S20" s="49">
        <x:v>20</x:v>
      </x:c>
      <x:c r="T20" s="49"/>
      <x:c r="U20" s="49"/>
      <x:c r="V20" s="49"/>
      <x:c r="W20" s="49">
        <x:v>20</x:v>
      </x:c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</x:row>
    <x:row r="21" spans="1:33" ht="18" customHeight="1">
      <x:c r="A21" s="132"/>
      <x:c r="B21" s="50" t="s">
        <x:v>7</x:v>
      </x:c>
      <x:c r="C21" s="48">
        <x:f t="shared" si="0"/>
        <x:v>4029</x:v>
      </x:c>
      <x:c r="D21" s="49">
        <x:v>30</x:v>
      </x:c>
      <x:c r="E21" s="49">
        <x:v>100</x:v>
      </x:c>
      <x:c r="F21" s="49">
        <x:v>290</x:v>
      </x:c>
      <x:c r="G21" s="49">
        <x:v>126</x:v>
      </x:c>
      <x:c r="H21" s="49">
        <x:v>33</x:v>
      </x:c>
      <x:c r="I21" s="49"/>
      <x:c r="J21" s="49">
        <x:v>102</x:v>
      </x:c>
      <x:c r="K21" s="49">
        <x:v>116</x:v>
      </x:c>
      <x:c r="L21" s="49">
        <x:v>40</x:v>
      </x:c>
      <x:c r="M21" s="49">
        <x:v>250</x:v>
      </x:c>
      <x:c r="N21" s="49">
        <x:v>85</x:v>
      </x:c>
      <x:c r="O21" s="49">
        <x:v>68</x:v>
      </x:c>
      <x:c r="P21" s="49">
        <x:v>8</x:v>
      </x:c>
      <x:c r="Q21" s="49">
        <x:v>120</x:v>
      </x:c>
      <x:c r="R21" s="49">
        <x:v>92</x:v>
      </x:c>
      <x:c r="S21" s="49">
        <x:v>245</x:v>
      </x:c>
      <x:c r="T21" s="49">
        <x:v>635</x:v>
      </x:c>
      <x:c r="U21" s="49">
        <x:v>65</x:v>
      </x:c>
      <x:c r="V21" s="49">
        <x:v>60</x:v>
      </x:c>
      <x:c r="W21" s="49">
        <x:v>245</x:v>
      </x:c>
      <x:c r="X21" s="49">
        <x:v>655</x:v>
      </x:c>
      <x:c r="Y21" s="49">
        <x:v>75</x:v>
      </x:c>
      <x:c r="Z21" s="49">
        <x:v>120</x:v>
      </x:c>
      <x:c r="AA21" s="49">
        <x:v>130</x:v>
      </x:c>
      <x:c r="AB21" s="49">
        <x:v>4</x:v>
      </x:c>
      <x:c r="AC21" s="49">
        <x:v>80</x:v>
      </x:c>
      <x:c r="AD21" s="49">
        <x:v>165</x:v>
      </x:c>
      <x:c r="AE21" s="49">
        <x:v>90</x:v>
      </x:c>
      <x:c r="AF21" s="49">
        <x:v>56</x:v>
      </x:c>
      <x:c r="AG21" s="49">
        <x:v>205</x:v>
      </x:c>
    </x:row>
    <x:row r="22" spans="1:33" ht="18" customHeight="1">
      <x:c r="A22" s="133"/>
      <x:c r="B22" s="50" t="s">
        <x:v>66</x:v>
      </x:c>
      <x:c r="C22" s="48">
        <x:f t="shared" si="0"/>
        <x:v>0</x:v>
      </x:c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</x:row>
    <x:row r="23" spans="1:33" ht="18" customHeight="1">
      <x:c r="A23" s="134" t="s">
        <x:v>8</x:v>
      </x:c>
      <x:c r="B23" s="135"/>
      <x:c r="C23" s="54">
        <x:f t="shared" si="0"/>
        <x:v>868932</x:v>
      </x:c>
      <x:c r="D23" s="54">
        <x:f>SUM(D5:D22)</x:f>
        <x:v>21516</x:v>
      </x:c>
      <x:c r="E23" s="54">
        <x:f t="shared" ref="E23:AG23" si="1">SUM(E4:E22)</x:f>
        <x:v>35750</x:v>
      </x:c>
      <x:c r="F23" s="54">
        <x:f t="shared" si="1"/>
        <x:v>58830</x:v>
      </x:c>
      <x:c r="G23" s="54">
        <x:f t="shared" si="1"/>
        <x:v>39840</x:v>
      </x:c>
      <x:c r="H23" s="54">
        <x:f t="shared" si="1"/>
        <x:v>16469</x:v>
      </x:c>
      <x:c r="I23" s="54">
        <x:f t="shared" si="1"/>
        <x:v>34150</x:v>
      </x:c>
      <x:c r="J23" s="54">
        <x:f t="shared" si="1"/>
        <x:v>30225</x:v>
      </x:c>
      <x:c r="K23" s="54">
        <x:f t="shared" si="1"/>
        <x:v>33690</x:v>
      </x:c>
      <x:c r="L23" s="54">
        <x:f t="shared" si="1"/>
        <x:v>39499</x:v>
      </x:c>
      <x:c r="M23" s="54">
        <x:f t="shared" si="1"/>
        <x:v>47680</x:v>
      </x:c>
      <x:c r="N23" s="54">
        <x:f t="shared" si="1"/>
        <x:v>32240</x:v>
      </x:c>
      <x:c r="O23" s="54">
        <x:f t="shared" si="1"/>
        <x:v>24032</x:v>
      </x:c>
      <x:c r="P23" s="54">
        <x:f t="shared" si="1"/>
        <x:v>10192</x:v>
      </x:c>
      <x:c r="Q23" s="54">
        <x:f t="shared" si="1"/>
        <x:v>15535</x:v>
      </x:c>
      <x:c r="R23" s="54">
        <x:f t="shared" si="1"/>
        <x:v>29755</x:v>
      </x:c>
      <x:c r="S23" s="54">
        <x:f t="shared" si="1"/>
        <x:v>42290</x:v>
      </x:c>
      <x:c r="T23" s="54">
        <x:f t="shared" si="1"/>
        <x:v>38471</x:v>
      </x:c>
      <x:c r="U23" s="54">
        <x:f t="shared" si="1"/>
        <x:v>38673</x:v>
      </x:c>
      <x:c r="V23" s="54">
        <x:f t="shared" si="1"/>
        <x:v>11025</x:v>
      </x:c>
      <x:c r="W23" s="54">
        <x:f t="shared" si="1"/>
        <x:v>42390</x:v>
      </x:c>
      <x:c r="X23" s="54">
        <x:f t="shared" si="1"/>
        <x:v>35691</x:v>
      </x:c>
      <x:c r="Y23" s="54">
        <x:f t="shared" si="1"/>
        <x:v>14330</x:v>
      </x:c>
      <x:c r="Z23" s="54">
        <x:f t="shared" si="1"/>
        <x:v>18235</x:v>
      </x:c>
      <x:c r="AA23" s="54">
        <x:f t="shared" si="1"/>
        <x:v>45914</x:v>
      </x:c>
      <x:c r="AB23" s="54">
        <x:f t="shared" si="1"/>
        <x:v>11661</x:v>
      </x:c>
      <x:c r="AC23" s="54">
        <x:f t="shared" si="1"/>
        <x:v>35605</x:v>
      </x:c>
      <x:c r="AD23" s="54">
        <x:f t="shared" si="1"/>
        <x:v>30240</x:v>
      </x:c>
      <x:c r="AE23" s="54">
        <x:f t="shared" si="1"/>
        <x:v>35004</x:v>
      </x:c>
      <x:c r="AF23" s="54">
        <x:f t="shared" si="1"/>
        <x:v>9323</x:v>
      </x:c>
      <x:c r="AG23" s="54">
        <x:f t="shared" si="1"/>
        <x:v>42315</x:v>
      </x:c>
    </x:row>
    <x:row r="24" spans="1:33" ht="18" customHeight="1">
      <x:c r="A24" s="131" t="s">
        <x:v>75</x:v>
      </x:c>
      <x:c r="B24" s="50" t="s">
        <x:v>73</x:v>
      </x:c>
      <x:c r="C24" s="48">
        <x:f t="shared" si="0"/>
        <x:v>52610</x:v>
      </x:c>
      <x:c r="D24" s="49">
        <x:v>2380</x:v>
      </x:c>
      <x:c r="E24" s="49">
        <x:v>4000</x:v>
      </x:c>
      <x:c r="F24" s="49">
        <x:v>1640</x:v>
      </x:c>
      <x:c r="G24" s="49">
        <x:v>2090</x:v>
      </x:c>
      <x:c r="H24" s="49">
        <x:v>1790</x:v>
      </x:c>
      <x:c r="I24" s="49">
        <x:v>4000</x:v>
      </x:c>
      <x:c r="J24" s="49">
        <x:v>960</x:v>
      </x:c>
      <x:c r="K24" s="49">
        <x:v>2185</x:v>
      </x:c>
      <x:c r="L24" s="49">
        <x:v>4460</x:v>
      </x:c>
      <x:c r="M24" s="49">
        <x:v>7600</x:v>
      </x:c>
      <x:c r="N24" s="49">
        <x:v>885</x:v>
      </x:c>
      <x:c r="O24" s="49">
        <x:v>1265</x:v>
      </x:c>
      <x:c r="P24" s="49">
        <x:v>1270</x:v>
      </x:c>
      <x:c r="Q24" s="49">
        <x:v>1450</x:v>
      </x:c>
      <x:c r="R24" s="49">
        <x:v>1175</x:v>
      </x:c>
      <x:c r="S24" s="49">
        <x:v>290</x:v>
      </x:c>
      <x:c r="T24" s="49"/>
      <x:c r="U24" s="49">
        <x:v>3900</x:v>
      </x:c>
      <x:c r="V24" s="49">
        <x:v>1200</x:v>
      </x:c>
      <x:c r="W24" s="49">
        <x:v>290</x:v>
      </x:c>
      <x:c r="X24" s="49"/>
      <x:c r="Y24" s="49">
        <x:v>1900</x:v>
      </x:c>
      <x:c r="Z24" s="49">
        <x:v>1050</x:v>
      </x:c>
      <x:c r="AA24" s="49">
        <x:v>1260</x:v>
      </x:c>
      <x:c r="AB24" s="49"/>
      <x:c r="AC24" s="49">
        <x:v>2550</x:v>
      </x:c>
      <x:c r="AD24" s="49">
        <x:v>1760</x:v>
      </x:c>
      <x:c r="AE24" s="49">
        <x:v>1260</x:v>
      </x:c>
      <x:c r="AF24" s="49"/>
      <x:c r="AG24" s="49">
        <x:v>3750</x:v>
      </x:c>
    </x:row>
    <x:row r="25" spans="1:33" ht="18" customHeight="1">
      <x:c r="A25" s="132"/>
      <x:c r="B25" s="50" t="s">
        <x:v>31</x:v>
      </x:c>
      <x:c r="C25" s="48">
        <x:f t="shared" si="0"/>
        <x:v>18020</x:v>
      </x:c>
      <x:c r="D25" s="49">
        <x:v>545</x:v>
      </x:c>
      <x:c r="E25" s="49">
        <x:v>1000</x:v>
      </x:c>
      <x:c r="F25" s="49">
        <x:v>360</x:v>
      </x:c>
      <x:c r="G25" s="49">
        <x:v>445</x:v>
      </x:c>
      <x:c r="H25" s="49">
        <x:v>395</x:v>
      </x:c>
      <x:c r="I25" s="49">
        <x:v>550</x:v>
      </x:c>
      <x:c r="J25" s="49">
        <x:v>250</x:v>
      </x:c>
      <x:c r="K25" s="49">
        <x:v>425</x:v>
      </x:c>
      <x:c r="L25" s="49">
        <x:v>920</x:v>
      </x:c>
      <x:c r="M25" s="49">
        <x:v>1300</x:v>
      </x:c>
      <x:c r="N25" s="49">
        <x:v>220</x:v>
      </x:c>
      <x:c r="O25" s="49">
        <x:v>320</x:v>
      </x:c>
      <x:c r="P25" s="49">
        <x:v>540</x:v>
      </x:c>
      <x:c r="Q25" s="49">
        <x:v>265</x:v>
      </x:c>
      <x:c r="R25" s="49">
        <x:v>225</x:v>
      </x:c>
      <x:c r="S25" s="49">
        <x:v>460</x:v>
      </x:c>
      <x:c r="T25" s="49">
        <x:v>2120</x:v>
      </x:c>
      <x:c r="U25" s="49">
        <x:v>950</x:v>
      </x:c>
      <x:c r="V25" s="49">
        <x:v>190</x:v>
      </x:c>
      <x:c r="W25" s="49">
        <x:v>460</x:v>
      </x:c>
      <x:c r="X25" s="49">
        <x:v>2130</x:v>
      </x:c>
      <x:c r="Y25" s="49">
        <x:v>220</x:v>
      </x:c>
      <x:c r="Z25" s="49">
        <x:v>190</x:v>
      </x:c>
      <x:c r="AA25" s="49">
        <x:v>660</x:v>
      </x:c>
      <x:c r="AB25" s="49">
        <x:v>1260</x:v>
      </x:c>
      <x:c r="AC25" s="49">
        <x:v>490</x:v>
      </x:c>
      <x:c r="AD25" s="49">
        <x:v>600</x:v>
      </x:c>
      <x:c r="AE25" s="49">
        <x:v>530</x:v>
      </x:c>
      <x:c r="AF25" s="49">
        <x:v>192</x:v>
      </x:c>
      <x:c r="AG25" s="49">
        <x:v>930</x:v>
      </x:c>
    </x:row>
    <x:row r="26" spans="1:33" ht="18" customHeight="1">
      <x:c r="A26" s="132"/>
      <x:c r="B26" s="50" t="s">
        <x:v>11</x:v>
      </x:c>
      <x:c r="C26" s="48">
        <x:f t="shared" si="0"/>
        <x:v>80243</x:v>
      </x:c>
      <x:c r="D26" s="49">
        <x:v>2830</x:v>
      </x:c>
      <x:c r="E26" s="49">
        <x:v>4850</x:v>
      </x:c>
      <x:c r="F26" s="49">
        <x:v>2470</x:v>
      </x:c>
      <x:c r="G26" s="49">
        <x:v>4020</x:v>
      </x:c>
      <x:c r="H26" s="49">
        <x:v>2830</x:v>
      </x:c>
      <x:c r="I26" s="49">
        <x:v>3050</x:v>
      </x:c>
      <x:c r="J26" s="49">
        <x:v>715</x:v>
      </x:c>
      <x:c r="K26" s="49">
        <x:v>4175</x:v>
      </x:c>
      <x:c r="L26" s="49">
        <x:v>3350</x:v>
      </x:c>
      <x:c r="M26" s="49">
        <x:v>5350</x:v>
      </x:c>
      <x:c r="N26" s="49">
        <x:v>1190</x:v>
      </x:c>
      <x:c r="O26" s="49">
        <x:v>3268</x:v>
      </x:c>
      <x:c r="P26" s="49">
        <x:v>1940</x:v>
      </x:c>
      <x:c r="Q26" s="49">
        <x:v>1650</x:v>
      </x:c>
      <x:c r="R26" s="49">
        <x:v>825</x:v>
      </x:c>
      <x:c r="S26" s="49">
        <x:v>2955</x:v>
      </x:c>
      <x:c r="T26" s="49">
        <x:v>4600</x:v>
      </x:c>
      <x:c r="U26" s="49">
        <x:v>2220</x:v>
      </x:c>
      <x:c r="V26" s="49">
        <x:v>1050</x:v>
      </x:c>
      <x:c r="W26" s="49">
        <x:v>2955</x:v>
      </x:c>
      <x:c r="X26" s="49">
        <x:v>4600</x:v>
      </x:c>
      <x:c r="Y26" s="49">
        <x:v>1670</x:v>
      </x:c>
      <x:c r="Z26" s="49">
        <x:v>450</x:v>
      </x:c>
      <x:c r="AA26" s="49">
        <x:v>5550</x:v>
      </x:c>
      <x:c r="AB26" s="49">
        <x:v>1750</x:v>
      </x:c>
      <x:c r="AC26" s="49">
        <x:v>4200</x:v>
      </x:c>
      <x:c r="AD26" s="49">
        <x:v>1080</x:v>
      </x:c>
      <x:c r="AE26" s="49">
        <x:v>4650</x:v>
      </x:c>
      <x:c r="AF26" s="49">
        <x:v>1360</x:v>
      </x:c>
      <x:c r="AG26" s="49">
        <x:v>4200</x:v>
      </x:c>
    </x:row>
    <x:row r="27" spans="1:33" ht="18" customHeight="1">
      <x:c r="A27" s="132"/>
      <x:c r="B27" s="50" t="s">
        <x:v>38</x:v>
      </x:c>
      <x:c r="C27" s="48">
        <x:f t="shared" si="0"/>
        <x:v>14734</x:v>
      </x:c>
      <x:c r="D27" s="49">
        <x:v>525</x:v>
      </x:c>
      <x:c r="E27" s="49">
        <x:v>1520</x:v>
      </x:c>
      <x:c r="F27" s="49">
        <x:v>515</x:v>
      </x:c>
      <x:c r="G27" s="49">
        <x:v>253</x:v>
      </x:c>
      <x:c r="H27" s="49">
        <x:v>405</x:v>
      </x:c>
      <x:c r="I27" s="49">
        <x:v>520</x:v>
      </x:c>
      <x:c r="J27" s="49">
        <x:v>250</x:v>
      </x:c>
      <x:c r="K27" s="49">
        <x:v>343</x:v>
      </x:c>
      <x:c r="L27" s="49">
        <x:v>835</x:v>
      </x:c>
      <x:c r="M27" s="49">
        <x:v>1500</x:v>
      </x:c>
      <x:c r="N27" s="49">
        <x:v>255</x:v>
      </x:c>
      <x:c r="O27" s="49">
        <x:v>143</x:v>
      </x:c>
      <x:c r="P27" s="49">
        <x:v>445</x:v>
      </x:c>
      <x:c r="Q27" s="49">
        <x:v>490</x:v>
      </x:c>
      <x:c r="R27" s="49">
        <x:v>245</x:v>
      </x:c>
      <x:c r="S27" s="49">
        <x:v>415</x:v>
      </x:c>
      <x:c r="T27" s="49">
        <x:v>895</x:v>
      </x:c>
      <x:c r="U27" s="49">
        <x:v>770</x:v>
      </x:c>
      <x:c r="V27" s="49">
        <x:v>110</x:v>
      </x:c>
      <x:c r="W27" s="49">
        <x:v>415</x:v>
      </x:c>
      <x:c r="X27" s="49">
        <x:v>895</x:v>
      </x:c>
      <x:c r="Y27" s="49">
        <x:v>270</x:v>
      </x:c>
      <x:c r="Z27" s="49">
        <x:v>315</x:v>
      </x:c>
      <x:c r="AA27" s="49">
        <x:v>705</x:v>
      </x:c>
      <x:c r="AB27" s="49">
        <x:v>485</x:v>
      </x:c>
      <x:c r="AC27" s="49">
        <x:v>490</x:v>
      </x:c>
      <x:c r="AD27" s="49">
        <x:v>310</x:v>
      </x:c>
      <x:c r="AE27" s="49">
        <x:v>415</x:v>
      </x:c>
      <x:c r="AF27" s="49">
        <x:v>145</x:v>
      </x:c>
      <x:c r="AG27" s="49">
        <x:v>1050</x:v>
      </x:c>
    </x:row>
    <x:row r="28" spans="1:33" ht="18" customHeight="1">
      <x:c r="A28" s="133"/>
      <x:c r="B28" s="50" t="s">
        <x:v>17</x:v>
      </x:c>
      <x:c r="C28" s="48"/>
      <x:c r="D28" s="49"/>
      <x:c r="E28" s="49"/>
      <x:c r="F28" s="49"/>
      <x:c r="G28" s="49"/>
      <x:c r="H28" s="49"/>
      <x:c r="I28" s="49"/>
      <x:c r="J28" s="49"/>
      <x:c r="K28" s="49"/>
      <x:c r="L28" s="49"/>
      <x:c r="M28" s="49"/>
      <x:c r="N28" s="49"/>
      <x:c r="O28" s="49"/>
      <x:c r="P28" s="49"/>
      <x:c r="Q28" s="49"/>
      <x:c r="R28" s="49"/>
      <x:c r="S28" s="49"/>
      <x:c r="T28" s="49"/>
      <x:c r="U28" s="49"/>
      <x:c r="V28" s="49"/>
      <x:c r="W28" s="49"/>
      <x:c r="X28" s="49"/>
      <x:c r="Y28" s="49"/>
      <x:c r="Z28" s="49"/>
      <x:c r="AA28" s="49"/>
      <x:c r="AB28" s="49"/>
      <x:c r="AC28" s="49"/>
      <x:c r="AD28" s="49" t="s">
        <x:v>13</x:v>
      </x:c>
      <x:c r="AE28" s="49"/>
      <x:c r="AF28" s="49"/>
      <x:c r="AG28" s="49"/>
    </x:row>
    <x:row r="29" spans="1:33" ht="18" customHeight="1">
      <x:c r="A29" s="136" t="s">
        <x:v>8</x:v>
      </x:c>
      <x:c r="B29" s="137"/>
      <x:c r="C29" s="55">
        <x:f>SUM(D29:AE29)</x:f>
        <x:v>165607</x:v>
      </x:c>
      <x:c r="D29" s="55">
        <x:f t="shared" ref="D29:AG29" si="2">SUM(D24:D28)</x:f>
        <x:v>6280</x:v>
      </x:c>
      <x:c r="E29" s="55">
        <x:f t="shared" si="2"/>
        <x:v>11370</x:v>
      </x:c>
      <x:c r="F29" s="55">
        <x:f t="shared" si="2"/>
        <x:v>4985</x:v>
      </x:c>
      <x:c r="G29" s="55">
        <x:f t="shared" si="2"/>
        <x:v>6808</x:v>
      </x:c>
      <x:c r="H29" s="55">
        <x:f t="shared" si="2"/>
        <x:v>5420</x:v>
      </x:c>
      <x:c r="I29" s="55">
        <x:f t="shared" si="2"/>
        <x:v>8120</x:v>
      </x:c>
      <x:c r="J29" s="55">
        <x:f t="shared" si="2"/>
        <x:v>2175</x:v>
      </x:c>
      <x:c r="K29" s="55">
        <x:f t="shared" si="2"/>
        <x:v>7128</x:v>
      </x:c>
      <x:c r="L29" s="55">
        <x:f t="shared" si="2"/>
        <x:v>9565</x:v>
      </x:c>
      <x:c r="M29" s="55">
        <x:f t="shared" si="2"/>
        <x:v>15750</x:v>
      </x:c>
      <x:c r="N29" s="55">
        <x:f t="shared" si="2"/>
        <x:v>2550</x:v>
      </x:c>
      <x:c r="O29" s="55">
        <x:f t="shared" si="2"/>
        <x:v>4996</x:v>
      </x:c>
      <x:c r="P29" s="55">
        <x:f t="shared" si="2"/>
        <x:v>4195</x:v>
      </x:c>
      <x:c r="Q29" s="55">
        <x:f t="shared" si="2"/>
        <x:v>3855</x:v>
      </x:c>
      <x:c r="R29" s="55">
        <x:f t="shared" si="2"/>
        <x:v>2470</x:v>
      </x:c>
      <x:c r="S29" s="55">
        <x:f t="shared" si="2"/>
        <x:v>4120</x:v>
      </x:c>
      <x:c r="T29" s="55">
        <x:f t="shared" si="2"/>
        <x:v>7615</x:v>
      </x:c>
      <x:c r="U29" s="55">
        <x:f t="shared" si="2"/>
        <x:v>7840</x:v>
      </x:c>
      <x:c r="V29" s="55">
        <x:f t="shared" si="2"/>
        <x:v>2550</x:v>
      </x:c>
      <x:c r="W29" s="55">
        <x:f t="shared" si="2"/>
        <x:v>4120</x:v>
      </x:c>
      <x:c r="X29" s="55">
        <x:f t="shared" si="2"/>
        <x:v>7625</x:v>
      </x:c>
      <x:c r="Y29" s="55">
        <x:f t="shared" si="2"/>
        <x:v>4060</x:v>
      </x:c>
      <x:c r="Z29" s="55">
        <x:f t="shared" si="2"/>
        <x:v>2005</x:v>
      </x:c>
      <x:c r="AA29" s="55">
        <x:f t="shared" si="2"/>
        <x:v>8175</x:v>
      </x:c>
      <x:c r="AB29" s="55">
        <x:f t="shared" si="2"/>
        <x:v>3495</x:v>
      </x:c>
      <x:c r="AC29" s="55">
        <x:f t="shared" si="2"/>
        <x:v>7730</x:v>
      </x:c>
      <x:c r="AD29" s="55">
        <x:f t="shared" si="2"/>
        <x:v>3750</x:v>
      </x:c>
      <x:c r="AE29" s="55">
        <x:f t="shared" si="2"/>
        <x:v>6855</x:v>
      </x:c>
      <x:c r="AF29" s="55">
        <x:f t="shared" si="2"/>
        <x:v>1697</x:v>
      </x:c>
      <x:c r="AG29" s="55">
        <x:f t="shared" si="2"/>
        <x:v>9930</x:v>
      </x:c>
    </x:row>
    <x:row r="30" spans="1:33" ht="18" customHeight="1">
      <x:c r="A30" s="128" t="s">
        <x:v>22</x:v>
      </x:c>
      <x:c r="B30" s="129"/>
      <x:c r="C30" s="56">
        <x:f t="shared" ref="C30:AG30" si="3">C23+C29</x:f>
        <x:v>1034539</x:v>
      </x:c>
      <x:c r="D30" s="57">
        <x:f t="shared" si="3"/>
        <x:v>27796</x:v>
      </x:c>
      <x:c r="E30" s="57">
        <x:f t="shared" si="3"/>
        <x:v>47120</x:v>
      </x:c>
      <x:c r="F30" s="57">
        <x:f t="shared" si="3"/>
        <x:v>63815</x:v>
      </x:c>
      <x:c r="G30" s="57">
        <x:f t="shared" si="3"/>
        <x:v>46648</x:v>
      </x:c>
      <x:c r="H30" s="57">
        <x:f t="shared" si="3"/>
        <x:v>21889</x:v>
      </x:c>
      <x:c r="I30" s="57">
        <x:f t="shared" si="3"/>
        <x:v>42270</x:v>
      </x:c>
      <x:c r="J30" s="57">
        <x:f t="shared" si="3"/>
        <x:v>32400</x:v>
      </x:c>
      <x:c r="K30" s="57">
        <x:f t="shared" si="3"/>
        <x:v>40818</x:v>
      </x:c>
      <x:c r="L30" s="57">
        <x:f t="shared" si="3"/>
        <x:v>49064</x:v>
      </x:c>
      <x:c r="M30" s="57">
        <x:f t="shared" si="3"/>
        <x:v>63430</x:v>
      </x:c>
      <x:c r="N30" s="57">
        <x:f t="shared" si="3"/>
        <x:v>34790</x:v>
      </x:c>
      <x:c r="O30" s="57">
        <x:f t="shared" si="3"/>
        <x:v>29028</x:v>
      </x:c>
      <x:c r="P30" s="57">
        <x:f t="shared" si="3"/>
        <x:v>14387</x:v>
      </x:c>
      <x:c r="Q30" s="57">
        <x:f t="shared" si="3"/>
        <x:v>19390</x:v>
      </x:c>
      <x:c r="R30" s="57">
        <x:f t="shared" si="3"/>
        <x:v>32225</x:v>
      </x:c>
      <x:c r="S30" s="57">
        <x:f t="shared" si="3"/>
        <x:v>46410</x:v>
      </x:c>
      <x:c r="T30" s="57">
        <x:f t="shared" si="3"/>
        <x:v>46086</x:v>
      </x:c>
      <x:c r="U30" s="57">
        <x:f t="shared" si="3"/>
        <x:v>46513</x:v>
      </x:c>
      <x:c r="V30" s="57">
        <x:f t="shared" si="3"/>
        <x:v>13575</x:v>
      </x:c>
      <x:c r="W30" s="57">
        <x:f t="shared" si="3"/>
        <x:v>46510</x:v>
      </x:c>
      <x:c r="X30" s="57">
        <x:f t="shared" si="3"/>
        <x:v>43316</x:v>
      </x:c>
      <x:c r="Y30" s="57">
        <x:f t="shared" si="3"/>
        <x:v>18390</x:v>
      </x:c>
      <x:c r="Z30" s="57">
        <x:f t="shared" si="3"/>
        <x:v>20240</x:v>
      </x:c>
      <x:c r="AA30" s="57">
        <x:f t="shared" si="3"/>
        <x:v>54089</x:v>
      </x:c>
      <x:c r="AB30" s="57">
        <x:f t="shared" si="3"/>
        <x:v>15156</x:v>
      </x:c>
      <x:c r="AC30" s="57">
        <x:f t="shared" si="3"/>
        <x:v>43335</x:v>
      </x:c>
      <x:c r="AD30" s="57">
        <x:f t="shared" si="3"/>
        <x:v>33990</x:v>
      </x:c>
      <x:c r="AE30" s="57">
        <x:f t="shared" si="3"/>
        <x:v>41859</x:v>
      </x:c>
      <x:c r="AF30" s="57">
        <x:f t="shared" si="3"/>
        <x:v>11020</x:v>
      </x:c>
      <x:c r="AG30" s="57">
        <x:f t="shared" si="3"/>
        <x:v>52245</x:v>
      </x:c>
    </x:row>
  </x:sheetData>
  <x:mergeCells count="13">
    <x:mergeCell ref="A5:B5"/>
    <x:mergeCell ref="A1:AG1"/>
    <x:mergeCell ref="A2:B2"/>
    <x:mergeCell ref="C2:C4"/>
    <x:mergeCell ref="A3:B3"/>
    <x:mergeCell ref="A4:B4"/>
    <x:mergeCell ref="A30:B30"/>
    <x:mergeCell ref="A6:B6"/>
    <x:mergeCell ref="A7:B7"/>
    <x:mergeCell ref="A8:A22"/>
    <x:mergeCell ref="A23:B23"/>
    <x:mergeCell ref="A24:A28"/>
    <x:mergeCell ref="A29:B2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H30"/>
  <x:sheetViews>
    <x:sheetView topLeftCell="A1" zoomScaleNormal="100" zoomScaleSheetLayoutView="75" workbookViewId="0">
      <x:pane xSplit="3" ySplit="1" topLeftCell="D5" activePane="bottomRight" state="frozen"/>
      <x:selection pane="bottomRight" activeCell="C2" activeCellId="0" sqref="C2:C4"/>
    </x:sheetView>
  </x:sheetViews>
  <x:sheetFormatPr defaultColWidth="9.00390625" defaultRowHeight="16.5"/>
  <x:sheetData>
    <x:row r="1" spans="1:34" ht="30" customHeight="1">
      <x:c r="A1" s="92" t="s">
        <x:v>78</x:v>
      </x:c>
      <x:c r="B1" s="92"/>
      <x:c r="C1" s="92"/>
      <x:c r="D1" s="92"/>
      <x:c r="E1" s="92"/>
      <x:c r="F1" s="92"/>
      <x:c r="G1" s="92"/>
      <x:c r="H1" s="92"/>
      <x:c r="I1" s="92"/>
      <x:c r="J1" s="92"/>
      <x:c r="K1" s="92"/>
      <x:c r="L1" s="92"/>
      <x:c r="M1" s="92"/>
      <x:c r="N1" s="92"/>
      <x:c r="O1" s="92"/>
      <x:c r="P1" s="92"/>
      <x:c r="Q1" s="92"/>
      <x:c r="R1" s="92"/>
      <x:c r="S1" s="92"/>
      <x:c r="T1" s="92"/>
      <x:c r="U1" s="92"/>
      <x:c r="V1" s="92"/>
      <x:c r="W1" s="92"/>
      <x:c r="X1" s="92"/>
      <x:c r="Y1" s="92"/>
      <x:c r="Z1" s="92"/>
      <x:c r="AA1" s="92"/>
      <x:c r="AB1" s="92"/>
      <x:c r="AC1" s="92"/>
      <x:c r="AD1" s="92"/>
      <x:c r="AE1" s="92"/>
      <x:c r="AF1" s="92"/>
      <x:c r="AG1" s="92"/>
      <x:c r="AH1" s="92"/>
    </x:row>
    <x:row r="2" spans="1:34" ht="18" customHeight="1">
      <x:c r="A2" s="113" t="s">
        <x:v>54</x:v>
      </x:c>
      <x:c r="B2" s="11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  <x:c r="AH2" s="58">
        <x:v>31</x:v>
      </x:c>
    </x:row>
    <x:row r="3" spans="1:34" ht="18" customHeight="1">
      <x:c r="A3" s="116" t="s">
        <x:v>68</x:v>
      </x:c>
      <x:c r="B3" s="117"/>
      <x:c r="C3" s="96"/>
      <x:c r="D3" s="59" t="s">
        <x:v>5</x:v>
      </x:c>
      <x:c r="E3" s="59" t="s">
        <x:v>27</x:v>
      </x:c>
      <x:c r="F3" s="59" t="s">
        <x:v>19</x:v>
      </x:c>
      <x:c r="G3" s="59" t="s">
        <x:v>18</x:v>
      </x:c>
      <x:c r="H3" s="59" t="s">
        <x:v>26</x:v>
      </x:c>
      <x:c r="I3" s="59" t="s">
        <x:v>29</x:v>
      </x:c>
      <x:c r="J3" s="59" t="s">
        <x:v>3</x:v>
      </x:c>
      <x:c r="K3" s="59" t="s">
        <x:v>5</x:v>
      </x:c>
      <x:c r="L3" s="59" t="s">
        <x:v>27</x:v>
      </x:c>
      <x:c r="M3" s="59" t="s">
        <x:v>19</x:v>
      </x:c>
      <x:c r="N3" s="59" t="s">
        <x:v>18</x:v>
      </x:c>
      <x:c r="O3" s="59" t="s">
        <x:v>26</x:v>
      </x:c>
      <x:c r="P3" s="59" t="s">
        <x:v>29</x:v>
      </x:c>
      <x:c r="Q3" s="59" t="s">
        <x:v>3</x:v>
      </x:c>
      <x:c r="R3" s="59" t="s">
        <x:v>5</x:v>
      </x:c>
      <x:c r="S3" s="59" t="s">
        <x:v>27</x:v>
      </x:c>
      <x:c r="T3" s="59" t="s">
        <x:v>19</x:v>
      </x:c>
      <x:c r="U3" s="59" t="s">
        <x:v>18</x:v>
      </x:c>
      <x:c r="V3" s="59" t="s">
        <x:v>26</x:v>
      </x:c>
      <x:c r="W3" s="59" t="s">
        <x:v>29</x:v>
      </x:c>
      <x:c r="X3" s="59" t="s">
        <x:v>3</x:v>
      </x:c>
      <x:c r="Y3" s="59" t="s">
        <x:v>5</x:v>
      </x:c>
      <x:c r="Z3" s="59" t="s">
        <x:v>27</x:v>
      </x:c>
      <x:c r="AA3" s="59" t="s">
        <x:v>19</x:v>
      </x:c>
      <x:c r="AB3" s="59" t="s">
        <x:v>18</x:v>
      </x:c>
      <x:c r="AC3" s="59" t="s">
        <x:v>26</x:v>
      </x:c>
      <x:c r="AD3" s="59" t="s">
        <x:v>29</x:v>
      </x:c>
      <x:c r="AE3" s="59" t="s">
        <x:v>3</x:v>
      </x:c>
      <x:c r="AF3" s="59" t="s">
        <x:v>5</x:v>
      </x:c>
      <x:c r="AG3" s="59" t="s">
        <x:v>27</x:v>
      </x:c>
      <x:c r="AH3" s="59" t="s">
        <x:v>19</x:v>
      </x:c>
    </x:row>
    <x:row r="4" spans="1:34" ht="18" customHeight="1">
      <x:c r="A4" s="100" t="s">
        <x:v>33</x:v>
      </x:c>
      <x:c r="B4" s="103"/>
      <x:c r="C4" s="115"/>
      <x:c r="D4" s="60" t="s">
        <x:v>21</x:v>
      </x:c>
      <x:c r="E4" s="60" t="s">
        <x:v>21</x:v>
      </x:c>
      <x:c r="F4" s="60" t="s">
        <x:v>21</x:v>
      </x:c>
      <x:c r="G4" s="60" t="s">
        <x:v>21</x:v>
      </x:c>
      <x:c r="H4" s="60" t="s">
        <x:v>21</x:v>
      </x:c>
      <x:c r="I4" s="60" t="s">
        <x:v>21</x:v>
      </x:c>
      <x:c r="J4" s="60" t="s">
        <x:v>21</x:v>
      </x:c>
      <x:c r="K4" s="60" t="s">
        <x:v>2</x:v>
      </x:c>
      <x:c r="L4" s="60" t="s">
        <x:v>21</x:v>
      </x:c>
      <x:c r="M4" s="60" t="s">
        <x:v>21</x:v>
      </x:c>
      <x:c r="N4" s="60" t="s">
        <x:v>21</x:v>
      </x:c>
      <x:c r="O4" s="60" t="s">
        <x:v>21</x:v>
      </x:c>
      <x:c r="P4" s="60" t="s">
        <x:v>21</x:v>
      </x:c>
      <x:c r="Q4" s="60" t="s">
        <x:v>2</x:v>
      </x:c>
      <x:c r="R4" s="60" t="s">
        <x:v>21</x:v>
      </x:c>
      <x:c r="S4" s="60" t="s">
        <x:v>21</x:v>
      </x:c>
      <x:c r="T4" s="60" t="s">
        <x:v>21</x:v>
      </x:c>
      <x:c r="U4" s="60" t="s">
        <x:v>59</x:v>
      </x:c>
      <x:c r="V4" s="60" t="s">
        <x:v>21</x:v>
      </x:c>
      <x:c r="W4" s="60" t="s">
        <x:v>21</x:v>
      </x:c>
      <x:c r="X4" s="60" t="s">
        <x:v>21</x:v>
      </x:c>
      <x:c r="Y4" s="60" t="s">
        <x:v>21</x:v>
      </x:c>
      <x:c r="Z4" s="60" t="s">
        <x:v>21</x:v>
      </x:c>
      <x:c r="AA4" s="60" t="s">
        <x:v>21</x:v>
      </x:c>
      <x:c r="AB4" s="60" t="s">
        <x:v>44</x:v>
      </x:c>
      <x:c r="AC4" s="60" t="s">
        <x:v>21</x:v>
      </x:c>
      <x:c r="AD4" s="60" t="s">
        <x:v>21</x:v>
      </x:c>
      <x:c r="AE4" s="60" t="s">
        <x:v>21</x:v>
      </x:c>
      <x:c r="AF4" s="60" t="s">
        <x:v>57</x:v>
      </x:c>
      <x:c r="AG4" s="60" t="s">
        <x:v>46</x:v>
      </x:c>
      <x:c r="AH4" s="60" t="s">
        <x:v>21</x:v>
      </x:c>
    </x:row>
    <x:row r="5" spans="1:34" ht="18" customHeight="1">
      <x:c r="A5" s="100" t="s">
        <x:v>74</x:v>
      </x:c>
      <x:c r="B5" s="103"/>
      <x:c r="C5" s="61">
        <x:f t="shared" ref="C5:C27" si="0">SUM(D5:AE5)</x:f>
        <x:v>13530</x:v>
      </x:c>
      <x:c r="D5" s="62">
        <x:v>200</x:v>
      </x:c>
      <x:c r="E5" s="62"/>
      <x:c r="F5" s="62">
        <x:v>300</x:v>
      </x:c>
      <x:c r="G5" s="62"/>
      <x:c r="H5" s="62">
        <x:v>400</x:v>
      </x:c>
      <x:c r="I5" s="62">
        <x:v>300</x:v>
      </x:c>
      <x:c r="J5" s="62">
        <x:v>300</x:v>
      </x:c>
      <x:c r="K5" s="62"/>
      <x:c r="L5" s="62"/>
      <x:c r="M5" s="62">
        <x:v>300</x:v>
      </x:c>
      <x:c r="N5" s="62"/>
      <x:c r="O5" s="62"/>
      <x:c r="P5" s="62">
        <x:v>300</x:v>
      </x:c>
      <x:c r="Q5" s="62">
        <x:v>1800</x:v>
      </x:c>
      <x:c r="R5" s="62">
        <x:v>2100</x:v>
      </x:c>
      <x:c r="S5" s="62">
        <x:v>500</x:v>
      </x:c>
      <x:c r="T5" s="62"/>
      <x:c r="U5" s="62"/>
      <x:c r="V5" s="62">
        <x:v>250</x:v>
      </x:c>
      <x:c r="W5" s="62">
        <x:v>300</x:v>
      </x:c>
      <x:c r="X5" s="62">
        <x:v>2000</x:v>
      </x:c>
      <x:c r="Y5" s="62">
        <x:v>2000</x:v>
      </x:c>
      <x:c r="Z5" s="62">
        <x:v>350</x:v>
      </x:c>
      <x:c r="AA5" s="62">
        <x:v>80</x:v>
      </x:c>
      <x:c r="AB5" s="62"/>
      <x:c r="AC5" s="62">
        <x:v>1500</x:v>
      </x:c>
      <x:c r="AD5" s="62">
        <x:v>350</x:v>
      </x:c>
      <x:c r="AE5" s="62">
        <x:v>200</x:v>
      </x:c>
      <x:c r="AF5" s="62">
        <x:v>2000</x:v>
      </x:c>
      <x:c r="AG5" s="62">
        <x:v>700</x:v>
      </x:c>
      <x:c r="AH5" s="62">
        <x:v>350</x:v>
      </x:c>
    </x:row>
    <x:row r="6" spans="1:34" ht="18" customHeight="1">
      <x:c r="A6" s="83" t="s">
        <x:v>0</x:v>
      </x:c>
      <x:c r="B6" s="103"/>
      <x:c r="C6" s="61">
        <x:f t="shared" si="0"/>
        <x:v>332550</x:v>
      </x:c>
      <x:c r="D6" s="62">
        <x:v>20000</x:v>
      </x:c>
      <x:c r="E6" s="62">
        <x:v>19000</x:v>
      </x:c>
      <x:c r="F6" s="62">
        <x:v>2400</x:v>
      </x:c>
      <x:c r="G6" s="62">
        <x:v>16000</x:v>
      </x:c>
      <x:c r="H6" s="62"/>
      <x:c r="I6" s="62">
        <x:v>14500</x:v>
      </x:c>
      <x:c r="J6" s="62">
        <x:v>4400</x:v>
      </x:c>
      <x:c r="K6" s="62">
        <x:v>19600</x:v>
      </x:c>
      <x:c r="L6" s="62">
        <x:v>11800</x:v>
      </x:c>
      <x:c r="M6" s="62">
        <x:v>14200</x:v>
      </x:c>
      <x:c r="N6" s="62">
        <x:v>4000</x:v>
      </x:c>
      <x:c r="O6" s="62">
        <x:v>16050</x:v>
      </x:c>
      <x:c r="P6" s="62">
        <x:v>15000</x:v>
      </x:c>
      <x:c r="Q6" s="62">
        <x:v>15300</x:v>
      </x:c>
      <x:c r="R6" s="62">
        <x:v>17000</x:v>
      </x:c>
      <x:c r="S6" s="62">
        <x:v>15100</x:v>
      </x:c>
      <x:c r="T6" s="62">
        <x:v>15000</x:v>
      </x:c>
      <x:c r="U6" s="62">
        <x:v>1000</x:v>
      </x:c>
      <x:c r="V6" s="62">
        <x:v>16950</x:v>
      </x:c>
      <x:c r="W6" s="62">
        <x:v>15600</x:v>
      </x:c>
      <x:c r="X6" s="62">
        <x:v>10300</x:v>
      </x:c>
      <x:c r="Y6" s="62">
        <x:v>7500</x:v>
      </x:c>
      <x:c r="Z6" s="62">
        <x:v>10750</x:v>
      </x:c>
      <x:c r="AA6" s="62">
        <x:v>14500</x:v>
      </x:c>
      <x:c r="AB6" s="62">
        <x:v>1000</x:v>
      </x:c>
      <x:c r="AC6" s="62">
        <x:v>15700</x:v>
      </x:c>
      <x:c r="AD6" s="62">
        <x:v>3800</x:v>
      </x:c>
      <x:c r="AE6" s="62">
        <x:v>16100</x:v>
      </x:c>
      <x:c r="AF6" s="62">
        <x:v>8500</x:v>
      </x:c>
      <x:c r="AG6" s="62">
        <x:v>5700</x:v>
      </x:c>
      <x:c r="AH6" s="62">
        <x:v>11700</x:v>
      </x:c>
    </x:row>
    <x:row r="7" spans="1:34" ht="18" customHeight="1">
      <x:c r="A7" s="83" t="s">
        <x:v>76</x:v>
      </x:c>
      <x:c r="B7" s="103"/>
      <x:c r="C7" s="61">
        <x:f t="shared" si="0"/>
        <x:v>258100</x:v>
      </x:c>
      <x:c r="D7" s="62">
        <x:v>9900</x:v>
      </x:c>
      <x:c r="E7" s="62">
        <x:v>17400</x:v>
      </x:c>
      <x:c r="F7" s="62">
        <x:v>2450</x:v>
      </x:c>
      <x:c r="G7" s="62"/>
      <x:c r="H7" s="62">
        <x:v>17300</x:v>
      </x:c>
      <x:c r="I7" s="62">
        <x:v>27250</x:v>
      </x:c>
      <x:c r="J7" s="62">
        <x:v>4000</x:v>
      </x:c>
      <x:c r="K7" s="62"/>
      <x:c r="L7" s="62">
        <x:v>21400</x:v>
      </x:c>
      <x:c r="M7" s="62">
        <x:v>2370</x:v>
      </x:c>
      <x:c r="N7" s="62">
        <x:v>2600</x:v>
      </x:c>
      <x:c r="O7" s="62">
        <x:f>16300+3350</x:f>
        <x:v>19650</x:v>
      </x:c>
      <x:c r="P7" s="62">
        <x:v>27600</x:v>
      </x:c>
      <x:c r="Q7" s="62">
        <x:v>3800</x:v>
      </x:c>
      <x:c r="R7" s="62">
        <x:v>5650</x:v>
      </x:c>
      <x:c r="S7" s="62">
        <x:v>8150</x:v>
      </x:c>
      <x:c r="T7" s="62">
        <x:v>7850</x:v>
      </x:c>
      <x:c r="U7" s="62">
        <x:v>3800</x:v>
      </x:c>
      <x:c r="V7" s="62">
        <x:v>5000</x:v>
      </x:c>
      <x:c r="W7" s="62">
        <x:v>15500</x:v>
      </x:c>
      <x:c r="X7" s="62">
        <x:v>9050</x:v>
      </x:c>
      <x:c r="Y7" s="62">
        <x:v>5650</x:v>
      </x:c>
      <x:c r="Z7" s="62">
        <x:v>5550</x:v>
      </x:c>
      <x:c r="AA7" s="62">
        <x:v>6800</x:v>
      </x:c>
      <x:c r="AB7" s="62">
        <x:v>2280</x:v>
      </x:c>
      <x:c r="AC7" s="62">
        <x:v>5000</x:v>
      </x:c>
      <x:c r="AD7" s="62">
        <x:v>4300</x:v>
      </x:c>
      <x:c r="AE7" s="62">
        <x:v>17800</x:v>
      </x:c>
      <x:c r="AF7" s="62">
        <x:v>10150</x:v>
      </x:c>
      <x:c r="AG7" s="62">
        <x:v>5550</x:v>
      </x:c>
      <x:c r="AH7" s="62">
        <x:v>14000</x:v>
      </x:c>
    </x:row>
    <x:row r="8" spans="1:34" ht="18" customHeight="1">
      <x:c r="A8" s="85" t="s">
        <x:v>48</x:v>
      </x:c>
      <x:c r="B8" s="63" t="s">
        <x:v>34</x:v>
      </x:c>
      <x:c r="C8" s="61">
        <x:f t="shared" si="0"/>
        <x:v>78690</x:v>
      </x:c>
      <x:c r="D8" s="62">
        <x:v>3200</x:v>
      </x:c>
      <x:c r="E8" s="62">
        <x:v>2740</x:v>
      </x:c>
      <x:c r="F8" s="62">
        <x:v>2450</x:v>
      </x:c>
      <x:c r="G8" s="62">
        <x:v>2200</x:v>
      </x:c>
      <x:c r="H8" s="62">
        <x:v>1500</x:v>
      </x:c>
      <x:c r="I8" s="62">
        <x:v>4200</x:v>
      </x:c>
      <x:c r="J8" s="62">
        <x:v>3120</x:v>
      </x:c>
      <x:c r="K8" s="62">
        <x:v>1710</x:v>
      </x:c>
      <x:c r="L8" s="62">
        <x:v>2510</x:v>
      </x:c>
      <x:c r="M8" s="62">
        <x:v>2470</x:v>
      </x:c>
      <x:c r="N8" s="62">
        <x:v>1300</x:v>
      </x:c>
      <x:c r="O8" s="62">
        <x:v>4990</x:v>
      </x:c>
      <x:c r="P8" s="62">
        <x:v>4230</x:v>
      </x:c>
      <x:c r="Q8" s="62">
        <x:v>2700</x:v>
      </x:c>
      <x:c r="R8" s="62">
        <x:v>2450</x:v>
      </x:c>
      <x:c r="S8" s="62">
        <x:v>2970</x:v>
      </x:c>
      <x:c r="T8" s="62">
        <x:v>3210</x:v>
      </x:c>
      <x:c r="U8" s="62">
        <x:v>1660</x:v>
      </x:c>
      <x:c r="V8" s="62">
        <x:v>2890</x:v>
      </x:c>
      <x:c r="W8" s="62">
        <x:v>1990</x:v>
      </x:c>
      <x:c r="X8" s="62">
        <x:v>2720</x:v>
      </x:c>
      <x:c r="Y8" s="62">
        <x:v>2750</x:v>
      </x:c>
      <x:c r="Z8" s="62">
        <x:v>3290</x:v>
      </x:c>
      <x:c r="AA8" s="62">
        <x:v>5050</x:v>
      </x:c>
      <x:c r="AB8" s="62">
        <x:v>1650</x:v>
      </x:c>
      <x:c r="AC8" s="62">
        <x:v>2440</x:v>
      </x:c>
      <x:c r="AD8" s="62">
        <x:v>1750</x:v>
      </x:c>
      <x:c r="AE8" s="62">
        <x:v>4550</x:v>
      </x:c>
      <x:c r="AF8" s="62">
        <x:v>2810</x:v>
      </x:c>
      <x:c r="AG8" s="62">
        <x:v>2790</x:v>
      </x:c>
      <x:c r="AH8" s="62">
        <x:v>3350</x:v>
      </x:c>
    </x:row>
    <x:row r="9" spans="1:34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  <x:c r="AH9" s="62"/>
    </x:row>
    <x:row r="10" spans="1:34" ht="18" customHeight="1">
      <x:c r="A10" s="86"/>
      <x:c r="B10" s="63" t="s">
        <x:v>56</x:v>
      </x:c>
      <x:c r="C10" s="61">
        <x:f t="shared" si="0"/>
        <x:v>3745</x:v>
      </x:c>
      <x:c r="D10" s="62">
        <x:v>135</x:v>
      </x:c>
      <x:c r="E10" s="62">
        <x:v>78</x:v>
      </x:c>
      <x:c r="F10" s="62"/>
      <x:c r="G10" s="62"/>
      <x:c r="H10" s="62"/>
      <x:c r="I10" s="62">
        <x:v>30</x:v>
      </x:c>
      <x:c r="J10" s="62"/>
      <x:c r="K10" s="62">
        <x:v>110</x:v>
      </x:c>
      <x:c r="L10" s="62">
        <x:v>69</x:v>
      </x:c>
      <x:c r="M10" s="62"/>
      <x:c r="N10" s="62">
        <x:v>20</x:v>
      </x:c>
      <x:c r="O10" s="62">
        <x:v>30</x:v>
      </x:c>
      <x:c r="P10" s="62">
        <x:v>73</x:v>
      </x:c>
      <x:c r="Q10" s="62">
        <x:v>105</x:v>
      </x:c>
      <x:c r="R10" s="62">
        <x:v>155</x:v>
      </x:c>
      <x:c r="S10" s="62"/>
      <x:c r="T10" s="62">
        <x:v>105</x:v>
      </x:c>
      <x:c r="U10" s="62"/>
      <x:c r="V10" s="62">
        <x:v>330</x:v>
      </x:c>
      <x:c r="W10" s="62">
        <x:v>180</x:v>
      </x:c>
      <x:c r="X10" s="62">
        <x:v>75</x:v>
      </x:c>
      <x:c r="Y10" s="62">
        <x:v>140</x:v>
      </x:c>
      <x:c r="Z10" s="62">
        <x:v>270</x:v>
      </x:c>
      <x:c r="AA10" s="62">
        <x:v>115</x:v>
      </x:c>
      <x:c r="AB10" s="62">
        <x:v>50</x:v>
      </x:c>
      <x:c r="AC10" s="62">
        <x:v>90</x:v>
      </x:c>
      <x:c r="AD10" s="62">
        <x:v>910</x:v>
      </x:c>
      <x:c r="AE10" s="62">
        <x:v>675</x:v>
      </x:c>
      <x:c r="AF10" s="62">
        <x:v>1310</x:v>
      </x:c>
      <x:c r="AG10" s="62">
        <x:v>260</x:v>
      </x:c>
      <x:c r="AH10" s="62">
        <x:v>395</x:v>
      </x:c>
    </x:row>
    <x:row r="11" spans="1:34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  <x:c r="AH11" s="62"/>
    </x:row>
    <x:row r="12" spans="1:34" ht="18" customHeight="1">
      <x:c r="A12" s="86"/>
      <x:c r="B12" s="63" t="s">
        <x:v>51</x:v>
      </x:c>
      <x:c r="C12" s="61">
        <x:f t="shared" si="0"/>
        <x:v>0</x:v>
      </x:c>
      <x:c r="D12" s="65"/>
      <x:c r="E12" s="65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/>
      <x:c r="AG12" s="62"/>
      <x:c r="AH12" s="62"/>
    </x:row>
    <x:row r="13" spans="1:34" ht="18" customHeight="1">
      <x:c r="A13" s="86"/>
      <x:c r="B13" s="63" t="s">
        <x:v>25</x:v>
      </x:c>
      <x:c r="C13" s="61">
        <x:f t="shared" si="0"/>
        <x:v>0</x:v>
      </x:c>
      <x:c r="D13" s="62"/>
      <x:c r="E13" s="62"/>
      <x:c r="F13" s="64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2"/>
      <x:c r="AB13" s="62"/>
      <x:c r="AC13" s="62"/>
      <x:c r="AD13" s="62"/>
      <x:c r="AE13" s="62"/>
      <x:c r="AF13" s="62"/>
      <x:c r="AG13" s="62"/>
      <x:c r="AH13" s="62"/>
    </x:row>
    <x:row r="14" spans="1:34" ht="18" customHeight="1">
      <x:c r="A14" s="104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  <x:c r="AH14" s="62"/>
    </x:row>
    <x:row r="15" spans="1:34" ht="18" customHeight="1">
      <x:c r="A15" s="104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  <x:c r="AH15" s="62"/>
    </x:row>
    <x:row r="16" spans="1:34" ht="18" customHeight="1">
      <x:c r="A16" s="104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  <x:c r="AF16" s="62"/>
      <x:c r="AG16" s="62"/>
      <x:c r="AH16" s="62"/>
    </x:row>
    <x:row r="17" spans="1:34" ht="18" customHeight="1">
      <x:c r="A17" s="104"/>
      <x:c r="B17" s="63" t="s">
        <x:v>24</x:v>
      </x:c>
      <x:c r="C17" s="61">
        <x:f>SUM(D17:AE17)</x:f>
        <x:v>148370</x:v>
      </x:c>
      <x:c r="D17" s="62">
        <x:v>16100</x:v>
      </x:c>
      <x:c r="E17" s="62">
        <x:v>4200</x:v>
      </x:c>
      <x:c r="F17" s="62">
        <x:v>3900</x:v>
      </x:c>
      <x:c r="G17" s="62">
        <x:v>5900</x:v>
      </x:c>
      <x:c r="H17" s="62">
        <x:v>5900</x:v>
      </x:c>
      <x:c r="I17" s="62">
        <x:v>5550</x:v>
      </x:c>
      <x:c r="J17" s="62">
        <x:v>6400</x:v>
      </x:c>
      <x:c r="K17" s="62">
        <x:v>8610</x:v>
      </x:c>
      <x:c r="L17" s="62">
        <x:v>3840</x:v>
      </x:c>
      <x:c r="M17" s="62">
        <x:v>4100</x:v>
      </x:c>
      <x:c r="N17" s="62">
        <x:v>1960</x:v>
      </x:c>
      <x:c r="O17" s="62">
        <x:v>5500</x:v>
      </x:c>
      <x:c r="P17" s="62">
        <x:v>5730</x:v>
      </x:c>
      <x:c r="Q17" s="62">
        <x:v>7320</x:v>
      </x:c>
      <x:c r="R17" s="62">
        <x:v>1530</x:v>
      </x:c>
      <x:c r="S17" s="62">
        <x:v>3800</x:v>
      </x:c>
      <x:c r="T17" s="62">
        <x:v>5780</x:v>
      </x:c>
      <x:c r="U17" s="62">
        <x:v>2360</x:v>
      </x:c>
      <x:c r="V17" s="62">
        <x:v>3430</x:v>
      </x:c>
      <x:c r="W17" s="62">
        <x:v>8500</x:v>
      </x:c>
      <x:c r="X17" s="62">
        <x:v>7170</x:v>
      </x:c>
      <x:c r="Y17" s="62">
        <x:v>4680</x:v>
      </x:c>
      <x:c r="Z17" s="62">
        <x:v>2780</x:v>
      </x:c>
      <x:c r="AA17" s="62">
        <x:v>7740</x:v>
      </x:c>
      <x:c r="AB17" s="62">
        <x:v>1470</x:v>
      </x:c>
      <x:c r="AC17" s="62">
        <x:v>3980</x:v>
      </x:c>
      <x:c r="AD17" s="62">
        <x:v>3700</x:v>
      </x:c>
      <x:c r="AE17" s="62">
        <x:v>6440</x:v>
      </x:c>
      <x:c r="AF17" s="62">
        <x:v>5250</x:v>
      </x:c>
      <x:c r="AG17" s="62">
        <x:v>3080</x:v>
      </x:c>
      <x:c r="AH17" s="62">
        <x:v>3350</x:v>
      </x:c>
    </x:row>
    <x:row r="18" spans="1:34" ht="18" customHeight="1">
      <x:c r="A18" s="104"/>
      <x:c r="B18" s="63" t="s">
        <x:v>4</x:v>
      </x:c>
      <x:c r="C18" s="61">
        <x:f t="shared" si="0"/>
        <x:v>1441</x:v>
      </x:c>
      <x:c r="D18" s="62">
        <x:v>30</x:v>
      </x:c>
      <x:c r="E18" s="62"/>
      <x:c r="F18" s="62">
        <x:v>3</x:v>
      </x:c>
      <x:c r="G18" s="62"/>
      <x:c r="H18" s="62">
        <x:v>30</x:v>
      </x:c>
      <x:c r="I18" s="62">
        <x:v>82</x:v>
      </x:c>
      <x:c r="J18" s="62">
        <x:v>10</x:v>
      </x:c>
      <x:c r="K18" s="62"/>
      <x:c r="L18" s="62">
        <x:v>5</x:v>
      </x:c>
      <x:c r="M18" s="62">
        <x:v>3</x:v>
      </x:c>
      <x:c r="N18" s="62">
        <x:v>5</x:v>
      </x:c>
      <x:c r="O18" s="62">
        <x:v>98</x:v>
      </x:c>
      <x:c r="P18" s="62">
        <x:v>88</x:v>
      </x:c>
      <x:c r="Q18" s="62">
        <x:v>15</x:v>
      </x:c>
      <x:c r="R18" s="62">
        <x:v>55</x:v>
      </x:c>
      <x:c r="S18" s="62">
        <x:v>38</x:v>
      </x:c>
      <x:c r="T18" s="62">
        <x:v>17</x:v>
      </x:c>
      <x:c r="U18" s="62">
        <x:v>115</x:v>
      </x:c>
      <x:c r="V18" s="62">
        <x:v>100</x:v>
      </x:c>
      <x:c r="W18" s="62">
        <x:v>119</x:v>
      </x:c>
      <x:c r="X18" s="62">
        <x:v>52</x:v>
      </x:c>
      <x:c r="Y18" s="62">
        <x:v>155</x:v>
      </x:c>
      <x:c r="Z18" s="62">
        <x:v>60</x:v>
      </x:c>
      <x:c r="AA18" s="62">
        <x:v>38</x:v>
      </x:c>
      <x:c r="AB18" s="62">
        <x:v>50</x:v>
      </x:c>
      <x:c r="AC18" s="62">
        <x:v>105</x:v>
      </x:c>
      <x:c r="AD18" s="62">
        <x:v>130</x:v>
      </x:c>
      <x:c r="AE18" s="62">
        <x:v>38</x:v>
      </x:c>
      <x:c r="AF18" s="62">
        <x:v>165</x:v>
      </x:c>
      <x:c r="AG18" s="62">
        <x:v>65</x:v>
      </x:c>
      <x:c r="AH18" s="62">
        <x:v>50</x:v>
      </x:c>
    </x:row>
    <x:row r="19" spans="1:34" ht="18" customHeight="1">
      <x:c r="A19" s="104"/>
      <x:c r="B19" s="63" t="s">
        <x:v>1</x:v>
      </x:c>
      <x:c r="C19" s="61">
        <x:f t="shared" si="0"/>
        <x:v>4151</x:v>
      </x:c>
      <x:c r="D19" s="62">
        <x:v>575</x:v>
      </x:c>
      <x:c r="E19" s="62">
        <x:f>23+85</x:f>
        <x:v>108</x:v>
      </x:c>
      <x:c r="F19" s="62">
        <x:v>59</x:v>
      </x:c>
      <x:c r="G19" s="62">
        <x:v>100</x:v>
      </x:c>
      <x:c r="H19" s="62">
        <x:v>255</x:v>
      </x:c>
      <x:c r="I19" s="62">
        <x:v>90</x:v>
      </x:c>
      <x:c r="J19" s="62">
        <x:v>146</x:v>
      </x:c>
      <x:c r="K19" s="62">
        <x:f>15+30+55+210</x:f>
        <x:v>310</x:v>
      </x:c>
      <x:c r="L19" s="62">
        <x:v>96</x:v>
      </x:c>
      <x:c r="M19" s="62"/>
      <x:c r="N19" s="62"/>
      <x:c r="O19" s="62">
        <x:f>2+5+15+20+45+20</x:f>
        <x:v>107</x:v>
      </x:c>
      <x:c r="P19" s="62">
        <x:v>90</x:v>
      </x:c>
      <x:c r="Q19" s="62">
        <x:v>285</x:v>
      </x:c>
      <x:c r="R19" s="62">
        <x:v>28</x:v>
      </x:c>
      <x:c r="S19" s="62">
        <x:v>45</x:v>
      </x:c>
      <x:c r="T19" s="62">
        <x:v>63</x:v>
      </x:c>
      <x:c r="U19" s="66">
        <x:v>60</x:v>
      </x:c>
      <x:c r="V19" s="62">
        <x:v>260</x:v>
      </x:c>
      <x:c r="W19" s="62">
        <x:v>100</x:v>
      </x:c>
      <x:c r="X19" s="62">
        <x:v>271</x:v>
      </x:c>
      <x:c r="Y19" s="62">
        <x:v>85</x:v>
      </x:c>
      <x:c r="Z19" s="62">
        <x:v>215</x:v>
      </x:c>
      <x:c r="AA19" s="62">
        <x:v>209</x:v>
      </x:c>
      <x:c r="AB19" s="62">
        <x:v>35</x:v>
      </x:c>
      <x:c r="AC19" s="62">
        <x:v>50</x:v>
      </x:c>
      <x:c r="AD19" s="62">
        <x:v>300</x:v>
      </x:c>
      <x:c r="AE19" s="62">
        <x:v>209</x:v>
      </x:c>
      <x:c r="AF19" s="62">
        <x:v>80</x:v>
      </x:c>
      <x:c r="AG19" s="62">
        <x:v>80</x:v>
      </x:c>
      <x:c r="AH19" s="62">
        <x:v>230</x:v>
      </x:c>
    </x:row>
    <x:row r="20" spans="1:34" ht="18" customHeight="1">
      <x:c r="A20" s="104"/>
      <x:c r="B20" s="63" t="s">
        <x:v>9</x:v>
      </x:c>
      <x:c r="C20" s="61">
        <x:f t="shared" si="0"/>
        <x:v>1032</x:v>
      </x:c>
      <x:c r="D20" s="62"/>
      <x:c r="E20" s="62">
        <x:v>5</x:v>
      </x:c>
      <x:c r="F20" s="62"/>
      <x:c r="G20" s="62"/>
      <x:c r="H20" s="62"/>
      <x:c r="I20" s="62">
        <x:v>8</x:v>
      </x:c>
      <x:c r="J20" s="62"/>
      <x:c r="K20" s="62"/>
      <x:c r="L20" s="62"/>
      <x:c r="M20" s="62">
        <x:v>21</x:v>
      </x:c>
      <x:c r="N20" s="62"/>
      <x:c r="O20" s="62">
        <x:v>30</x:v>
      </x:c>
      <x:c r="P20" s="62">
        <x:v>13</x:v>
      </x:c>
      <x:c r="Q20" s="62">
        <x:v>25</x:v>
      </x:c>
      <x:c r="R20" s="62">
        <x:v>20</x:v>
      </x:c>
      <x:c r="S20" s="62">
        <x:v>22</x:v>
      </x:c>
      <x:c r="T20" s="62">
        <x:v>26</x:v>
      </x:c>
      <x:c r="U20" s="62">
        <x:v>12</x:v>
      </x:c>
      <x:c r="V20" s="62">
        <x:v>60</x:v>
      </x:c>
      <x:c r="W20" s="62">
        <x:v>165</x:v>
      </x:c>
      <x:c r="X20" s="62">
        <x:v>45</x:v>
      </x:c>
      <x:c r="Y20" s="62">
        <x:v>100</x:v>
      </x:c>
      <x:c r="Z20" s="62">
        <x:v>55</x:v>
      </x:c>
      <x:c r="AA20" s="62">
        <x:v>31</x:v>
      </x:c>
      <x:c r="AB20" s="62">
        <x:v>14</x:v>
      </x:c>
      <x:c r="AC20" s="62">
        <x:v>85</x:v>
      </x:c>
      <x:c r="AD20" s="62">
        <x:v>270</x:v>
      </x:c>
      <x:c r="AE20" s="62">
        <x:v>25</x:v>
      </x:c>
      <x:c r="AF20" s="62">
        <x:v>130</x:v>
      </x:c>
      <x:c r="AG20" s="62">
        <x:v>75</x:v>
      </x:c>
      <x:c r="AH20" s="62">
        <x:v>120</x:v>
      </x:c>
    </x:row>
    <x:row r="21" spans="1:34" ht="18" customHeight="1">
      <x:c r="A21" s="104"/>
      <x:c r="B21" s="63" t="s">
        <x:v>7</x:v>
      </x:c>
      <x:c r="C21" s="61">
        <x:f t="shared" si="0"/>
        <x:v>3791</x:v>
      </x:c>
      <x:c r="D21" s="62">
        <x:v>390</x:v>
      </x:c>
      <x:c r="E21" s="62">
        <x:v>83</x:v>
      </x:c>
      <x:c r="F21" s="62">
        <x:v>6</x:v>
      </x:c>
      <x:c r="G21" s="62">
        <x:v>150</x:v>
      </x:c>
      <x:c r="H21" s="62">
        <x:v>240</x:v>
      </x:c>
      <x:c r="I21" s="62">
        <x:v>86</x:v>
      </x:c>
      <x:c r="J21" s="62">
        <x:v>87</x:v>
      </x:c>
      <x:c r="K21" s="62">
        <x:v>150</x:v>
      </x:c>
      <x:c r="L21" s="62">
        <x:v>91</x:v>
      </x:c>
      <x:c r="M21" s="62">
        <x:v>47</x:v>
      </x:c>
      <x:c r="N21" s="62">
        <x:v>20</x:v>
      </x:c>
      <x:c r="O21" s="62">
        <x:v>148</x:v>
      </x:c>
      <x:c r="P21" s="62">
        <x:v>118</x:v>
      </x:c>
      <x:c r="Q21" s="62">
        <x:v>93</x:v>
      </x:c>
      <x:c r="R21" s="62">
        <x:v>120</x:v>
      </x:c>
      <x:c r="S21" s="62">
        <x:v>108</x:v>
      </x:c>
      <x:c r="T21" s="62">
        <x:v>78</x:v>
      </x:c>
      <x:c r="U21" s="62">
        <x:v>60</x:v>
      </x:c>
      <x:c r="V21" s="62">
        <x:v>245</x:v>
      </x:c>
      <x:c r="W21" s="62">
        <x:v>215</x:v>
      </x:c>
      <x:c r="X21" s="62">
        <x:v>129</x:v>
      </x:c>
      <x:c r="Y21" s="62">
        <x:v>68</x:v>
      </x:c>
      <x:c r="Z21" s="62">
        <x:v>68</x:v>
      </x:c>
      <x:c r="AA21" s="62">
        <x:v>190</x:v>
      </x:c>
      <x:c r="AB21" s="62">
        <x:v>39</x:v>
      </x:c>
      <x:c r="AC21" s="62">
        <x:v>55</x:v>
      </x:c>
      <x:c r="AD21" s="62">
        <x:v>380</x:v>
      </x:c>
      <x:c r="AE21" s="62">
        <x:v>327</x:v>
      </x:c>
      <x:c r="AF21" s="62">
        <x:v>109</x:v>
      </x:c>
      <x:c r="AG21" s="62">
        <x:v>80</x:v>
      </x:c>
      <x:c r="AH21" s="62">
        <x:v>210</x:v>
      </x:c>
    </x:row>
    <x:row r="22" spans="1:34" ht="18" customHeight="1">
      <x:c r="A22" s="105"/>
      <x:c r="B22" s="63" t="s">
        <x:v>66</x:v>
      </x:c>
      <x:c r="C22" s="61">
        <x:f t="shared" si="0"/>
        <x:v>0</x:v>
      </x:c>
      <x:c r="D22" s="62"/>
      <x:c r="E22" s="62"/>
      <x:c r="F22" s="62"/>
      <x:c r="G22" s="62"/>
      <x:c r="H22" s="62"/>
      <x:c r="I22" s="62"/>
      <x:c r="J22" s="62"/>
      <x:c r="K22" s="62"/>
      <x:c r="L22" s="62"/>
      <x:c r="M22" s="62"/>
      <x:c r="N22" s="62"/>
      <x:c r="O22" s="62"/>
      <x:c r="P22" s="62"/>
      <x:c r="Q22" s="62"/>
      <x:c r="R22" s="62"/>
      <x:c r="S22" s="62"/>
      <x:c r="T22" s="62"/>
      <x:c r="U22" s="62"/>
      <x:c r="V22" s="62"/>
      <x:c r="W22" s="62"/>
      <x:c r="X22" s="62"/>
      <x:c r="Y22" s="62"/>
      <x:c r="Z22" s="62"/>
      <x:c r="AA22" s="62"/>
      <x:c r="AB22" s="62"/>
      <x:c r="AC22" s="62"/>
      <x:c r="AD22" s="62"/>
      <x:c r="AE22" s="62"/>
      <x:c r="AF22" s="62"/>
      <x:c r="AG22" s="62"/>
      <x:c r="AH22" s="62"/>
    </x:row>
    <x:row r="23" spans="1:34" ht="18" customHeight="1">
      <x:c r="A23" s="106" t="s">
        <x:v>8</x:v>
      </x:c>
      <x:c r="B23" s="107"/>
      <x:c r="C23" s="67">
        <x:f t="shared" si="0"/>
        <x:v>845400</x:v>
      </x:c>
      <x:c r="D23" s="67">
        <x:f>SUM(D5:D22)</x:f>
        <x:v>50530</x:v>
      </x:c>
      <x:c r="E23" s="67">
        <x:f t="shared" ref="E23:AH23" si="1">SUM(E4:E22)</x:f>
        <x:v>43614</x:v>
      </x:c>
      <x:c r="F23" s="67">
        <x:f t="shared" si="1"/>
        <x:v>11568</x:v>
      </x:c>
      <x:c r="G23" s="67">
        <x:f t="shared" si="1"/>
        <x:v>24350</x:v>
      </x:c>
      <x:c r="H23" s="67">
        <x:f t="shared" si="1"/>
        <x:v>25625</x:v>
      </x:c>
      <x:c r="I23" s="67">
        <x:f t="shared" si="1"/>
        <x:v>52096</x:v>
      </x:c>
      <x:c r="J23" s="67">
        <x:f t="shared" si="1"/>
        <x:v>18463</x:v>
      </x:c>
      <x:c r="K23" s="67">
        <x:f t="shared" si="1"/>
        <x:v>30490</x:v>
      </x:c>
      <x:c r="L23" s="67">
        <x:f t="shared" si="1"/>
        <x:v>39811</x:v>
      </x:c>
      <x:c r="M23" s="67">
        <x:f t="shared" si="1"/>
        <x:v>23511</x:v>
      </x:c>
      <x:c r="N23" s="67">
        <x:f t="shared" si="1"/>
        <x:v>9905</x:v>
      </x:c>
      <x:c r="O23" s="67">
        <x:f t="shared" si="1"/>
        <x:v>46603</x:v>
      </x:c>
      <x:c r="P23" s="67">
        <x:f t="shared" si="1"/>
        <x:v>53242</x:v>
      </x:c>
      <x:c r="Q23" s="67">
        <x:f t="shared" si="1"/>
        <x:v>31443</x:v>
      </x:c>
      <x:c r="R23" s="67">
        <x:f t="shared" si="1"/>
        <x:v>29108</x:v>
      </x:c>
      <x:c r="S23" s="67">
        <x:f t="shared" si="1"/>
        <x:v>30733</x:v>
      </x:c>
      <x:c r="T23" s="67">
        <x:f t="shared" si="1"/>
        <x:v>32129</x:v>
      </x:c>
      <x:c r="U23" s="67">
        <x:f t="shared" si="1"/>
        <x:v>9067</x:v>
      </x:c>
      <x:c r="V23" s="67">
        <x:f t="shared" si="1"/>
        <x:v>29515</x:v>
      </x:c>
      <x:c r="W23" s="67">
        <x:f t="shared" si="1"/>
        <x:v>42669</x:v>
      </x:c>
      <x:c r="X23" s="67">
        <x:f t="shared" si="1"/>
        <x:v>31812</x:v>
      </x:c>
      <x:c r="Y23" s="67">
        <x:f t="shared" si="1"/>
        <x:v>23128</x:v>
      </x:c>
      <x:c r="Z23" s="67">
        <x:f t="shared" si="1"/>
        <x:v>23388</x:v>
      </x:c>
      <x:c r="AA23" s="67">
        <x:f t="shared" si="1"/>
        <x:v>34753</x:v>
      </x:c>
      <x:c r="AB23" s="67">
        <x:f t="shared" si="1"/>
        <x:v>6588</x:v>
      </x:c>
      <x:c r="AC23" s="67">
        <x:f t="shared" si="1"/>
        <x:v>29005</x:v>
      </x:c>
      <x:c r="AD23" s="67">
        <x:f t="shared" si="1"/>
        <x:v>15890</x:v>
      </x:c>
      <x:c r="AE23" s="67">
        <x:f t="shared" si="1"/>
        <x:v>46364</x:v>
      </x:c>
      <x:c r="AF23" s="67">
        <x:f t="shared" si="1"/>
        <x:v>30504</x:v>
      </x:c>
      <x:c r="AG23" s="67">
        <x:f t="shared" si="1"/>
        <x:v>18380</x:v>
      </x:c>
      <x:c r="AH23" s="67">
        <x:f t="shared" si="1"/>
        <x:v>33755</x:v>
      </x:c>
    </x:row>
    <x:row r="24" spans="1:34" ht="18" customHeight="1">
      <x:c r="A24" s="108" t="s">
        <x:v>75</x:v>
      </x:c>
      <x:c r="B24" s="63" t="s">
        <x:v>73</x:v>
      </x:c>
      <x:c r="C24" s="61">
        <x:f t="shared" si="0"/>
        <x:v>15100</x:v>
      </x:c>
      <x:c r="D24" s="62">
        <x:v>2610</x:v>
      </x:c>
      <x:c r="E24" s="62">
        <x:v>388</x:v>
      </x:c>
      <x:c r="F24" s="62">
        <x:v>1250</x:v>
      </x:c>
      <x:c r="G24" s="62">
        <x:v>2300</x:v>
      </x:c>
      <x:c r="H24" s="62">
        <x:v>1150</x:v>
      </x:c>
      <x:c r="I24" s="62">
        <x:v>950</x:v>
      </x:c>
      <x:c r="J24" s="62"/>
      <x:c r="K24" s="62">
        <x:v>1360</x:v>
      </x:c>
      <x:c r="L24" s="62">
        <x:v>350</x:v>
      </x:c>
      <x:c r="M24" s="62">
        <x:v>130</x:v>
      </x:c>
      <x:c r="N24" s="62">
        <x:v>10</x:v>
      </x:c>
      <x:c r="O24" s="62">
        <x:v>155</x:v>
      </x:c>
      <x:c r="P24" s="62">
        <x:v>1070</x:v>
      </x:c>
      <x:c r="Q24" s="62">
        <x:v>75</x:v>
      </x:c>
      <x:c r="R24" s="62">
        <x:v>570</x:v>
      </x:c>
      <x:c r="S24" s="62">
        <x:v>45</x:v>
      </x:c>
      <x:c r="T24" s="62">
        <x:v>123</x:v>
      </x:c>
      <x:c r="U24" s="62">
        <x:v>155</x:v>
      </x:c>
      <x:c r="V24" s="62">
        <x:v>170</x:v>
      </x:c>
      <x:c r="W24" s="62">
        <x:v>455</x:v>
      </x:c>
      <x:c r="X24" s="62">
        <x:v>150</x:v>
      </x:c>
      <x:c r="Y24" s="62">
        <x:v>580</x:v>
      </x:c>
      <x:c r="Z24" s="62">
        <x:v>110</x:v>
      </x:c>
      <x:c r="AA24" s="62">
        <x:v>182</x:v>
      </x:c>
      <x:c r="AB24" s="62">
        <x:v>57</x:v>
      </x:c>
      <x:c r="AC24" s="62">
        <x:v>160</x:v>
      </x:c>
      <x:c r="AD24" s="62">
        <x:v>380</x:v>
      </x:c>
      <x:c r="AE24" s="62">
        <x:v>165</x:v>
      </x:c>
      <x:c r="AF24" s="62">
        <x:v>588</x:v>
      </x:c>
      <x:c r="AG24" s="62">
        <x:v>115</x:v>
      </x:c>
      <x:c r="AH24" s="62">
        <x:v>280</x:v>
      </x:c>
    </x:row>
    <x:row r="25" spans="1:34" ht="18" customHeight="1">
      <x:c r="A25" s="109"/>
      <x:c r="B25" s="63" t="s">
        <x:v>31</x:v>
      </x:c>
      <x:c r="C25" s="61">
        <x:f t="shared" si="0"/>
        <x:v>9368</x:v>
      </x:c>
      <x:c r="D25" s="62">
        <x:v>1160</x:v>
      </x:c>
      <x:c r="E25" s="62">
        <x:v>215</x:v>
      </x:c>
      <x:c r="F25" s="62">
        <x:v>330</x:v>
      </x:c>
      <x:c r="G25" s="62">
        <x:v>350</x:v>
      </x:c>
      <x:c r="H25" s="62">
        <x:v>440</x:v>
      </x:c>
      <x:c r="I25" s="62">
        <x:v>410</x:v>
      </x:c>
      <x:c r="J25" s="62">
        <x:v>960</x:v>
      </x:c>
      <x:c r="K25" s="62">
        <x:v>630</x:v>
      </x:c>
      <x:c r="L25" s="62">
        <x:v>160</x:v>
      </x:c>
      <x:c r="M25" s="62">
        <x:v>1950</x:v>
      </x:c>
      <x:c r="N25" s="62">
        <x:v>40</x:v>
      </x:c>
      <x:c r="O25" s="62">
        <x:v>80</x:v>
      </x:c>
      <x:c r="P25" s="62">
        <x:v>420</x:v>
      </x:c>
      <x:c r="Q25" s="62">
        <x:v>257</x:v>
      </x:c>
      <x:c r="R25" s="62">
        <x:v>420</x:v>
      </x:c>
      <x:c r="S25" s="62">
        <x:v>85</x:v>
      </x:c>
      <x:c r="T25" s="62">
        <x:v>108</x:v>
      </x:c>
      <x:c r="U25" s="62">
        <x:v>140</x:v>
      </x:c>
      <x:c r="V25" s="62">
        <x:v>40</x:v>
      </x:c>
      <x:c r="W25" s="62"/>
      <x:c r="X25" s="62">
        <x:v>320</x:v>
      </x:c>
      <x:c r="Y25" s="62">
        <x:v>330</x:v>
      </x:c>
      <x:c r="Z25" s="62">
        <x:v>40</x:v>
      </x:c>
      <x:c r="AA25" s="62">
        <x:v>53</x:v>
      </x:c>
      <x:c r="AB25" s="62">
        <x:v>30</x:v>
      </x:c>
      <x:c r="AC25" s="62">
        <x:v>55</x:v>
      </x:c>
      <x:c r="AD25" s="62">
        <x:v>300</x:v>
      </x:c>
      <x:c r="AE25" s="62">
        <x:v>45</x:v>
      </x:c>
      <x:c r="AF25" s="62">
        <x:v>430</x:v>
      </x:c>
      <x:c r="AG25" s="62">
        <x:v>40</x:v>
      </x:c>
      <x:c r="AH25" s="62">
        <x:v>80</x:v>
      </x:c>
    </x:row>
    <x:row r="26" spans="1:34" ht="18" customHeight="1">
      <x:c r="A26" s="109"/>
      <x:c r="B26" s="63" t="s">
        <x:v>11</x:v>
      </x:c>
      <x:c r="C26" s="61">
        <x:f t="shared" si="0"/>
        <x:v>56530</x:v>
      </x:c>
      <x:c r="D26" s="62">
        <x:v>1350</x:v>
      </x:c>
      <x:c r="E26" s="62">
        <x:v>2960</x:v>
      </x:c>
      <x:c r="F26" s="62">
        <x:v>1750</x:v>
      </x:c>
      <x:c r="G26" s="62">
        <x:v>1400</x:v>
      </x:c>
      <x:c r="H26" s="62">
        <x:v>600</x:v>
      </x:c>
      <x:c r="I26" s="62">
        <x:v>4030</x:v>
      </x:c>
      <x:c r="J26" s="62">
        <x:v>2600</x:v>
      </x:c>
      <x:c r="K26" s="62">
        <x:v>670</x:v>
      </x:c>
      <x:c r="L26" s="62">
        <x:v>2220</x:v>
      </x:c>
      <x:c r="M26" s="62">
        <x:v>680</x:v>
      </x:c>
      <x:c r="N26" s="62">
        <x:v>560</x:v>
      </x:c>
      <x:c r="O26" s="62">
        <x:v>3480</x:v>
      </x:c>
      <x:c r="P26" s="62">
        <x:v>3890</x:v>
      </x:c>
      <x:c r="Q26" s="62">
        <x:v>2920</x:v>
      </x:c>
      <x:c r="R26" s="62">
        <x:v>1840</x:v>
      </x:c>
      <x:c r="S26" s="62">
        <x:v>1850</x:v>
      </x:c>
      <x:c r="T26" s="62">
        <x:v>2600</x:v>
      </x:c>
      <x:c r="U26" s="62">
        <x:v>960</x:v>
      </x:c>
      <x:c r="V26" s="62">
        <x:v>2190</x:v>
      </x:c>
      <x:c r="W26" s="62">
        <x:v>3450</x:v>
      </x:c>
      <x:c r="X26" s="62">
        <x:v>2920</x:v>
      </x:c>
      <x:c r="Y26" s="62">
        <x:v>940</x:v>
      </x:c>
      <x:c r="Z26" s="62">
        <x:v>1590</x:v>
      </x:c>
      <x:c r="AA26" s="62">
        <x:v>3410</x:v>
      </x:c>
      <x:c r="AB26" s="62">
        <x:v>230</x:v>
      </x:c>
      <x:c r="AC26" s="62">
        <x:v>640</x:v>
      </x:c>
      <x:c r="AD26" s="62">
        <x:v>1450</x:v>
      </x:c>
      <x:c r="AE26" s="62">
        <x:v>3350</x:v>
      </x:c>
      <x:c r="AF26" s="62">
        <x:v>1060</x:v>
      </x:c>
      <x:c r="AG26" s="62">
        <x:v>840</x:v>
      </x:c>
      <x:c r="AH26" s="62">
        <x:v>2550</x:v>
      </x:c>
    </x:row>
    <x:row r="27" spans="1:34" ht="18" customHeight="1">
      <x:c r="A27" s="109"/>
      <x:c r="B27" s="63" t="s">
        <x:v>38</x:v>
      </x:c>
      <x:c r="C27" s="61">
        <x:f t="shared" si="0"/>
        <x:v>5529</x:v>
      </x:c>
      <x:c r="D27" s="62">
        <x:v>570</x:v>
      </x:c>
      <x:c r="E27" s="62">
        <x:v>204</x:v>
      </x:c>
      <x:c r="F27" s="62">
        <x:v>485</x:v>
      </x:c>
      <x:c r="G27" s="62">
        <x:v>170</x:v>
      </x:c>
      <x:c r="H27" s="62">
        <x:v>210</x:v>
      </x:c>
      <x:c r="I27" s="62">
        <x:v>154</x:v>
      </x:c>
      <x:c r="J27" s="62">
        <x:v>1225</x:v>
      </x:c>
      <x:c r="K27" s="62">
        <x:v>325</x:v>
      </x:c>
      <x:c r="L27" s="62">
        <x:v>153</x:v>
      </x:c>
      <x:c r="M27" s="62">
        <x:v>135</x:v>
      </x:c>
      <x:c r="N27" s="62">
        <x:v>165</x:v>
      </x:c>
      <x:c r="O27" s="62"/>
      <x:c r="P27" s="62">
        <x:v>161</x:v>
      </x:c>
      <x:c r="Q27" s="62">
        <x:v>260</x:v>
      </x:c>
      <x:c r="R27" s="62">
        <x:v>435</x:v>
      </x:c>
      <x:c r="S27" s="62">
        <x:v>112</x:v>
      </x:c>
      <x:c r="T27" s="62">
        <x:v>118</x:v>
      </x:c>
      <x:c r="U27" s="62">
        <x:v>137</x:v>
      </x:c>
      <x:c r="V27" s="62">
        <x:v>380</x:v>
      </x:c>
      <x:c r="W27" s="62">
        <x:v>130</x:v>
      </x:c>
      <x:c r="X27" s="62"/>
      <x:c r="Y27" s="62"/>
      <x:c r="Z27" s="62"/>
      <x:c r="AA27" s="62"/>
      <x:c r="AB27" s="62"/>
      <x:c r="AC27" s="62"/>
      <x:c r="AD27" s="62"/>
      <x:c r="AE27" s="62"/>
      <x:c r="AF27" s="62"/>
      <x:c r="AG27" s="62"/>
      <x:c r="AH27" s="62">
        <x:v>20</x:v>
      </x:c>
    </x:row>
    <x:row r="28" spans="1:34" ht="18" customHeight="1">
      <x:c r="A28" s="109"/>
      <x:c r="B28" s="63" t="s">
        <x:v>17</x:v>
      </x:c>
      <x:c r="C28" s="61"/>
      <x:c r="D28" s="62"/>
      <x:c r="E28" s="62"/>
      <x:c r="F28" s="62"/>
      <x:c r="G28" s="62"/>
      <x:c r="H28" s="62"/>
      <x:c r="I28" s="62"/>
      <x:c r="J28" s="62"/>
      <x:c r="K28" s="62"/>
      <x:c r="L28" s="62"/>
      <x:c r="M28" s="62"/>
      <x:c r="N28" s="62"/>
      <x:c r="O28" s="62"/>
      <x:c r="P28" s="62"/>
      <x:c r="Q28" s="62"/>
      <x:c r="R28" s="62"/>
      <x:c r="S28" s="62"/>
      <x:c r="T28" s="62"/>
      <x:c r="U28" s="62"/>
      <x:c r="V28" s="62"/>
      <x:c r="W28" s="62"/>
      <x:c r="X28" s="62"/>
      <x:c r="Y28" s="62"/>
      <x:c r="Z28" s="62"/>
      <x:c r="AA28" s="62"/>
      <x:c r="AB28" s="62"/>
      <x:c r="AC28" s="62"/>
      <x:c r="AD28" s="62"/>
      <x:c r="AE28" s="62"/>
      <x:c r="AF28" s="62"/>
      <x:c r="AG28" s="62"/>
      <x:c r="AH28" s="62"/>
    </x:row>
    <x:row r="29" spans="1:34" ht="18" customHeight="1">
      <x:c r="A29" s="110" t="s">
        <x:v>8</x:v>
      </x:c>
      <x:c r="B29" s="111"/>
      <x:c r="C29" s="68">
        <x:f>SUM(D29:AE29)</x:f>
        <x:v>86527</x:v>
      </x:c>
      <x:c r="D29" s="68">
        <x:f t="shared" ref="D29:AH29" si="2">SUM(D24:D28)</x:f>
        <x:v>5690</x:v>
      </x:c>
      <x:c r="E29" s="68">
        <x:f t="shared" si="2"/>
        <x:v>3767</x:v>
      </x:c>
      <x:c r="F29" s="68">
        <x:f t="shared" si="2"/>
        <x:v>3815</x:v>
      </x:c>
      <x:c r="G29" s="68">
        <x:f t="shared" si="2"/>
        <x:v>4220</x:v>
      </x:c>
      <x:c r="H29" s="68">
        <x:f t="shared" si="2"/>
        <x:v>2400</x:v>
      </x:c>
      <x:c r="I29" s="68">
        <x:f t="shared" si="2"/>
        <x:v>5544</x:v>
      </x:c>
      <x:c r="J29" s="68">
        <x:f t="shared" si="2"/>
        <x:v>4785</x:v>
      </x:c>
      <x:c r="K29" s="68">
        <x:f t="shared" si="2"/>
        <x:v>2985</x:v>
      </x:c>
      <x:c r="L29" s="68">
        <x:f t="shared" si="2"/>
        <x:v>2883</x:v>
      </x:c>
      <x:c r="M29" s="68">
        <x:f t="shared" si="2"/>
        <x:v>2895</x:v>
      </x:c>
      <x:c r="N29" s="68">
        <x:f t="shared" si="2"/>
        <x:v>775</x:v>
      </x:c>
      <x:c r="O29" s="68">
        <x:f t="shared" si="2"/>
        <x:v>3715</x:v>
      </x:c>
      <x:c r="P29" s="68">
        <x:f t="shared" si="2"/>
        <x:v>5541</x:v>
      </x:c>
      <x:c r="Q29" s="68">
        <x:f t="shared" si="2"/>
        <x:v>3512</x:v>
      </x:c>
      <x:c r="R29" s="68">
        <x:f t="shared" si="2"/>
        <x:v>3265</x:v>
      </x:c>
      <x:c r="S29" s="68">
        <x:f t="shared" si="2"/>
        <x:v>2092</x:v>
      </x:c>
      <x:c r="T29" s="68">
        <x:f t="shared" si="2"/>
        <x:v>2949</x:v>
      </x:c>
      <x:c r="U29" s="68">
        <x:f t="shared" si="2"/>
        <x:v>1392</x:v>
      </x:c>
      <x:c r="V29" s="68">
        <x:f t="shared" si="2"/>
        <x:v>2780</x:v>
      </x:c>
      <x:c r="W29" s="68">
        <x:f t="shared" si="2"/>
        <x:v>4035</x:v>
      </x:c>
      <x:c r="X29" s="68">
        <x:f t="shared" si="2"/>
        <x:v>3390</x:v>
      </x:c>
      <x:c r="Y29" s="68">
        <x:f t="shared" si="2"/>
        <x:v>1850</x:v>
      </x:c>
      <x:c r="Z29" s="68">
        <x:f t="shared" si="2"/>
        <x:v>1740</x:v>
      </x:c>
      <x:c r="AA29" s="68">
        <x:f t="shared" si="2"/>
        <x:v>3645</x:v>
      </x:c>
      <x:c r="AB29" s="68">
        <x:f t="shared" si="2"/>
        <x:v>317</x:v>
      </x:c>
      <x:c r="AC29" s="68">
        <x:f t="shared" si="2"/>
        <x:v>855</x:v>
      </x:c>
      <x:c r="AD29" s="68">
        <x:f t="shared" si="2"/>
        <x:v>2130</x:v>
      </x:c>
      <x:c r="AE29" s="68">
        <x:f t="shared" si="2"/>
        <x:v>3560</x:v>
      </x:c>
      <x:c r="AF29" s="68">
        <x:f t="shared" si="2"/>
        <x:v>2078</x:v>
      </x:c>
      <x:c r="AG29" s="68">
        <x:f t="shared" si="2"/>
        <x:v>995</x:v>
      </x:c>
      <x:c r="AH29" s="68">
        <x:f t="shared" si="2"/>
        <x:v>2930</x:v>
      </x:c>
    </x:row>
    <x:row r="30" spans="1:34" ht="18" customHeight="1">
      <x:c r="A30" s="101" t="s">
        <x:v>22</x:v>
      </x:c>
      <x:c r="B30" s="102"/>
      <x:c r="C30" s="69">
        <x:f t="shared" ref="C30:AH30" si="3">C23+C29</x:f>
        <x:v>931927</x:v>
      </x:c>
      <x:c r="D30" s="70">
        <x:f t="shared" si="3"/>
        <x:v>56220</x:v>
      </x:c>
      <x:c r="E30" s="70">
        <x:f t="shared" si="3"/>
        <x:v>47381</x:v>
      </x:c>
      <x:c r="F30" s="70">
        <x:f t="shared" si="3"/>
        <x:v>15383</x:v>
      </x:c>
      <x:c r="G30" s="70">
        <x:f t="shared" si="3"/>
        <x:v>28570</x:v>
      </x:c>
      <x:c r="H30" s="70">
        <x:f t="shared" si="3"/>
        <x:v>28025</x:v>
      </x:c>
      <x:c r="I30" s="70">
        <x:f t="shared" si="3"/>
        <x:v>57640</x:v>
      </x:c>
      <x:c r="J30" s="70">
        <x:f t="shared" si="3"/>
        <x:v>23248</x:v>
      </x:c>
      <x:c r="K30" s="70">
        <x:f t="shared" si="3"/>
        <x:v>33475</x:v>
      </x:c>
      <x:c r="L30" s="70">
        <x:f t="shared" si="3"/>
        <x:v>42694</x:v>
      </x:c>
      <x:c r="M30" s="70">
        <x:f t="shared" si="3"/>
        <x:v>26406</x:v>
      </x:c>
      <x:c r="N30" s="70">
        <x:f t="shared" si="3"/>
        <x:v>10680</x:v>
      </x:c>
      <x:c r="O30" s="70">
        <x:f t="shared" si="3"/>
        <x:v>50318</x:v>
      </x:c>
      <x:c r="P30" s="70">
        <x:f t="shared" si="3"/>
        <x:v>58783</x:v>
      </x:c>
      <x:c r="Q30" s="70">
        <x:f t="shared" si="3"/>
        <x:v>34955</x:v>
      </x:c>
      <x:c r="R30" s="70">
        <x:f t="shared" si="3"/>
        <x:v>32373</x:v>
      </x:c>
      <x:c r="S30" s="70">
        <x:f t="shared" si="3"/>
        <x:v>32825</x:v>
      </x:c>
      <x:c r="T30" s="70">
        <x:f t="shared" si="3"/>
        <x:v>35078</x:v>
      </x:c>
      <x:c r="U30" s="70">
        <x:f t="shared" si="3"/>
        <x:v>10459</x:v>
      </x:c>
      <x:c r="V30" s="70">
        <x:f t="shared" si="3"/>
        <x:v>32295</x:v>
      </x:c>
      <x:c r="W30" s="70">
        <x:f t="shared" si="3"/>
        <x:v>46704</x:v>
      </x:c>
      <x:c r="X30" s="70">
        <x:f t="shared" si="3"/>
        <x:v>35202</x:v>
      </x:c>
      <x:c r="Y30" s="70">
        <x:f t="shared" si="3"/>
        <x:v>24978</x:v>
      </x:c>
      <x:c r="Z30" s="70">
        <x:f t="shared" si="3"/>
        <x:v>25128</x:v>
      </x:c>
      <x:c r="AA30" s="70">
        <x:f t="shared" si="3"/>
        <x:v>38398</x:v>
      </x:c>
      <x:c r="AB30" s="70">
        <x:f t="shared" si="3"/>
        <x:v>6905</x:v>
      </x:c>
      <x:c r="AC30" s="70">
        <x:f t="shared" si="3"/>
        <x:v>29860</x:v>
      </x:c>
      <x:c r="AD30" s="70">
        <x:f t="shared" si="3"/>
        <x:v>18020</x:v>
      </x:c>
      <x:c r="AE30" s="70">
        <x:f t="shared" si="3"/>
        <x:v>49924</x:v>
      </x:c>
      <x:c r="AF30" s="70">
        <x:f t="shared" si="3"/>
        <x:v>32582</x:v>
      </x:c>
      <x:c r="AG30" s="70">
        <x:f t="shared" si="3"/>
        <x:v>19375</x:v>
      </x:c>
      <x:c r="AH30" s="70">
        <x:f t="shared" si="3"/>
        <x:v>36685</x:v>
      </x:c>
    </x:row>
  </x:sheetData>
  <x:mergeCells count="13">
    <x:mergeCell ref="A5:B5"/>
    <x:mergeCell ref="A1:AH1"/>
    <x:mergeCell ref="A2:B2"/>
    <x:mergeCell ref="C2:C4"/>
    <x:mergeCell ref="A3:B3"/>
    <x:mergeCell ref="A4:B4"/>
    <x:mergeCell ref="A30:B30"/>
    <x:mergeCell ref="A6:B6"/>
    <x:mergeCell ref="A7:B7"/>
    <x:mergeCell ref="A8:A22"/>
    <x:mergeCell ref="A23:B23"/>
    <x:mergeCell ref="A24:A28"/>
    <x:mergeCell ref="A29:B2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H30"/>
  <x:sheetViews>
    <x:sheetView topLeftCell="A1" zoomScaleNormal="100" zoomScaleSheetLayoutView="75" workbookViewId="0">
      <x:pane xSplit="3" ySplit="1" topLeftCell="M2" activePane="bottomRight" state="frozen"/>
      <x:selection pane="bottomRight" activeCell="X7" activeCellId="0" sqref="X7:X7"/>
    </x:sheetView>
  </x:sheetViews>
  <x:sheetFormatPr defaultColWidth="9.00390625" defaultRowHeight="16.5"/>
  <x:sheetData>
    <x:row r="1" spans="1:34" ht="30" customHeight="1">
      <x:c r="A1" s="92" t="s">
        <x:v>81</x:v>
      </x:c>
      <x:c r="B1" s="92"/>
      <x:c r="C1" s="92"/>
      <x:c r="D1" s="92"/>
      <x:c r="E1" s="92"/>
      <x:c r="F1" s="92"/>
      <x:c r="G1" s="92"/>
      <x:c r="H1" s="92"/>
      <x:c r="I1" s="92"/>
      <x:c r="J1" s="92"/>
      <x:c r="K1" s="92"/>
      <x:c r="L1" s="92"/>
      <x:c r="M1" s="92"/>
      <x:c r="N1" s="92"/>
      <x:c r="O1" s="92"/>
      <x:c r="P1" s="92"/>
      <x:c r="Q1" s="92"/>
      <x:c r="R1" s="92"/>
      <x:c r="S1" s="92"/>
      <x:c r="T1" s="92"/>
      <x:c r="U1" s="92"/>
      <x:c r="V1" s="92"/>
      <x:c r="W1" s="92"/>
      <x:c r="X1" s="92"/>
      <x:c r="Y1" s="92"/>
      <x:c r="Z1" s="92"/>
      <x:c r="AA1" s="92"/>
      <x:c r="AB1" s="92"/>
      <x:c r="AC1" s="92"/>
      <x:c r="AD1" s="92"/>
      <x:c r="AE1" s="92"/>
      <x:c r="AF1" s="92"/>
      <x:c r="AG1" s="92"/>
      <x:c r="AH1" s="92"/>
    </x:row>
    <x:row r="2" spans="1:33" ht="18" customHeight="1">
      <x:c r="A2" s="93" t="s">
        <x:v>54</x:v>
      </x:c>
      <x:c r="B2" s="9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</x:row>
    <x:row r="3" spans="1:33" ht="18" customHeight="1">
      <x:c r="A3" s="98" t="s">
        <x:v>68</x:v>
      </x:c>
      <x:c r="B3" s="99"/>
      <x:c r="C3" s="96"/>
      <x:c r="D3" s="59" t="s">
        <x:v>18</x:v>
      </x:c>
      <x:c r="E3" s="59" t="s">
        <x:v>26</x:v>
      </x:c>
      <x:c r="F3" s="59" t="s">
        <x:v>29</x:v>
      </x:c>
      <x:c r="G3" s="59" t="s">
        <x:v>3</x:v>
      </x:c>
      <x:c r="H3" s="59" t="s">
        <x:v>5</x:v>
      </x:c>
      <x:c r="I3" s="59" t="s">
        <x:v>27</x:v>
      </x:c>
      <x:c r="J3" s="59" t="s">
        <x:v>19</x:v>
      </x:c>
      <x:c r="K3" s="59" t="s">
        <x:v>18</x:v>
      </x:c>
      <x:c r="L3" s="59" t="s">
        <x:v>26</x:v>
      </x:c>
      <x:c r="M3" s="59" t="s">
        <x:v>29</x:v>
      </x:c>
      <x:c r="N3" s="59" t="s">
        <x:v>3</x:v>
      </x:c>
      <x:c r="O3" s="59" t="s">
        <x:v>5</x:v>
      </x:c>
      <x:c r="P3" s="59" t="s">
        <x:v>27</x:v>
      </x:c>
      <x:c r="Q3" s="59" t="s">
        <x:v>19</x:v>
      </x:c>
      <x:c r="R3" s="59" t="s">
        <x:v>18</x:v>
      </x:c>
      <x:c r="S3" s="59" t="s">
        <x:v>26</x:v>
      </x:c>
      <x:c r="T3" s="59" t="s">
        <x:v>29</x:v>
      </x:c>
      <x:c r="U3" s="59" t="s">
        <x:v>3</x:v>
      </x:c>
      <x:c r="V3" s="59" t="s">
        <x:v>5</x:v>
      </x:c>
      <x:c r="W3" s="59" t="s">
        <x:v>27</x:v>
      </x:c>
      <x:c r="X3" s="59" t="s">
        <x:v>19</x:v>
      </x:c>
      <x:c r="Y3" s="59" t="s">
        <x:v>18</x:v>
      </x:c>
      <x:c r="Z3" s="59" t="s">
        <x:v>26</x:v>
      </x:c>
      <x:c r="AA3" s="59" t="s">
        <x:v>29</x:v>
      </x:c>
      <x:c r="AB3" s="59" t="s">
        <x:v>3</x:v>
      </x:c>
      <x:c r="AC3" s="59" t="s">
        <x:v>5</x:v>
      </x:c>
      <x:c r="AD3" s="59" t="s">
        <x:v>27</x:v>
      </x:c>
      <x:c r="AE3" s="59" t="s">
        <x:v>19</x:v>
      </x:c>
      <x:c r="AF3" s="59" t="s">
        <x:v>18</x:v>
      </x:c>
      <x:c r="AG3" s="59" t="s">
        <x:v>26</x:v>
      </x:c>
    </x:row>
    <x:row r="4" spans="1:33" ht="18" customHeight="1">
      <x:c r="A4" s="100" t="s">
        <x:v>33</x:v>
      </x:c>
      <x:c r="B4" s="84"/>
      <x:c r="C4" s="97"/>
      <x:c r="D4" s="60" t="s">
        <x:v>21</x:v>
      </x:c>
      <x:c r="E4" s="60" t="s">
        <x:v>21</x:v>
      </x:c>
      <x:c r="F4" s="60" t="s">
        <x:v>21</x:v>
      </x:c>
      <x:c r="G4" s="60" t="s">
        <x:v>2</x:v>
      </x:c>
      <x:c r="H4" s="60" t="s">
        <x:v>44</x:v>
      </x:c>
      <x:c r="I4" s="60" t="s">
        <x:v>59</x:v>
      </x:c>
      <x:c r="J4" s="60" t="s">
        <x:v>21</x:v>
      </x:c>
      <x:c r="K4" s="60" t="s">
        <x:v>67</x:v>
      </x:c>
      <x:c r="L4" s="60" t="s">
        <x:v>44</x:v>
      </x:c>
      <x:c r="M4" s="60" t="s">
        <x:v>44</x:v>
      </x:c>
      <x:c r="N4" s="60" t="s">
        <x:v>21</x:v>
      </x:c>
      <x:c r="O4" s="60" t="s">
        <x:v>67</x:v>
      </x:c>
      <x:c r="P4" s="60" t="s">
        <x:v>21</x:v>
      </x:c>
      <x:c r="Q4" s="60" t="s">
        <x:v>71</x:v>
      </x:c>
      <x:c r="R4" s="60" t="s">
        <x:v>10</x:v>
      </x:c>
      <x:c r="S4" s="60" t="s">
        <x:v>39</x:v>
      </x:c>
      <x:c r="T4" s="60" t="s">
        <x:v>44</x:v>
      </x:c>
      <x:c r="U4" s="60" t="s">
        <x:v>2</x:v>
      </x:c>
      <x:c r="V4" s="60" t="s">
        <x:v>21</x:v>
      </x:c>
      <x:c r="W4" s="60" t="s">
        <x:v>21</x:v>
      </x:c>
      <x:c r="X4" s="60" t="s">
        <x:v>21</x:v>
      </x:c>
      <x:c r="Y4" s="60" t="s">
        <x:v>2</x:v>
      </x:c>
      <x:c r="Z4" s="60" t="s">
        <x:v>10</x:v>
      </x:c>
      <x:c r="AA4" s="60" t="s">
        <x:v>2</x:v>
      </x:c>
      <x:c r="AB4" s="60" t="s">
        <x:v>21</x:v>
      </x:c>
      <x:c r="AC4" s="60" t="s">
        <x:v>44</x:v>
      </x:c>
      <x:c r="AD4" s="60" t="s">
        <x:v>10</x:v>
      </x:c>
      <x:c r="AE4" s="60" t="s">
        <x:v>10</x:v>
      </x:c>
      <x:c r="AF4" s="60" t="s">
        <x:v>10</x:v>
      </x:c>
      <x:c r="AG4" s="60" t="s">
        <x:v>10</x:v>
      </x:c>
    </x:row>
    <x:row r="5" spans="1:33" ht="18" customHeight="1">
      <x:c r="A5" s="100" t="s">
        <x:v>74</x:v>
      </x:c>
      <x:c r="B5" s="84"/>
      <x:c r="C5" s="61">
        <x:f t="shared" ref="C5:C27" si="0">SUM(D5:AE5)</x:f>
        <x:v>11740</x:v>
      </x:c>
      <x:c r="D5" s="62">
        <x:v>120</x:v>
      </x:c>
      <x:c r="E5" s="62">
        <x:v>1980</x:v>
      </x:c>
      <x:c r="F5" s="62">
        <x:v>500</x:v>
      </x:c>
      <x:c r="G5" s="62">
        <x:v>350</x:v>
      </x:c>
      <x:c r="H5" s="62">
        <x:v>150</x:v>
      </x:c>
      <x:c r="I5" s="62">
        <x:v>200</x:v>
      </x:c>
      <x:c r="J5" s="62">
        <x:v>200</x:v>
      </x:c>
      <x:c r="K5" s="62">
        <x:v>350</x:v>
      </x:c>
      <x:c r="L5" s="62">
        <x:v>40</x:v>
      </x:c>
      <x:c r="M5" s="62"/>
      <x:c r="N5" s="62">
        <x:v>1000</x:v>
      </x:c>
      <x:c r="O5" s="62">
        <x:v>800</x:v>
      </x:c>
      <x:c r="P5" s="62">
        <x:v>350</x:v>
      </x:c>
      <x:c r="Q5" s="62">
        <x:v>200</x:v>
      </x:c>
      <x:c r="R5" s="62">
        <x:v>50</x:v>
      </x:c>
      <x:c r="S5" s="62">
        <x:v>200</x:v>
      </x:c>
      <x:c r="T5" s="62">
        <x:v>350</x:v>
      </x:c>
      <x:c r="U5" s="62">
        <x:v>200</x:v>
      </x:c>
      <x:c r="V5" s="62"/>
      <x:c r="W5" s="62"/>
      <x:c r="X5" s="62">
        <x:v>350</x:v>
      </x:c>
      <x:c r="Y5" s="62">
        <x:v>1500</x:v>
      </x:c>
      <x:c r="Z5" s="62"/>
      <x:c r="AA5" s="62"/>
      <x:c r="AB5" s="62">
        <x:v>350</x:v>
      </x:c>
      <x:c r="AC5" s="62">
        <x:v>2000</x:v>
      </x:c>
      <x:c r="AD5" s="62"/>
      <x:c r="AE5" s="62">
        <x:v>500</x:v>
      </x:c>
      <x:c r="AF5" s="62">
        <x:v>100</x:v>
      </x:c>
      <x:c r="AG5" s="62"/>
    </x:row>
    <x:row r="6" spans="1:33" ht="18" customHeight="1">
      <x:c r="A6" s="83" t="s">
        <x:v>0</x:v>
      </x:c>
      <x:c r="B6" s="84"/>
      <x:c r="C6" s="61">
        <x:f t="shared" si="0"/>
        <x:v>238760</x:v>
      </x:c>
      <x:c r="D6" s="62">
        <x:v>13500</x:v>
      </x:c>
      <x:c r="E6" s="62">
        <x:v>8000</x:v>
      </x:c>
      <x:c r="F6" s="62">
        <x:v>6000</x:v>
      </x:c>
      <x:c r="G6" s="62">
        <x:v>12800</x:v>
      </x:c>
      <x:c r="H6" s="62">
        <x:v>9200</x:v>
      </x:c>
      <x:c r="I6" s="62">
        <x:v>6000</x:v>
      </x:c>
      <x:c r="J6" s="62">
        <x:v>8500</x:v>
      </x:c>
      <x:c r="K6" s="62">
        <x:v>13500</x:v>
      </x:c>
      <x:c r="L6" s="62">
        <x:v>9150</x:v>
      </x:c>
      <x:c r="M6" s="62">
        <x:v>10650</x:v>
      </x:c>
      <x:c r="N6" s="62">
        <x:v>12500</x:v>
      </x:c>
      <x:c r="O6" s="62">
        <x:v>15900</x:v>
      </x:c>
      <x:c r="P6" s="62">
        <x:v>9850</x:v>
      </x:c>
      <x:c r="Q6" s="62">
        <x:v>7500</x:v>
      </x:c>
      <x:c r="R6" s="62">
        <x:v>500</x:v>
      </x:c>
      <x:c r="S6" s="62">
        <x:v>10000</x:v>
      </x:c>
      <x:c r="T6" s="62">
        <x:v>11050</x:v>
      </x:c>
      <x:c r="U6" s="62">
        <x:v>7500</x:v>
      </x:c>
      <x:c r="V6" s="62">
        <x:v>5000</x:v>
      </x:c>
      <x:c r="W6" s="62">
        <x:v>9000</x:v>
      </x:c>
      <x:c r="X6" s="62">
        <x:v>11100</x:v>
      </x:c>
      <x:c r="Y6" s="62">
        <x:v>6500</x:v>
      </x:c>
      <x:c r="Z6" s="62">
        <x:v>480</x:v>
      </x:c>
      <x:c r="AA6" s="62">
        <x:v>10000</x:v>
      </x:c>
      <x:c r="AB6" s="62">
        <x:v>11000</x:v>
      </x:c>
      <x:c r="AC6" s="62">
        <x:v>9000</x:v>
      </x:c>
      <x:c r="AD6" s="62">
        <x:v>280</x:v>
      </x:c>
      <x:c r="AE6" s="62">
        <x:v>4300</x:v>
      </x:c>
      <x:c r="AF6" s="62">
        <x:v>5200</x:v>
      </x:c>
      <x:c r="AG6" s="62">
        <x:v>1440</x:v>
      </x:c>
    </x:row>
    <x:row r="7" spans="1:33" ht="18" customHeight="1">
      <x:c r="A7" s="83" t="s">
        <x:v>76</x:v>
      </x:c>
      <x:c r="B7" s="84"/>
      <x:c r="C7" s="61">
        <x:f t="shared" si="0"/>
        <x:v>295250</x:v>
      </x:c>
      <x:c r="D7" s="62">
        <x:v>11100</x:v>
      </x:c>
      <x:c r="E7" s="62">
        <x:v>8550</x:v>
      </x:c>
      <x:c r="F7" s="62">
        <x:v>14000</x:v>
      </x:c>
      <x:c r="G7" s="62">
        <x:v>30000</x:v>
      </x:c>
      <x:c r="H7" s="62">
        <x:v>11700</x:v>
      </x:c>
      <x:c r="I7" s="62">
        <x:v>8170</x:v>
      </x:c>
      <x:c r="J7" s="62">
        <x:v>14000</x:v>
      </x:c>
      <x:c r="K7" s="62">
        <x:v>7300</x:v>
      </x:c>
      <x:c r="L7" s="62">
        <x:v>11000</x:v>
      </x:c>
      <x:c r="M7" s="62">
        <x:v>10200</x:v>
      </x:c>
      <x:c r="N7" s="62">
        <x:v>21500</x:v>
      </x:c>
      <x:c r="O7" s="62">
        <x:v>15250</x:v>
      </x:c>
      <x:c r="P7" s="62">
        <x:v>8300</x:v>
      </x:c>
      <x:c r="Q7" s="62">
        <x:v>12200</x:v>
      </x:c>
      <x:c r="R7" s="62">
        <x:v>410</x:v>
      </x:c>
      <x:c r="S7" s="62">
        <x:v>10700</x:v>
      </x:c>
      <x:c r="T7" s="62">
        <x:v>8800</x:v>
      </x:c>
      <x:c r="U7" s="62">
        <x:v>18400</x:v>
      </x:c>
      <x:c r="V7" s="62"/>
      <x:c r="W7" s="62">
        <x:v>10700</x:v>
      </x:c>
      <x:c r="X7" s="62">
        <x:v>9800</x:v>
      </x:c>
      <x:c r="Y7" s="62">
        <x:v>12200</x:v>
      </x:c>
      <x:c r="Z7" s="62"/>
      <x:c r="AA7" s="62">
        <x:v>9800</x:v>
      </x:c>
      <x:c r="AB7" s="62">
        <x:v>11300</x:v>
      </x:c>
      <x:c r="AC7" s="62">
        <x:v>15200</x:v>
      </x:c>
      <x:c r="AD7" s="62">
        <x:v>3570</x:v>
      </x:c>
      <x:c r="AE7" s="62">
        <x:v>1100</x:v>
      </x:c>
      <x:c r="AF7" s="62">
        <x:v>900</x:v>
      </x:c>
      <x:c r="AG7" s="62"/>
    </x:row>
    <x:row r="8" spans="1:33" ht="18" customHeight="1">
      <x:c r="A8" s="85" t="s">
        <x:v>48</x:v>
      </x:c>
      <x:c r="B8" s="63" t="s">
        <x:v>34</x:v>
      </x:c>
      <x:c r="C8" s="61">
        <x:f t="shared" si="0"/>
        <x:v>107095</x:v>
      </x:c>
      <x:c r="D8" s="62">
        <x:v>8050</x:v>
      </x:c>
      <x:c r="E8" s="62">
        <x:v>3140</x:v>
      </x:c>
      <x:c r="F8" s="62">
        <x:v>3350</x:v>
      </x:c>
      <x:c r="G8" s="62">
        <x:v>3350</x:v>
      </x:c>
      <x:c r="H8" s="62">
        <x:v>8600</x:v>
      </x:c>
      <x:c r="I8" s="62">
        <x:v>2360</x:v>
      </x:c>
      <x:c r="J8" s="62">
        <x:v>2760</x:v>
      </x:c>
      <x:c r="K8" s="62">
        <x:v>3400</x:v>
      </x:c>
      <x:c r="L8" s="62">
        <x:v>5750</x:v>
      </x:c>
      <x:c r="M8" s="62">
        <x:v>2600</x:v>
      </x:c>
      <x:c r="N8" s="62">
        <x:v>3410</x:v>
      </x:c>
      <x:c r="O8" s="62">
        <x:v>3500</x:v>
      </x:c>
      <x:c r="P8" s="62">
        <x:v>6300</x:v>
      </x:c>
      <x:c r="Q8" s="62">
        <x:v>2550</x:v>
      </x:c>
      <x:c r="R8" s="62">
        <x:v>685</x:v>
      </x:c>
      <x:c r="S8" s="62">
        <x:v>3090</x:v>
      </x:c>
      <x:c r="T8" s="62">
        <x:v>6250</x:v>
      </x:c>
      <x:c r="U8" s="62">
        <x:v>2550</x:v>
      </x:c>
      <x:c r="V8" s="62">
        <x:v>1000</x:v>
      </x:c>
      <x:c r="W8" s="62">
        <x:v>3500</x:v>
      </x:c>
      <x:c r="X8" s="62">
        <x:v>7100</x:v>
      </x:c>
      <x:c r="Y8" s="62">
        <x:v>2850</x:v>
      </x:c>
      <x:c r="Z8" s="62">
        <x:v>270</x:v>
      </x:c>
      <x:c r="AA8" s="62">
        <x:v>5200</x:v>
      </x:c>
      <x:c r="AB8" s="62">
        <x:v>9200</x:v>
      </x:c>
      <x:c r="AC8" s="62">
        <x:v>3100</x:v>
      </x:c>
      <x:c r="AD8" s="62">
        <x:v>1030</x:v>
      </x:c>
      <x:c r="AE8" s="62">
        <x:v>2150</x:v>
      </x:c>
      <x:c r="AF8" s="62">
        <x:v>2100</x:v>
      </x:c>
      <x:c r="AG8" s="62">
        <x:v>490</x:v>
      </x:c>
    </x:row>
    <x:row r="9" spans="1:33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</x:row>
    <x:row r="10" spans="1:33" ht="18" customHeight="1">
      <x:c r="A10" s="86"/>
      <x:c r="B10" s="63" t="s">
        <x:v>56</x:v>
      </x:c>
      <x:c r="C10" s="61">
        <x:f t="shared" si="0"/>
        <x:v>7324</x:v>
      </x:c>
      <x:c r="D10" s="62">
        <x:v>540</x:v>
      </x:c>
      <x:c r="E10" s="62">
        <x:v>200</x:v>
      </x:c>
      <x:c r="F10" s="62">
        <x:v>240</x:v>
      </x:c>
      <x:c r="G10" s="62">
        <x:v>610</x:v>
      </x:c>
      <x:c r="H10" s="62">
        <x:v>452</x:v>
      </x:c>
      <x:c r="I10" s="62">
        <x:v>160</x:v>
      </x:c>
      <x:c r="J10" s="62">
        <x:v>280</x:v>
      </x:c>
      <x:c r="K10" s="62">
        <x:v>410</x:v>
      </x:c>
      <x:c r="L10" s="62">
        <x:v>102</x:v>
      </x:c>
      <x:c r="M10" s="62">
        <x:v>335</x:v>
      </x:c>
      <x:c r="N10" s="62">
        <x:v>680</x:v>
      </x:c>
      <x:c r="O10" s="62">
        <x:v>420</x:v>
      </x:c>
      <x:c r="P10" s="62">
        <x:v>195</x:v>
      </x:c>
      <x:c r="Q10" s="62">
        <x:v>285</x:v>
      </x:c>
      <x:c r="R10" s="62"/>
      <x:c r="S10" s="62">
        <x:v>255</x:v>
      </x:c>
      <x:c r="T10" s="62">
        <x:v>225</x:v>
      </x:c>
      <x:c r="U10" s="62">
        <x:v>305</x:v>
      </x:c>
      <x:c r="V10" s="62">
        <x:v>280</x:v>
      </x:c>
      <x:c r="W10" s="62">
        <x:v>215</x:v>
      </x:c>
      <x:c r="X10" s="62">
        <x:v>235</x:v>
      </x:c>
      <x:c r="Y10" s="62">
        <x:v>140</x:v>
      </x:c>
      <x:c r="Z10" s="62">
        <x:v>60</x:v>
      </x:c>
      <x:c r="AA10" s="62">
        <x:v>180</x:v>
      </x:c>
      <x:c r="AB10" s="62">
        <x:v>215</x:v>
      </x:c>
      <x:c r="AC10" s="62">
        <x:v>235</x:v>
      </x:c>
      <x:c r="AD10" s="62"/>
      <x:c r="AE10" s="62">
        <x:v>70</x:v>
      </x:c>
      <x:c r="AF10" s="62">
        <x:v>95</x:v>
      </x:c>
      <x:c r="AG10" s="62"/>
    </x:row>
    <x:row r="11" spans="1:33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</x:row>
    <x:row r="12" spans="1:33" ht="18" customHeight="1">
      <x:c r="A12" s="86"/>
      <x:c r="B12" s="63" t="s">
        <x:v>51</x:v>
      </x:c>
      <x:c r="C12" s="61">
        <x:f t="shared" si="0"/>
        <x:v>0</x:v>
      </x:c>
      <x:c r="D12" s="65"/>
      <x:c r="E12" s="65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>
        <x:v>200</x:v>
      </x:c>
      <x:c r="AG12" s="62"/>
    </x:row>
    <x:row r="13" spans="1:33" ht="18" customHeight="1">
      <x:c r="A13" s="86"/>
      <x:c r="B13" s="63" t="s">
        <x:v>25</x:v>
      </x:c>
      <x:c r="C13" s="61">
        <x:f t="shared" si="0"/>
        <x:v>0</x:v>
      </x:c>
      <x:c r="D13" s="62"/>
      <x:c r="E13" s="62"/>
      <x:c r="F13" s="64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2"/>
      <x:c r="AB13" s="62"/>
      <x:c r="AC13" s="62"/>
      <x:c r="AD13" s="62"/>
      <x:c r="AE13" s="62"/>
      <x:c r="AF13" s="62"/>
      <x:c r="AG13" s="62"/>
    </x:row>
    <x:row r="14" spans="1:33" ht="18" customHeight="1">
      <x:c r="A14" s="86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</x:row>
    <x:row r="15" spans="1:33" ht="18" customHeight="1">
      <x:c r="A15" s="86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</x:row>
    <x:row r="16" spans="1:33" ht="18" customHeight="1">
      <x:c r="A16" s="86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  <x:c r="AF16" s="62"/>
      <x:c r="AG16" s="62"/>
    </x:row>
    <x:row r="17" spans="1:33" ht="18" customHeight="1">
      <x:c r="A17" s="86"/>
      <x:c r="B17" s="63" t="s">
        <x:v>24</x:v>
      </x:c>
      <x:c r="C17" s="61">
        <x:f>SUM(D17:AE17)</x:f>
        <x:v>166730</x:v>
      </x:c>
      <x:c r="D17" s="62">
        <x:v>13690</x:v>
      </x:c>
      <x:c r="E17" s="62">
        <x:v>7950</x:v>
      </x:c>
      <x:c r="F17" s="62">
        <x:v>5190</x:v>
      </x:c>
      <x:c r="G17" s="62">
        <x:v>4750</x:v>
      </x:c>
      <x:c r="H17" s="62">
        <x:v>12070</x:v>
      </x:c>
      <x:c r="I17" s="62">
        <x:v>4650</x:v>
      </x:c>
      <x:c r="J17" s="62">
        <x:v>4600</x:v>
      </x:c>
      <x:c r="K17" s="62">
        <x:v>6100</x:v>
      </x:c>
      <x:c r="L17" s="62">
        <x:v>8010</x:v>
      </x:c>
      <x:c r="M17" s="62">
        <x:v>5100</x:v>
      </x:c>
      <x:c r="N17" s="62">
        <x:v>17000</x:v>
      </x:c>
      <x:c r="O17" s="62">
        <x:v>11350</x:v>
      </x:c>
      <x:c r="P17" s="62">
        <x:v>7350</x:v>
      </x:c>
      <x:c r="Q17" s="62">
        <x:v>5100</x:v>
      </x:c>
      <x:c r="R17" s="62">
        <x:v>325</x:v>
      </x:c>
      <x:c r="S17" s="62">
        <x:v>5110</x:v>
      </x:c>
      <x:c r="T17" s="62">
        <x:v>7850</x:v>
      </x:c>
      <x:c r="U17" s="62">
        <x:v>4480</x:v>
      </x:c>
      <x:c r="V17" s="62">
        <x:v>1600</x:v>
      </x:c>
      <x:c r="W17" s="62">
        <x:v>2800</x:v>
      </x:c>
      <x:c r="X17" s="62">
        <x:v>8850</x:v>
      </x:c>
      <x:c r="Y17" s="62">
        <x:v>3620</x:v>
      </x:c>
      <x:c r="Z17" s="62">
        <x:v>240</x:v>
      </x:c>
      <x:c r="AA17" s="62">
        <x:v>2970</x:v>
      </x:c>
      <x:c r="AB17" s="62">
        <x:v>9600</x:v>
      </x:c>
      <x:c r="AC17" s="62">
        <x:v>4330</x:v>
      </x:c>
      <x:c r="AD17" s="62">
        <x:v>920</x:v>
      </x:c>
      <x:c r="AE17" s="62">
        <x:v>1125</x:v>
      </x:c>
      <x:c r="AF17" s="62">
        <x:v>1780</x:v>
      </x:c>
      <x:c r="AG17" s="62">
        <x:v>35</x:v>
      </x:c>
    </x:row>
    <x:row r="18" spans="1:33" ht="18" customHeight="1">
      <x:c r="A18" s="86"/>
      <x:c r="B18" s="63" t="s">
        <x:v>4</x:v>
      </x:c>
      <x:c r="C18" s="61">
        <x:f t="shared" si="0"/>
        <x:v>3778</x:v>
      </x:c>
      <x:c r="D18" s="62">
        <x:v>150</x:v>
      </x:c>
      <x:c r="E18" s="62">
        <x:v>105</x:v>
      </x:c>
      <x:c r="F18" s="62">
        <x:v>82</x:v>
      </x:c>
      <x:c r="G18" s="62">
        <x:v>50</x:v>
      </x:c>
      <x:c r="H18" s="62">
        <x:v>111</x:v>
      </x:c>
      <x:c r="I18" s="62">
        <x:v>95</x:v>
      </x:c>
      <x:c r="J18" s="62">
        <x:v>140</x:v>
      </x:c>
      <x:c r="K18" s="62">
        <x:v>190</x:v>
      </x:c>
      <x:c r="L18" s="62">
        <x:v>110</x:v>
      </x:c>
      <x:c r="M18" s="62">
        <x:v>180</x:v>
      </x:c>
      <x:c r="N18" s="62">
        <x:v>180</x:v>
      </x:c>
      <x:c r="O18" s="62">
        <x:v>190</x:v>
      </x:c>
      <x:c r="P18" s="62">
        <x:v>100</x:v>
      </x:c>
      <x:c r="Q18" s="62">
        <x:v>180</x:v>
      </x:c>
      <x:c r="R18" s="62">
        <x:v>130</x:v>
      </x:c>
      <x:c r="S18" s="62">
        <x:v>180</x:v>
      </x:c>
      <x:c r="T18" s="62">
        <x:v>110</x:v>
      </x:c>
      <x:c r="U18" s="62">
        <x:v>130</x:v>
      </x:c>
      <x:c r="V18" s="62">
        <x:v>180</x:v>
      </x:c>
      <x:c r="W18" s="62">
        <x:v>170</x:v>
      </x:c>
      <x:c r="X18" s="62">
        <x:v>110</x:v>
      </x:c>
      <x:c r="Y18" s="62">
        <x:v>170</x:v>
      </x:c>
      <x:c r="Z18" s="62">
        <x:v>110</x:v>
      </x:c>
      <x:c r="AA18" s="62">
        <x:v>160</x:v>
      </x:c>
      <x:c r="AB18" s="62">
        <x:v>110</x:v>
      </x:c>
      <x:c r="AC18" s="62">
        <x:v>180</x:v>
      </x:c>
      <x:c r="AD18" s="62">
        <x:v>40</x:v>
      </x:c>
      <x:c r="AE18" s="62">
        <x:v>135</x:v>
      </x:c>
      <x:c r="AF18" s="62">
        <x:v>58</x:v>
      </x:c>
      <x:c r="AG18" s="62"/>
    </x:row>
    <x:row r="19" spans="1:33" ht="18" customHeight="1">
      <x:c r="A19" s="86"/>
      <x:c r="B19" s="63" t="s">
        <x:v>1</x:v>
      </x:c>
      <x:c r="C19" s="61">
        <x:f t="shared" si="0"/>
        <x:v>6098</x:v>
      </x:c>
      <x:c r="D19" s="62">
        <x:v>209</x:v>
      </x:c>
      <x:c r="E19" s="62">
        <x:v>200</x:v>
      </x:c>
      <x:c r="F19" s="62">
        <x:v>210</x:v>
      </x:c>
      <x:c r="G19" s="62">
        <x:v>230</x:v>
      </x:c>
      <x:c r="H19" s="62">
        <x:v>209</x:v>
      </x:c>
      <x:c r="I19" s="62">
        <x:v>85</x:v>
      </x:c>
      <x:c r="J19" s="62">
        <x:v>125</x:v>
      </x:c>
      <x:c r="K19" s="62">
        <x:v>565</x:v>
      </x:c>
      <x:c r="L19" s="62">
        <x:v>209</x:v>
      </x:c>
      <x:c r="M19" s="62">
        <x:v>280</x:v>
      </x:c>
      <x:c r="N19" s="62">
        <x:v>120</x:v>
      </x:c>
      <x:c r="O19" s="62">
        <x:v>385</x:v>
      </x:c>
      <x:c r="P19" s="62">
        <x:v>209</x:v>
      </x:c>
      <x:c r="Q19" s="62">
        <x:v>280</x:v>
      </x:c>
      <x:c r="R19" s="62">
        <x:v>25</x:v>
      </x:c>
      <x:c r="S19" s="62">
        <x:v>305</x:v>
      </x:c>
      <x:c r="T19" s="62">
        <x:v>209</x:v>
      </x:c>
      <x:c r="U19" s="62">
        <x:v>280</x:v>
      </x:c>
      <x:c r="V19" s="62"/>
      <x:c r="W19" s="62">
        <x:v>280</x:v>
      </x:c>
      <x:c r="X19" s="62">
        <x:v>209</x:v>
      </x:c>
      <x:c r="Y19" s="62">
        <x:v>285</x:v>
      </x:c>
      <x:c r="Z19" s="62">
        <x:v>85</x:v>
      </x:c>
      <x:c r="AA19" s="62">
        <x:v>290</x:v>
      </x:c>
      <x:c r="AB19" s="62">
        <x:v>209</x:v>
      </x:c>
      <x:c r="AC19" s="62">
        <x:v>275</x:v>
      </x:c>
      <x:c r="AD19" s="62">
        <x:v>80</x:v>
      </x:c>
      <x:c r="AE19" s="62">
        <x:v>250</x:v>
      </x:c>
      <x:c r="AF19" s="62">
        <x:v>90</x:v>
      </x:c>
      <x:c r="AG19" s="62"/>
    </x:row>
    <x:row r="20" spans="1:33" ht="18" customHeight="1">
      <x:c r="A20" s="86"/>
      <x:c r="B20" s="63" t="s">
        <x:v>9</x:v>
      </x:c>
      <x:c r="C20" s="61">
        <x:f t="shared" si="0"/>
        <x:v>9075</x:v>
      </x:c>
      <x:c r="D20" s="62">
        <x:v>175</x:v>
      </x:c>
      <x:c r="E20" s="62">
        <x:v>105</x:v>
      </x:c>
      <x:c r="F20" s="62">
        <x:v>95</x:v>
      </x:c>
      <x:c r="G20" s="62">
        <x:v>128</x:v>
      </x:c>
      <x:c r="H20" s="62">
        <x:v>155</x:v>
      </x:c>
      <x:c r="I20" s="62">
        <x:v>99</x:v>
      </x:c>
      <x:c r="J20" s="62">
        <x:v>150</x:v>
      </x:c>
      <x:c r="K20" s="62">
        <x:v>75</x:v>
      </x:c>
      <x:c r="L20" s="62">
        <x:v>89</x:v>
      </x:c>
      <x:c r="M20" s="62">
        <x:v>80</x:v>
      </x:c>
      <x:c r="N20" s="62">
        <x:v>1060</x:v>
      </x:c>
      <x:c r="O20" s="62">
        <x:v>195</x:v>
      </x:c>
      <x:c r="P20" s="62">
        <x:v>65</x:v>
      </x:c>
      <x:c r="Q20" s="62">
        <x:v>70</x:v>
      </x:c>
      <x:c r="R20" s="62">
        <x:v>32</x:v>
      </x:c>
      <x:c r="S20" s="62">
        <x:v>140</x:v>
      </x:c>
      <x:c r="T20" s="62">
        <x:v>95</x:v>
      </x:c>
      <x:c r="U20" s="62">
        <x:v>145</x:v>
      </x:c>
      <x:c r="V20" s="62">
        <x:v>180</x:v>
      </x:c>
      <x:c r="W20" s="62">
        <x:v>165</x:v>
      </x:c>
      <x:c r="X20" s="62">
        <x:v>100</x:v>
      </x:c>
      <x:c r="Y20" s="62">
        <x:v>205</x:v>
      </x:c>
      <x:c r="Z20" s="62">
        <x:v>55</x:v>
      </x:c>
      <x:c r="AA20" s="62">
        <x:v>165</x:v>
      </x:c>
      <x:c r="AB20" s="62">
        <x:v>1690</x:v>
      </x:c>
      <x:c r="AC20" s="62">
        <x:v>3440</x:v>
      </x:c>
      <x:c r="AD20" s="62">
        <x:v>80</x:v>
      </x:c>
      <x:c r="AE20" s="62">
        <x:v>42</x:v>
      </x:c>
      <x:c r="AF20" s="62">
        <x:v>70</x:v>
      </x:c>
      <x:c r="AG20" s="62"/>
    </x:row>
    <x:row r="21" spans="1:33" ht="18" customHeight="1">
      <x:c r="A21" s="86"/>
      <x:c r="B21" s="63" t="s">
        <x:v>7</x:v>
      </x:c>
      <x:c r="C21" s="61">
        <x:f t="shared" si="0"/>
        <x:v>7736</x:v>
      </x:c>
      <x:c r="D21" s="62">
        <x:v>450</x:v>
      </x:c>
      <x:c r="E21" s="62">
        <x:v>210</x:v>
      </x:c>
      <x:c r="F21" s="62">
        <x:v>317</x:v>
      </x:c>
      <x:c r="G21" s="62">
        <x:v>230</x:v>
      </x:c>
      <x:c r="H21" s="62">
        <x:v>438</x:v>
      </x:c>
      <x:c r="I21" s="62">
        <x:v>111</x:v>
      </x:c>
      <x:c r="J21" s="62">
        <x:v>205</x:v>
      </x:c>
      <x:c r="K21" s="62">
        <x:v>210</x:v>
      </x:c>
      <x:c r="L21" s="62">
        <x:v>325</x:v>
      </x:c>
      <x:c r="M21" s="62">
        <x:v>175</x:v>
      </x:c>
      <x:c r="N21" s="62">
        <x:v>385</x:v>
      </x:c>
      <x:c r="O21" s="62">
        <x:v>415</x:v>
      </x:c>
      <x:c r="P21" s="62">
        <x:v>320</x:v>
      </x:c>
      <x:c r="Q21" s="62">
        <x:v>175</x:v>
      </x:c>
      <x:c r="R21" s="62">
        <x:v>30</x:v>
      </x:c>
      <x:c r="S21" s="62">
        <x:v>335</x:v>
      </x:c>
      <x:c r="T21" s="62">
        <x:v>350</x:v>
      </x:c>
      <x:c r="U21" s="62">
        <x:v>275</x:v>
      </x:c>
      <x:c r="V21" s="62">
        <x:v>600</x:v>
      </x:c>
      <x:c r="W21" s="62">
        <x:v>325</x:v>
      </x:c>
      <x:c r="X21" s="62">
        <x:v>335</x:v>
      </x:c>
      <x:c r="Y21" s="62">
        <x:v>280</x:v>
      </x:c>
      <x:c r="Z21" s="62">
        <x:v>80</x:v>
      </x:c>
      <x:c r="AA21" s="62">
        <x:v>335</x:v>
      </x:c>
      <x:c r="AB21" s="62">
        <x:v>335</x:v>
      </x:c>
      <x:c r="AC21" s="62">
        <x:v>320</x:v>
      </x:c>
      <x:c r="AD21" s="62">
        <x:v>85</x:v>
      </x:c>
      <x:c r="AE21" s="62">
        <x:v>85</x:v>
      </x:c>
      <x:c r="AF21" s="62">
        <x:v>100</x:v>
      </x:c>
      <x:c r="AG21" s="62"/>
    </x:row>
    <x:row r="22" spans="1:33" ht="18" customHeight="1">
      <x:c r="A22" s="87"/>
      <x:c r="B22" s="63" t="s">
        <x:v>66</x:v>
      </x:c>
      <x:c r="C22" s="61">
        <x:f t="shared" si="0"/>
        <x:v>0</x:v>
      </x:c>
      <x:c r="D22" s="62"/>
      <x:c r="E22" s="62"/>
      <x:c r="F22" s="62"/>
      <x:c r="G22" s="62"/>
      <x:c r="H22" s="62"/>
      <x:c r="I22" s="62"/>
      <x:c r="J22" s="62"/>
      <x:c r="K22" s="62"/>
      <x:c r="L22" s="62"/>
      <x:c r="M22" s="62"/>
      <x:c r="N22" s="62"/>
      <x:c r="O22" s="62"/>
      <x:c r="P22" s="62"/>
      <x:c r="Q22" s="62"/>
      <x:c r="R22" s="62"/>
      <x:c r="S22" s="62"/>
      <x:c r="T22" s="62"/>
      <x:c r="U22" s="62"/>
      <x:c r="V22" s="62"/>
      <x:c r="W22" s="62"/>
      <x:c r="X22" s="62"/>
      <x:c r="Y22" s="62"/>
      <x:c r="Z22" s="62"/>
      <x:c r="AA22" s="62"/>
      <x:c r="AB22" s="62"/>
      <x:c r="AC22" s="62"/>
      <x:c r="AD22" s="62"/>
      <x:c r="AE22" s="62"/>
      <x:c r="AF22" s="62"/>
      <x:c r="AG22" s="62"/>
    </x:row>
    <x:row r="23" spans="1:33" ht="18" customHeight="1">
      <x:c r="A23" s="88" t="s">
        <x:v>8</x:v>
      </x:c>
      <x:c r="B23" s="89"/>
      <x:c r="C23" s="67">
        <x:f t="shared" si="0"/>
        <x:v>853586</x:v>
      </x:c>
      <x:c r="D23" s="67">
        <x:f>SUM(D5:D22)</x:f>
        <x:v>47984</x:v>
      </x:c>
      <x:c r="E23" s="67">
        <x:f t="shared" ref="E23:AG23" si="1">SUM(E4:E22)</x:f>
        <x:v>30440</x:v>
      </x:c>
      <x:c r="F23" s="67">
        <x:f t="shared" si="1"/>
        <x:v>29984</x:v>
      </x:c>
      <x:c r="G23" s="67">
        <x:f t="shared" si="1"/>
        <x:v>52498</x:v>
      </x:c>
      <x:c r="H23" s="67">
        <x:f t="shared" si="1"/>
        <x:v>43085</x:v>
      </x:c>
      <x:c r="I23" s="67">
        <x:f t="shared" si="1"/>
        <x:v>21930</x:v>
      </x:c>
      <x:c r="J23" s="67">
        <x:f t="shared" si="1"/>
        <x:v>30960</x:v>
      </x:c>
      <x:c r="K23" s="67">
        <x:f t="shared" si="1"/>
        <x:v>32100</x:v>
      </x:c>
      <x:c r="L23" s="67">
        <x:f t="shared" si="1"/>
        <x:v>34785</x:v>
      </x:c>
      <x:c r="M23" s="67">
        <x:f t="shared" si="1"/>
        <x:v>29600</x:v>
      </x:c>
      <x:c r="N23" s="67">
        <x:f t="shared" si="1"/>
        <x:v>57835</x:v>
      </x:c>
      <x:c r="O23" s="67">
        <x:f t="shared" si="1"/>
        <x:v>48405</x:v>
      </x:c>
      <x:c r="P23" s="67">
        <x:f t="shared" si="1"/>
        <x:v>33039</x:v>
      </x:c>
      <x:c r="Q23" s="67">
        <x:f t="shared" si="1"/>
        <x:v>28540</x:v>
      </x:c>
      <x:c r="R23" s="67">
        <x:f t="shared" si="1"/>
        <x:v>2187</x:v>
      </x:c>
      <x:c r="S23" s="67">
        <x:f t="shared" si="1"/>
        <x:v>30315</x:v>
      </x:c>
      <x:c r="T23" s="67">
        <x:f t="shared" si="1"/>
        <x:v>35289</x:v>
      </x:c>
      <x:c r="U23" s="67">
        <x:f t="shared" si="1"/>
        <x:v>34265</x:v>
      </x:c>
      <x:c r="V23" s="67">
        <x:f t="shared" si="1"/>
        <x:v>8840</x:v>
      </x:c>
      <x:c r="W23" s="67">
        <x:f t="shared" si="1"/>
        <x:v>27155</x:v>
      </x:c>
      <x:c r="X23" s="67">
        <x:f t="shared" si="1"/>
        <x:v>38189</x:v>
      </x:c>
      <x:c r="Y23" s="67">
        <x:f t="shared" si="1"/>
        <x:v>27750</x:v>
      </x:c>
      <x:c r="Z23" s="67">
        <x:f t="shared" si="1"/>
        <x:v>1380</x:v>
      </x:c>
      <x:c r="AA23" s="67">
        <x:f t="shared" si="1"/>
        <x:v>29100</x:v>
      </x:c>
      <x:c r="AB23" s="67">
        <x:f t="shared" si="1"/>
        <x:v>44009</x:v>
      </x:c>
      <x:c r="AC23" s="67">
        <x:f t="shared" si="1"/>
        <x:v>38080</x:v>
      </x:c>
      <x:c r="AD23" s="67">
        <x:f t="shared" si="1"/>
        <x:v>6085</x:v>
      </x:c>
      <x:c r="AE23" s="67">
        <x:f t="shared" si="1"/>
        <x:v>9757</x:v>
      </x:c>
      <x:c r="AF23" s="67">
        <x:f t="shared" si="1"/>
        <x:v>10693</x:v>
      </x:c>
      <x:c r="AG23" s="67">
        <x:f t="shared" si="1"/>
        <x:v>1965</x:v>
      </x:c>
    </x:row>
    <x:row r="24" spans="1:33" ht="18" customHeight="1">
      <x:c r="A24" s="85" t="s">
        <x:v>75</x:v>
      </x:c>
      <x:c r="B24" s="63" t="s">
        <x:v>73</x:v>
      </x:c>
      <x:c r="C24" s="61">
        <x:f t="shared" si="0"/>
        <x:v>22761</x:v>
      </x:c>
      <x:c r="D24" s="62">
        <x:v>1050</x:v>
      </x:c>
      <x:c r="E24" s="62">
        <x:v>270</x:v>
      </x:c>
      <x:c r="F24" s="62">
        <x:v>290</x:v>
      </x:c>
      <x:c r="G24" s="62">
        <x:v>280</x:v>
      </x:c>
      <x:c r="H24" s="62">
        <x:v>1044</x:v>
      </x:c>
      <x:c r="I24" s="62">
        <x:v>480</x:v>
      </x:c>
      <x:c r="J24" s="62">
        <x:v>305</x:v>
      </x:c>
      <x:c r="K24" s="62">
        <x:v>570</x:v>
      </x:c>
      <x:c r="L24" s="62">
        <x:v>652</x:v>
      </x:c>
      <x:c r="M24" s="62">
        <x:v>450</x:v>
      </x:c>
      <x:c r="N24" s="62">
        <x:v>6680</x:v>
      </x:c>
      <x:c r="O24" s="62">
        <x:v>1120</x:v>
      </x:c>
      <x:c r="P24" s="62">
        <x:v>315</x:v>
      </x:c>
      <x:c r="Q24" s="62">
        <x:v>480</x:v>
      </x:c>
      <x:c r="R24" s="62">
        <x:v>130</x:v>
      </x:c>
      <x:c r="S24" s="62">
        <x:v>1280</x:v>
      </x:c>
      <x:c r="T24" s="62">
        <x:v>630</x:v>
      </x:c>
      <x:c r="U24" s="62">
        <x:v>400</x:v>
      </x:c>
      <x:c r="V24" s="62">
        <x:v>750</x:v>
      </x:c>
      <x:c r="W24" s="62">
        <x:v>1280</x:v>
      </x:c>
      <x:c r="X24" s="62">
        <x:v>630</x:v>
      </x:c>
      <x:c r="Y24" s="62">
        <x:v>730</x:v>
      </x:c>
      <x:c r="Z24" s="62">
        <x:v>20</x:v>
      </x:c>
      <x:c r="AA24" s="62">
        <x:v>1280</x:v>
      </x:c>
      <x:c r="AB24" s="62">
        <x:v>650</x:v>
      </x:c>
      <x:c r="AC24" s="62">
        <x:v>830</x:v>
      </x:c>
      <x:c r="AD24" s="62">
        <x:v>80</x:v>
      </x:c>
      <x:c r="AE24" s="62">
        <x:v>85</x:v>
      </x:c>
      <x:c r="AF24" s="62">
        <x:v>85</x:v>
      </x:c>
      <x:c r="AG24" s="62">
        <x:v>70</x:v>
      </x:c>
    </x:row>
    <x:row r="25" spans="1:33" ht="18" customHeight="1">
      <x:c r="A25" s="86"/>
      <x:c r="B25" s="63" t="s">
        <x:v>31</x:v>
      </x:c>
      <x:c r="C25" s="61">
        <x:f t="shared" si="0"/>
        <x:v>7456</x:v>
      </x:c>
      <x:c r="D25" s="62">
        <x:v>450</x:v>
      </x:c>
      <x:c r="E25" s="62">
        <x:v>155</x:v>
      </x:c>
      <x:c r="F25" s="62">
        <x:v>200</x:v>
      </x:c>
      <x:c r="G25" s="62">
        <x:v>80</x:v>
      </x:c>
      <x:c r="H25" s="62">
        <x:v>428</x:v>
      </x:c>
      <x:c r="I25" s="62">
        <x:v>510</x:v>
      </x:c>
      <x:c r="J25" s="62">
        <x:v>65</x:v>
      </x:c>
      <x:c r="K25" s="62">
        <x:v>210</x:v>
      </x:c>
      <x:c r="L25" s="62">
        <x:v>175</x:v>
      </x:c>
      <x:c r="M25" s="62">
        <x:v>185</x:v>
      </x:c>
      <x:c r="N25" s="62">
        <x:v>650</x:v>
      </x:c>
      <x:c r="O25" s="62">
        <x:v>410</x:v>
      </x:c>
      <x:c r="P25" s="62">
        <x:v>180</x:v>
      </x:c>
      <x:c r="Q25" s="62">
        <x:v>185</x:v>
      </x:c>
      <x:c r="R25" s="62">
        <x:v>38</x:v>
      </x:c>
      <x:c r="S25" s="62">
        <x:v>490</x:v>
      </x:c>
      <x:c r="T25" s="62">
        <x:v>190</x:v>
      </x:c>
      <x:c r="U25" s="62">
        <x:v>350</x:v>
      </x:c>
      <x:c r="V25" s="62">
        <x:v>380</x:v>
      </x:c>
      <x:c r="W25" s="62">
        <x:v>490</x:v>
      </x:c>
      <x:c r="X25" s="62">
        <x:v>215</x:v>
      </x:c>
      <x:c r="Y25" s="62">
        <x:v>320</x:v>
      </x:c>
      <x:c r="Z25" s="62">
        <x:v>0</x:v>
      </x:c>
      <x:c r="AA25" s="62">
        <x:v>460</x:v>
      </x:c>
      <x:c r="AB25" s="62">
        <x:v>220</x:v>
      </x:c>
      <x:c r="AC25" s="62">
        <x:v>360</x:v>
      </x:c>
      <x:c r="AD25" s="62"/>
      <x:c r="AE25" s="62">
        <x:v>60</x:v>
      </x:c>
      <x:c r="AF25" s="62">
        <x:v>50</x:v>
      </x:c>
      <x:c r="AG25" s="62"/>
    </x:row>
    <x:row r="26" spans="1:33" ht="18" customHeight="1">
      <x:c r="A26" s="86"/>
      <x:c r="B26" s="63" t="s">
        <x:v>11</x:v>
      </x:c>
      <x:c r="C26" s="61">
        <x:f t="shared" si="0"/>
        <x:v>88295</x:v>
      </x:c>
      <x:c r="D26" s="62">
        <x:v>8780</x:v>
      </x:c>
      <x:c r="E26" s="62">
        <x:v>1600</x:v>
      </x:c>
      <x:c r="F26" s="62">
        <x:v>2660</x:v>
      </x:c>
      <x:c r="G26" s="62">
        <x:v>4050</x:v>
      </x:c>
      <x:c r="H26" s="62">
        <x:v>8180</x:v>
      </x:c>
      <x:c r="I26" s="62">
        <x:v>1060</x:v>
      </x:c>
      <x:c r="J26" s="62">
        <x:v>1650</x:v>
      </x:c>
      <x:c r="K26" s="62">
        <x:v>3340</x:v>
      </x:c>
      <x:c r="L26" s="62">
        <x:v>4165</x:v>
      </x:c>
      <x:c r="M26" s="62">
        <x:v>2900</x:v>
      </x:c>
      <x:c r="N26" s="62">
        <x:v>3900</x:v>
      </x:c>
      <x:c r="O26" s="62">
        <x:v>3590</x:v>
      </x:c>
      <x:c r="P26" s="62">
        <x:v>4600</x:v>
      </x:c>
      <x:c r="Q26" s="62">
        <x:v>2900</x:v>
      </x:c>
      <x:c r="R26" s="62">
        <x:v>115</x:v>
      </x:c>
      <x:c r="S26" s="62">
        <x:v>3440</x:v>
      </x:c>
      <x:c r="T26" s="62">
        <x:v>3950</x:v>
      </x:c>
      <x:c r="U26" s="62">
        <x:v>3130</x:v>
      </x:c>
      <x:c r="V26" s="62">
        <x:v>950</x:v>
      </x:c>
      <x:c r="W26" s="62">
        <x:v>2790</x:v>
      </x:c>
      <x:c r="X26" s="62">
        <x:v>4050</x:v>
      </x:c>
      <x:c r="Y26" s="62">
        <x:v>2900</x:v>
      </x:c>
      <x:c r="Z26" s="62">
        <x:v>155</x:v>
      </x:c>
      <x:c r="AA26" s="62">
        <x:v>2950</x:v>
      </x:c>
      <x:c r="AB26" s="62">
        <x:v>4450</x:v>
      </x:c>
      <x:c r="AC26" s="62">
        <x:v>4300</x:v>
      </x:c>
      <x:c r="AD26" s="62">
        <x:v>900</x:v>
      </x:c>
      <x:c r="AE26" s="62">
        <x:v>840</x:v>
      </x:c>
      <x:c r="AF26" s="62">
        <x:v>950</x:v>
      </x:c>
      <x:c r="AG26" s="62">
        <x:v>180</x:v>
      </x:c>
    </x:row>
    <x:row r="27" spans="1:33" ht="18" customHeight="1">
      <x:c r="A27" s="86"/>
      <x:c r="B27" s="63" t="s">
        <x:v>38</x:v>
      </x:c>
      <x:c r="C27" s="61">
        <x:f t="shared" si="0"/>
        <x:v>7968</x:v>
      </x:c>
      <x:c r="D27" s="62"/>
      <x:c r="E27" s="62"/>
      <x:c r="F27" s="62"/>
      <x:c r="G27" s="62"/>
      <x:c r="H27" s="62">
        <x:v>505</x:v>
      </x:c>
      <x:c r="I27" s="62">
        <x:v>428</x:v>
      </x:c>
      <x:c r="J27" s="62">
        <x:v>110</x:v>
      </x:c>
      <x:c r="K27" s="62">
        <x:v>330</x:v>
      </x:c>
      <x:c r="L27" s="62">
        <x:v>325</x:v>
      </x:c>
      <x:c r="M27" s="62">
        <x:v>115</x:v>
      </x:c>
      <x:c r="N27" s="62">
        <x:v>940</x:v>
      </x:c>
      <x:c r="O27" s="62">
        <x:v>700</x:v>
      </x:c>
      <x:c r="P27" s="62">
        <x:v>195</x:v>
      </x:c>
      <x:c r="Q27" s="62">
        <x:v>85</x:v>
      </x:c>
      <x:c r="R27" s="62">
        <x:v>10</x:v>
      </x:c>
      <x:c r="S27" s="62">
        <x:v>600</x:v>
      </x:c>
      <x:c r="T27" s="62">
        <x:v>195</x:v>
      </x:c>
      <x:c r="U27" s="62">
        <x:v>390</x:v>
      </x:c>
      <x:c r="V27" s="62">
        <x:v>440</x:v>
      </x:c>
      <x:c r="W27" s="62">
        <x:v>380</x:v>
      </x:c>
      <x:c r="X27" s="62">
        <x:v>595</x:v>
      </x:c>
      <x:c r="Y27" s="62">
        <x:v>350</x:v>
      </x:c>
      <x:c r="Z27" s="62">
        <x:v>0</x:v>
      </x:c>
      <x:c r="AA27" s="62">
        <x:v>410</x:v>
      </x:c>
      <x:c r="AB27" s="62">
        <x:v>490</x:v>
      </x:c>
      <x:c r="AC27" s="62">
        <x:v>340</x:v>
      </x:c>
      <x:c r="AD27" s="62"/>
      <x:c r="AE27" s="62">
        <x:v>35</x:v>
      </x:c>
      <x:c r="AF27" s="62">
        <x:v>55</x:v>
      </x:c>
      <x:c r="AG27" s="62"/>
    </x:row>
    <x:row r="28" spans="1:33" ht="18" customHeight="1">
      <x:c r="A28" s="87"/>
      <x:c r="B28" s="63" t="s">
        <x:v>17</x:v>
      </x:c>
      <x:c r="C28" s="61"/>
      <x:c r="D28" s="62"/>
      <x:c r="E28" s="62"/>
      <x:c r="F28" s="62"/>
      <x:c r="G28" s="62"/>
      <x:c r="H28" s="62"/>
      <x:c r="I28" s="62"/>
      <x:c r="J28" s="62"/>
      <x:c r="K28" s="62"/>
      <x:c r="L28" s="62"/>
      <x:c r="M28" s="62"/>
      <x:c r="N28" s="62"/>
      <x:c r="O28" s="62"/>
      <x:c r="P28" s="62"/>
      <x:c r="Q28" s="62"/>
      <x:c r="R28" s="62"/>
      <x:c r="S28" s="62"/>
      <x:c r="T28" s="62"/>
      <x:c r="U28" s="62"/>
      <x:c r="V28" s="62"/>
      <x:c r="W28" s="62"/>
      <x:c r="X28" s="62"/>
      <x:c r="Y28" s="62"/>
      <x:c r="Z28" s="62"/>
      <x:c r="AA28" s="62"/>
      <x:c r="AB28" s="62"/>
      <x:c r="AC28" s="62"/>
      <x:c r="AD28" s="62"/>
      <x:c r="AE28" s="62"/>
      <x:c r="AF28" s="62">
        <x:v>200</x:v>
      </x:c>
      <x:c r="AG28" s="62"/>
    </x:row>
    <x:row r="29" spans="1:33" ht="18" customHeight="1">
      <x:c r="A29" s="90" t="s">
        <x:v>8</x:v>
      </x:c>
      <x:c r="B29" s="91"/>
      <x:c r="C29" s="68">
        <x:f>SUM(D29:AE29)</x:f>
        <x:v>126480</x:v>
      </x:c>
      <x:c r="D29" s="68">
        <x:f t="shared" ref="D29:AG29" si="2">SUM(D24:D28)</x:f>
        <x:v>10280</x:v>
      </x:c>
      <x:c r="E29" s="68">
        <x:f t="shared" si="2"/>
        <x:v>2025</x:v>
      </x:c>
      <x:c r="F29" s="68">
        <x:f t="shared" si="2"/>
        <x:v>3150</x:v>
      </x:c>
      <x:c r="G29" s="68">
        <x:f t="shared" si="2"/>
        <x:v>4410</x:v>
      </x:c>
      <x:c r="H29" s="68">
        <x:f t="shared" si="2"/>
        <x:v>10157</x:v>
      </x:c>
      <x:c r="I29" s="68">
        <x:f t="shared" si="2"/>
        <x:v>2478</x:v>
      </x:c>
      <x:c r="J29" s="68">
        <x:f t="shared" si="2"/>
        <x:v>2130</x:v>
      </x:c>
      <x:c r="K29" s="68">
        <x:f t="shared" si="2"/>
        <x:v>4450</x:v>
      </x:c>
      <x:c r="L29" s="68">
        <x:f t="shared" si="2"/>
        <x:v>5317</x:v>
      </x:c>
      <x:c r="M29" s="68">
        <x:f t="shared" si="2"/>
        <x:v>3650</x:v>
      </x:c>
      <x:c r="N29" s="68">
        <x:f t="shared" si="2"/>
        <x:v>12170</x:v>
      </x:c>
      <x:c r="O29" s="68">
        <x:f t="shared" si="2"/>
        <x:v>5820</x:v>
      </x:c>
      <x:c r="P29" s="68">
        <x:f t="shared" si="2"/>
        <x:v>5290</x:v>
      </x:c>
      <x:c r="Q29" s="68">
        <x:f t="shared" si="2"/>
        <x:v>3650</x:v>
      </x:c>
      <x:c r="R29" s="68">
        <x:f t="shared" si="2"/>
        <x:v>293</x:v>
      </x:c>
      <x:c r="S29" s="68">
        <x:f t="shared" si="2"/>
        <x:v>5810</x:v>
      </x:c>
      <x:c r="T29" s="68">
        <x:f t="shared" si="2"/>
        <x:v>4965</x:v>
      </x:c>
      <x:c r="U29" s="68">
        <x:f t="shared" si="2"/>
        <x:v>4270</x:v>
      </x:c>
      <x:c r="V29" s="68">
        <x:f t="shared" si="2"/>
        <x:v>2520</x:v>
      </x:c>
      <x:c r="W29" s="68">
        <x:f t="shared" si="2"/>
        <x:v>4940</x:v>
      </x:c>
      <x:c r="X29" s="68">
        <x:f t="shared" si="2"/>
        <x:v>5490</x:v>
      </x:c>
      <x:c r="Y29" s="68">
        <x:f t="shared" si="2"/>
        <x:v>4300</x:v>
      </x:c>
      <x:c r="Z29" s="68">
        <x:f t="shared" si="2"/>
        <x:v>175</x:v>
      </x:c>
      <x:c r="AA29" s="68">
        <x:f t="shared" si="2"/>
        <x:v>5100</x:v>
      </x:c>
      <x:c r="AB29" s="68">
        <x:f t="shared" si="2"/>
        <x:v>5810</x:v>
      </x:c>
      <x:c r="AC29" s="68">
        <x:f t="shared" si="2"/>
        <x:v>5830</x:v>
      </x:c>
      <x:c r="AD29" s="68">
        <x:f t="shared" si="2"/>
        <x:v>980</x:v>
      </x:c>
      <x:c r="AE29" s="68">
        <x:f t="shared" si="2"/>
        <x:v>1020</x:v>
      </x:c>
      <x:c r="AF29" s="68">
        <x:f t="shared" si="2"/>
        <x:v>1340</x:v>
      </x:c>
      <x:c r="AG29" s="68">
        <x:f t="shared" si="2"/>
        <x:v>250</x:v>
      </x:c>
    </x:row>
    <x:row r="30" spans="1:33" ht="18" customHeight="1">
      <x:c r="A30" s="81" t="s">
        <x:v>22</x:v>
      </x:c>
      <x:c r="B30" s="82"/>
      <x:c r="C30" s="69">
        <x:f t="shared" ref="C30:AG30" si="3">C23+C29</x:f>
        <x:v>980066</x:v>
      </x:c>
      <x:c r="D30" s="70">
        <x:f t="shared" si="3"/>
        <x:v>58264</x:v>
      </x:c>
      <x:c r="E30" s="70">
        <x:f t="shared" si="3"/>
        <x:v>32465</x:v>
      </x:c>
      <x:c r="F30" s="70">
        <x:f t="shared" si="3"/>
        <x:v>33134</x:v>
      </x:c>
      <x:c r="G30" s="70">
        <x:f t="shared" si="3"/>
        <x:v>56908</x:v>
      </x:c>
      <x:c r="H30" s="70">
        <x:f t="shared" si="3"/>
        <x:v>53242</x:v>
      </x:c>
      <x:c r="I30" s="70">
        <x:f t="shared" si="3"/>
        <x:v>24408</x:v>
      </x:c>
      <x:c r="J30" s="70">
        <x:f t="shared" si="3"/>
        <x:v>33090</x:v>
      </x:c>
      <x:c r="K30" s="70">
        <x:f t="shared" si="3"/>
        <x:v>36550</x:v>
      </x:c>
      <x:c r="L30" s="70">
        <x:f t="shared" si="3"/>
        <x:v>40102</x:v>
      </x:c>
      <x:c r="M30" s="70">
        <x:f t="shared" si="3"/>
        <x:v>33250</x:v>
      </x:c>
      <x:c r="N30" s="70">
        <x:f t="shared" si="3"/>
        <x:v>70005</x:v>
      </x:c>
      <x:c r="O30" s="70">
        <x:f t="shared" si="3"/>
        <x:v>54225</x:v>
      </x:c>
      <x:c r="P30" s="70">
        <x:f t="shared" si="3"/>
        <x:v>38329</x:v>
      </x:c>
      <x:c r="Q30" s="70">
        <x:f t="shared" si="3"/>
        <x:v>32190</x:v>
      </x:c>
      <x:c r="R30" s="70">
        <x:f t="shared" si="3"/>
        <x:v>2480</x:v>
      </x:c>
      <x:c r="S30" s="70">
        <x:f t="shared" si="3"/>
        <x:v>36125</x:v>
      </x:c>
      <x:c r="T30" s="70">
        <x:f t="shared" si="3"/>
        <x:v>40254</x:v>
      </x:c>
      <x:c r="U30" s="70">
        <x:f t="shared" si="3"/>
        <x:v>38535</x:v>
      </x:c>
      <x:c r="V30" s="70">
        <x:f t="shared" si="3"/>
        <x:v>11360</x:v>
      </x:c>
      <x:c r="W30" s="70">
        <x:f t="shared" si="3"/>
        <x:v>32095</x:v>
      </x:c>
      <x:c r="X30" s="70">
        <x:f t="shared" si="3"/>
        <x:v>43679</x:v>
      </x:c>
      <x:c r="Y30" s="70">
        <x:f t="shared" si="3"/>
        <x:v>32050</x:v>
      </x:c>
      <x:c r="Z30" s="70">
        <x:f t="shared" si="3"/>
        <x:v>1555</x:v>
      </x:c>
      <x:c r="AA30" s="70">
        <x:f t="shared" si="3"/>
        <x:v>34200</x:v>
      </x:c>
      <x:c r="AB30" s="70">
        <x:f t="shared" si="3"/>
        <x:v>49819</x:v>
      </x:c>
      <x:c r="AC30" s="70">
        <x:f t="shared" si="3"/>
        <x:v>43910</x:v>
      </x:c>
      <x:c r="AD30" s="70">
        <x:f t="shared" si="3"/>
        <x:v>7065</x:v>
      </x:c>
      <x:c r="AE30" s="70">
        <x:f t="shared" si="3"/>
        <x:v>10777</x:v>
      </x:c>
      <x:c r="AF30" s="70">
        <x:f t="shared" si="3"/>
        <x:v>12033</x:v>
      </x:c>
      <x:c r="AG30" s="70">
        <x:f t="shared" si="3"/>
        <x:v>2215</x:v>
      </x:c>
    </x:row>
  </x:sheetData>
  <x:mergeCells count="13">
    <x:mergeCell ref="A1:AH1"/>
    <x:mergeCell ref="A30:B30"/>
    <x:mergeCell ref="A5:B5"/>
    <x:mergeCell ref="A4:B4"/>
    <x:mergeCell ref="A3:B3"/>
    <x:mergeCell ref="C2:C4"/>
    <x:mergeCell ref="A2:B2"/>
    <x:mergeCell ref="A6:B6"/>
    <x:mergeCell ref="A7:B7"/>
    <x:mergeCell ref="A8:A22"/>
    <x:mergeCell ref="A23:B23"/>
    <x:mergeCell ref="A24:A28"/>
    <x:mergeCell ref="A29:B2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I30"/>
  <x:sheetViews>
    <x:sheetView topLeftCell="A1" zoomScaleNormal="100" zoomScaleSheetLayoutView="75" workbookViewId="0">
      <x:pane xSplit="3" ySplit="1" topLeftCell="D10" activePane="bottomRight" state="frozen"/>
      <x:selection pane="bottomRight" activeCell="A1" activeCellId="0" sqref="A1:XFD30"/>
    </x:sheetView>
  </x:sheetViews>
  <x:sheetFormatPr defaultColWidth="9.00390625" defaultRowHeight="16.399999999999999"/>
  <x:cols>
    <x:col min="22" max="32" width="9.00390625" style="44" bestFit="1" customWidth="1"/>
    <x:col min="33" max="34" width="9.00390625" style="43" bestFit="1" customWidth="1"/>
  </x:cols>
  <x:sheetData>
    <x:row r="1" spans="1:35" s="42" customFormat="1" ht="30" customHeight="1">
      <x:c r="A1" s="92" t="s">
        <x:v>77</x:v>
      </x:c>
      <x:c r="B1" s="92"/>
      <x:c r="C1" s="92"/>
      <x:c r="D1" s="92"/>
      <x:c r="E1" s="92"/>
      <x:c r="F1" s="92"/>
      <x:c r="G1" s="92"/>
      <x:c r="H1" s="92"/>
      <x:c r="I1" s="92"/>
      <x:c r="J1" s="92"/>
      <x:c r="K1" s="92"/>
      <x:c r="L1" s="92"/>
      <x:c r="M1" s="92"/>
      <x:c r="N1" s="92"/>
      <x:c r="O1" s="92"/>
      <x:c r="P1" s="92"/>
      <x:c r="Q1" s="92"/>
      <x:c r="R1" s="92"/>
      <x:c r="S1" s="92"/>
      <x:c r="T1" s="92"/>
      <x:c r="U1" s="92"/>
      <x:c r="V1" s="92"/>
      <x:c r="W1" s="92"/>
      <x:c r="X1" s="92"/>
      <x:c r="Y1" s="92"/>
      <x:c r="Z1" s="92"/>
      <x:c r="AA1" s="92"/>
      <x:c r="AB1" s="92"/>
      <x:c r="AC1" s="92"/>
      <x:c r="AD1" s="92"/>
      <x:c r="AE1" s="92"/>
      <x:c r="AF1" s="92"/>
      <x:c r="AG1" s="92"/>
      <x:c r="AH1" s="92"/>
      <x:c r="AI1" s="92"/>
    </x:row>
    <x:row r="2" spans="1:34" s="42" customFormat="1" ht="18" customHeight="1">
      <x:c r="A2" s="93" t="s">
        <x:v>54</x:v>
      </x:c>
      <x:c r="B2" s="9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  <x:c r="AH2" s="58">
        <x:v>31</x:v>
      </x:c>
    </x:row>
    <x:row r="3" spans="1:34" s="42" customFormat="1" ht="18" customHeight="1">
      <x:c r="A3" s="98" t="s">
        <x:v>68</x:v>
      </x:c>
      <x:c r="B3" s="99"/>
      <x:c r="C3" s="96"/>
      <x:c r="D3" s="59" t="s">
        <x:v>15</x:v>
      </x:c>
      <x:c r="E3" s="59" t="s">
        <x:v>3</x:v>
      </x:c>
      <x:c r="F3" s="59" t="s">
        <x:v>5</x:v>
      </x:c>
      <x:c r="G3" s="59" t="s">
        <x:v>27</x:v>
      </x:c>
      <x:c r="H3" s="59" t="s">
        <x:v>19</x:v>
      </x:c>
      <x:c r="I3" s="59" t="s">
        <x:v>18</x:v>
      </x:c>
      <x:c r="J3" s="59" t="s">
        <x:v>26</x:v>
      </x:c>
      <x:c r="K3" s="59" t="s">
        <x:v>29</x:v>
      </x:c>
      <x:c r="L3" s="59" t="s">
        <x:v>3</x:v>
      </x:c>
      <x:c r="M3" s="59" t="s">
        <x:v>5</x:v>
      </x:c>
      <x:c r="N3" s="59" t="s">
        <x:v>27</x:v>
      </x:c>
      <x:c r="O3" s="59" t="s">
        <x:v>19</x:v>
      </x:c>
      <x:c r="P3" s="59" t="s">
        <x:v>18</x:v>
      </x:c>
      <x:c r="Q3" s="59" t="s">
        <x:v>26</x:v>
      </x:c>
      <x:c r="R3" s="59" t="s">
        <x:v>29</x:v>
      </x:c>
      <x:c r="S3" s="59" t="s">
        <x:v>3</x:v>
      </x:c>
      <x:c r="T3" s="59" t="s">
        <x:v>5</x:v>
      </x:c>
      <x:c r="U3" s="59" t="s">
        <x:v>27</x:v>
      </x:c>
      <x:c r="V3" s="59" t="s">
        <x:v>19</x:v>
      </x:c>
      <x:c r="W3" s="59" t="s">
        <x:v>18</x:v>
      </x:c>
      <x:c r="X3" s="59" t="s">
        <x:v>26</x:v>
      </x:c>
      <x:c r="Y3" s="59" t="s">
        <x:v>29</x:v>
      </x:c>
      <x:c r="Z3" s="59" t="s">
        <x:v>3</x:v>
      </x:c>
      <x:c r="AA3" s="59" t="s">
        <x:v>5</x:v>
      </x:c>
      <x:c r="AB3" s="59" t="s">
        <x:v>27</x:v>
      </x:c>
      <x:c r="AC3" s="59" t="s">
        <x:v>19</x:v>
      </x:c>
      <x:c r="AD3" s="59" t="s">
        <x:v>18</x:v>
      </x:c>
      <x:c r="AE3" s="59" t="s">
        <x:v>26</x:v>
      </x:c>
      <x:c r="AF3" s="59" t="s">
        <x:v>29</x:v>
      </x:c>
      <x:c r="AG3" s="59" t="s">
        <x:v>3</x:v>
      </x:c>
      <x:c r="AH3" s="59" t="s">
        <x:v>5</x:v>
      </x:c>
    </x:row>
    <x:row r="4" spans="1:34" s="42" customFormat="1" ht="18" customHeight="1">
      <x:c r="A4" s="100" t="s">
        <x:v>33</x:v>
      </x:c>
      <x:c r="B4" s="84"/>
      <x:c r="C4" s="97"/>
      <x:c r="D4" s="60" t="s">
        <x:v>21</x:v>
      </x:c>
      <x:c r="E4" s="60" t="s">
        <x:v>21</x:v>
      </x:c>
      <x:c r="F4" s="60" t="s">
        <x:v>21</x:v>
      </x:c>
      <x:c r="G4" s="60" t="s">
        <x:v>2</x:v>
      </x:c>
      <x:c r="H4" s="60" t="s">
        <x:v>21</x:v>
      </x:c>
      <x:c r="I4" s="60" t="s">
        <x:v>35</x:v>
      </x:c>
      <x:c r="J4" s="60" t="s">
        <x:v>44</x:v>
      </x:c>
      <x:c r="K4" s="60" t="s">
        <x:v>39</x:v>
      </x:c>
      <x:c r="L4" s="60" t="s">
        <x:v>39</x:v>
      </x:c>
      <x:c r="M4" s="60" t="s">
        <x:v>36</x:v>
      </x:c>
      <x:c r="N4" s="60" t="s">
        <x:v>67</x:v>
      </x:c>
      <x:c r="O4" s="60" t="s">
        <x:v>67</x:v>
      </x:c>
      <x:c r="P4" s="60" t="s">
        <x:v>10</x:v>
      </x:c>
      <x:c r="Q4" s="60" t="s">
        <x:v>39</x:v>
      </x:c>
      <x:c r="R4" s="60" t="s">
        <x:v>21</x:v>
      </x:c>
      <x:c r="S4" s="60" t="s">
        <x:v>70</x:v>
      </x:c>
      <x:c r="T4" s="60" t="s">
        <x:v>72</x:v>
      </x:c>
      <x:c r="U4" s="60" t="s">
        <x:v>39</x:v>
      </x:c>
      <x:c r="V4" s="60" t="s">
        <x:v>21</x:v>
      </x:c>
      <x:c r="W4" s="60" t="s">
        <x:v>40</x:v>
      </x:c>
      <x:c r="X4" s="60" t="s">
        <x:v>2</x:v>
      </x:c>
      <x:c r="Y4" s="60" t="s">
        <x:v>21</x:v>
      </x:c>
      <x:c r="Z4" s="60" t="s">
        <x:v>58</x:v>
      </x:c>
      <x:c r="AA4" s="60" t="s">
        <x:v>58</x:v>
      </x:c>
      <x:c r="AB4" s="60" t="s">
        <x:v>2</x:v>
      </x:c>
      <x:c r="AC4" s="60" t="s">
        <x:v>21</x:v>
      </x:c>
      <x:c r="AD4" s="60" t="s">
        <x:v>21</x:v>
      </x:c>
      <x:c r="AE4" s="60" t="s">
        <x:v>21</x:v>
      </x:c>
      <x:c r="AF4" s="60" t="s">
        <x:v>21</x:v>
      </x:c>
      <x:c r="AG4" s="60" t="s">
        <x:v>21</x:v>
      </x:c>
      <x:c r="AH4" s="60" t="s">
        <x:v>10</x:v>
      </x:c>
    </x:row>
    <x:row r="5" spans="1:34" s="42" customFormat="1" ht="18" customHeight="1">
      <x:c r="A5" s="100" t="s">
        <x:v>74</x:v>
      </x:c>
      <x:c r="B5" s="84"/>
      <x:c r="C5" s="61">
        <x:f t="shared" ref="C5:C27" si="0">SUM(D5:AE5)</x:f>
        <x:v>9500</x:v>
      </x:c>
      <x:c r="D5" s="62"/>
      <x:c r="E5" s="62">
        <x:v>500</x:v>
      </x:c>
      <x:c r="F5" s="62">
        <x:v>500</x:v>
      </x:c>
      <x:c r="G5" s="62">
        <x:v>350</x:v>
      </x:c>
      <x:c r="H5" s="62"/>
      <x:c r="I5" s="62"/>
      <x:c r="J5" s="62">
        <x:v>500</x:v>
      </x:c>
      <x:c r="K5" s="62">
        <x:v>350</x:v>
      </x:c>
      <x:c r="L5" s="62">
        <x:v>500</x:v>
      </x:c>
      <x:c r="M5" s="62"/>
      <x:c r="N5" s="62">
        <x:v>500</x:v>
      </x:c>
      <x:c r="O5" s="62">
        <x:v>500</x:v>
      </x:c>
      <x:c r="P5" s="62">
        <x:v>200</x:v>
      </x:c>
      <x:c r="Q5" s="62"/>
      <x:c r="R5" s="62">
        <x:v>500</x:v>
      </x:c>
      <x:c r="S5" s="62">
        <x:v>500</x:v>
      </x:c>
      <x:c r="T5" s="62">
        <x:v>700</x:v>
      </x:c>
      <x:c r="U5" s="62"/>
      <x:c r="V5" s="62">
        <x:v>500</x:v>
      </x:c>
      <x:c r="W5" s="62">
        <x:v>500</x:v>
      </x:c>
      <x:c r="X5" s="62">
        <x:v>400</x:v>
      </x:c>
      <x:c r="Y5" s="62"/>
      <x:c r="Z5" s="62">
        <x:v>500</x:v>
      </x:c>
      <x:c r="AA5" s="62">
        <x:v>500</x:v>
      </x:c>
      <x:c r="AB5" s="62">
        <x:v>500</x:v>
      </x:c>
      <x:c r="AC5" s="62"/>
      <x:c r="AD5" s="62">
        <x:v>500</x:v>
      </x:c>
      <x:c r="AE5" s="62">
        <x:v>500</x:v>
      </x:c>
      <x:c r="AF5" s="62">
        <x:v>500</x:v>
      </x:c>
      <x:c r="AG5" s="62">
        <x:v>0</x:v>
      </x:c>
      <x:c r="AH5" s="62">
        <x:v>500</x:v>
      </x:c>
    </x:row>
    <x:row r="6" spans="1:34" s="42" customFormat="1" ht="18" customHeight="1">
      <x:c r="A6" s="83" t="s">
        <x:v>0</x:v>
      </x:c>
      <x:c r="B6" s="84"/>
      <x:c r="C6" s="61">
        <x:f t="shared" si="0"/>
        <x:v>198850</x:v>
      </x:c>
      <x:c r="D6" s="62">
        <x:v>1550</x:v>
      </x:c>
      <x:c r="E6" s="62">
        <x:v>9500</x:v>
      </x:c>
      <x:c r="F6" s="62">
        <x:v>10900</x:v>
      </x:c>
      <x:c r="G6" s="62">
        <x:v>6000</x:v>
      </x:c>
      <x:c r="H6" s="62">
        <x:v>3500</x:v>
      </x:c>
      <x:c r="I6" s="62">
        <x:v>8000</x:v>
      </x:c>
      <x:c r="J6" s="62">
        <x:v>8500</x:v>
      </x:c>
      <x:c r="K6" s="62">
        <x:v>5700</x:v>
      </x:c>
      <x:c r="L6" s="62">
        <x:v>2800</x:v>
      </x:c>
      <x:c r="M6" s="62">
        <x:v>8800</x:v>
      </x:c>
      <x:c r="N6" s="62">
        <x:v>10600</x:v>
      </x:c>
      <x:c r="O6" s="62">
        <x:v>9000</x:v>
      </x:c>
      <x:c r="P6" s="62">
        <x:v>700</x:v>
      </x:c>
      <x:c r="Q6" s="62">
        <x:v>7000</x:v>
      </x:c>
      <x:c r="R6" s="62">
        <x:v>10400</x:v>
      </x:c>
      <x:c r="S6" s="62">
        <x:v>8000</x:v>
      </x:c>
      <x:c r="T6" s="62">
        <x:v>2400</x:v>
      </x:c>
      <x:c r="U6" s="62">
        <x:v>6900</x:v>
      </x:c>
      <x:c r="V6" s="62">
        <x:v>9000</x:v>
      </x:c>
      <x:c r="W6" s="62">
        <x:v>6500</x:v>
      </x:c>
      <x:c r="X6" s="62">
        <x:v>1200</x:v>
      </x:c>
      <x:c r="Y6" s="62">
        <x:v>5700</x:v>
      </x:c>
      <x:c r="Z6" s="62">
        <x:v>17800</x:v>
      </x:c>
      <x:c r="AA6" s="62">
        <x:v>6750</x:v>
      </x:c>
      <x:c r="AB6" s="62">
        <x:v>1800</x:v>
      </x:c>
      <x:c r="AC6" s="62">
        <x:v>6600</x:v>
      </x:c>
      <x:c r="AD6" s="62">
        <x:v>17800</x:v>
      </x:c>
      <x:c r="AE6" s="62">
        <x:v>5450</x:v>
      </x:c>
      <x:c r="AF6" s="62">
        <x:v>1700</x:v>
      </x:c>
      <x:c r="AG6" s="62">
        <x:v>9300</x:v>
      </x:c>
      <x:c r="AH6" s="62">
        <x:v>7200</x:v>
      </x:c>
    </x:row>
    <x:row r="7" spans="1:34" s="42" customFormat="1" ht="18" customHeight="1">
      <x:c r="A7" s="83" t="s">
        <x:v>76</x:v>
      </x:c>
      <x:c r="B7" s="84"/>
      <x:c r="C7" s="61">
        <x:f t="shared" si="0"/>
        <x:v>214160</x:v>
      </x:c>
      <x:c r="D7" s="62">
        <x:v>9050</x:v>
      </x:c>
      <x:c r="E7" s="62">
        <x:v>9700</x:v>
      </x:c>
      <x:c r="F7" s="62">
        <x:v>9000</x:v>
      </x:c>
      <x:c r="G7" s="62">
        <x:v>8800</x:v>
      </x:c>
      <x:c r="H7" s="62">
        <x:v>7100</x:v>
      </x:c>
      <x:c r="I7" s="62">
        <x:v>2500</x:v>
      </x:c>
      <x:c r="J7" s="62">
        <x:v>8800</x:v>
      </x:c>
      <x:c r="K7" s="62">
        <x:v>8600</x:v>
      </x:c>
      <x:c r="L7" s="62">
        <x:v>9550</x:v>
      </x:c>
      <x:c r="M7" s="62">
        <x:v>6000</x:v>
      </x:c>
      <x:c r="N7" s="62">
        <x:v>6500</x:v>
      </x:c>
      <x:c r="O7" s="62">
        <x:v>9100</x:v>
      </x:c>
      <x:c r="P7" s="62">
        <x:v>710</x:v>
      </x:c>
      <x:c r="Q7" s="62">
        <x:v>5700</x:v>
      </x:c>
      <x:c r="R7" s="62">
        <x:v>6500</x:v>
      </x:c>
      <x:c r="S7" s="62">
        <x:v>8800</x:v>
      </x:c>
      <x:c r="T7" s="62">
        <x:v>8800</x:v>
      </x:c>
      <x:c r="U7" s="62">
        <x:v>5900</x:v>
      </x:c>
      <x:c r="V7" s="62">
        <x:v>6500</x:v>
      </x:c>
      <x:c r="W7" s="62">
        <x:v>8800</x:v>
      </x:c>
      <x:c r="X7" s="62">
        <x:v>9050</x:v>
      </x:c>
      <x:c r="Y7" s="62">
        <x:v>3700</x:v>
      </x:c>
      <x:c r="Z7" s="62">
        <x:v>6500</x:v>
      </x:c>
      <x:c r="AA7" s="62">
        <x:v>13200</x:v>
      </x:c>
      <x:c r="AB7" s="62">
        <x:v>10000</x:v>
      </x:c>
      <x:c r="AC7" s="62">
        <x:v>4800</x:v>
      </x:c>
      <x:c r="AD7" s="62">
        <x:v>6500</x:v>
      </x:c>
      <x:c r="AE7" s="62">
        <x:v>14000</x:v>
      </x:c>
      <x:c r="AF7" s="62">
        <x:v>11100</x:v>
      </x:c>
      <x:c r="AG7" s="62">
        <x:v>8000</x:v>
      </x:c>
      <x:c r="AH7" s="62">
        <x:v>6500</x:v>
      </x:c>
    </x:row>
    <x:row r="8" spans="1:34" s="42" customFormat="1" ht="18" customHeight="1">
      <x:c r="A8" s="85" t="s">
        <x:v>48</x:v>
      </x:c>
      <x:c r="B8" s="63" t="s">
        <x:v>34</x:v>
      </x:c>
      <x:c r="C8" s="61">
        <x:f t="shared" si="0"/>
        <x:v>131580</x:v>
      </x:c>
      <x:c r="D8" s="62">
        <x:v>2750</x:v>
      </x:c>
      <x:c r="E8" s="62">
        <x:v>5800</x:v>
      </x:c>
      <x:c r="F8" s="62">
        <x:v>8750</x:v>
      </x:c>
      <x:c r="G8" s="62">
        <x:v>4000</x:v>
      </x:c>
      <x:c r="H8" s="62">
        <x:v>3450</x:v>
      </x:c>
      <x:c r="I8" s="62">
        <x:v>3040</x:v>
      </x:c>
      <x:c r="J8" s="62">
        <x:v>7500</x:v>
      </x:c>
      <x:c r="K8" s="62">
        <x:v>4400</x:v>
      </x:c>
      <x:c r="L8" s="62">
        <x:v>3680</x:v>
      </x:c>
      <x:c r="M8" s="62">
        <x:v>3500</x:v>
      </x:c>
      <x:c r="N8" s="62">
        <x:v>6300</x:v>
      </x:c>
      <x:c r="O8" s="62">
        <x:v>4000</x:v>
      </x:c>
      <x:c r="P8" s="62">
        <x:v>360</x:v>
      </x:c>
      <x:c r="Q8" s="62">
        <x:v>3600</x:v>
      </x:c>
      <x:c r="R8" s="62">
        <x:v>6350</x:v>
      </x:c>
      <x:c r="S8" s="62">
        <x:v>3100</x:v>
      </x:c>
      <x:c r="T8" s="62">
        <x:v>4100</x:v>
      </x:c>
      <x:c r="U8" s="62">
        <x:v>3800</x:v>
      </x:c>
      <x:c r="V8" s="62">
        <x:v>6350</x:v>
      </x:c>
      <x:c r="W8" s="62">
        <x:v>3850</x:v>
      </x:c>
      <x:c r="X8" s="62">
        <x:v>2500</x:v>
      </x:c>
      <x:c r="Y8" s="62">
        <x:v>3950</x:v>
      </x:c>
      <x:c r="Z8" s="62">
        <x:v>10100</x:v>
      </x:c>
      <x:c r="AA8" s="62">
        <x:v>3700</x:v>
      </x:c>
      <x:c r="AB8" s="62">
        <x:v>3500</x:v>
      </x:c>
      <x:c r="AC8" s="62">
        <x:v>5200</x:v>
      </x:c>
      <x:c r="AD8" s="62">
        <x:v>10100</x:v>
      </x:c>
      <x:c r="AE8" s="62">
        <x:v>3850</x:v>
      </x:c>
      <x:c r="AF8" s="62">
        <x:v>3150</x:v>
      </x:c>
      <x:c r="AG8" s="62">
        <x:v>5000</x:v>
      </x:c>
      <x:c r="AH8" s="62">
        <x:v>3850</x:v>
      </x:c>
    </x:row>
    <x:row r="9" spans="1:34" s="42" customFormat="1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  <x:c r="AH9" s="62"/>
    </x:row>
    <x:row r="10" spans="1:34" s="42" customFormat="1" ht="18" customHeight="1">
      <x:c r="A10" s="86"/>
      <x:c r="B10" s="63" t="s">
        <x:v>56</x:v>
      </x:c>
      <x:c r="C10" s="61">
        <x:f t="shared" si="0"/>
        <x:v>5496</x:v>
      </x:c>
      <x:c r="D10" s="62"/>
      <x:c r="E10" s="62">
        <x:v>335</x:v>
      </x:c>
      <x:c r="F10" s="62">
        <x:v>240</x:v>
      </x:c>
      <x:c r="G10" s="62">
        <x:v>40</x:v>
      </x:c>
      <x:c r="H10" s="62">
        <x:v>305</x:v>
      </x:c>
      <x:c r="I10" s="62">
        <x:v>200</x:v>
      </x:c>
      <x:c r="J10" s="62">
        <x:v>245</x:v>
      </x:c>
      <x:c r="K10" s="62">
        <x:v>16</x:v>
      </x:c>
      <x:c r="L10" s="62">
        <x:v>170</x:v>
      </x:c>
      <x:c r="M10" s="62">
        <x:v>300</x:v>
      </x:c>
      <x:c r="N10" s="62">
        <x:v>225</x:v>
      </x:c>
      <x:c r="O10" s="62">
        <x:v>16</x:v>
      </x:c>
      <x:c r="P10" s="62">
        <x:v>28</x:v>
      </x:c>
      <x:c r="Q10" s="62">
        <x:v>230</x:v>
      </x:c>
      <x:c r="R10" s="62">
        <x:v>225</x:v>
      </x:c>
      <x:c r="S10" s="62">
        <x:v>16</x:v>
      </x:c>
      <x:c r="T10" s="62">
        <x:v>440</x:v>
      </x:c>
      <x:c r="U10" s="62">
        <x:v>190</x:v>
      </x:c>
      <x:c r="V10" s="62">
        <x:v>225</x:v>
      </x:c>
      <x:c r="W10" s="62">
        <x:v>65</x:v>
      </x:c>
      <x:c r="X10" s="62">
        <x:v>50</x:v>
      </x:c>
      <x:c r="Y10" s="62">
        <x:v>170</x:v>
      </x:c>
      <x:c r="Z10" s="62">
        <x:v>600</x:v>
      </x:c>
      <x:c r="AA10" s="62">
        <x:v>220</x:v>
      </x:c>
      <x:c r="AB10" s="62">
        <x:v>120</x:v>
      </x:c>
      <x:c r="AC10" s="62">
        <x:v>200</x:v>
      </x:c>
      <x:c r="AD10" s="62">
        <x:v>595</x:v>
      </x:c>
      <x:c r="AE10" s="62">
        <x:v>30</x:v>
      </x:c>
      <x:c r="AF10" s="62">
        <x:v>100</x:v>
      </x:c>
      <x:c r="AG10" s="62">
        <x:v>410</x:v>
      </x:c>
      <x:c r="AH10" s="62">
        <x:v>105</x:v>
      </x:c>
    </x:row>
    <x:row r="11" spans="1:34" s="42" customFormat="1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  <x:c r="AH11" s="62"/>
    </x:row>
    <x:row r="12" spans="1:34" s="42" customFormat="1" ht="18" customHeight="1">
      <x:c r="A12" s="86"/>
      <x:c r="B12" s="63" t="s">
        <x:v>51</x:v>
      </x:c>
      <x:c r="C12" s="61">
        <x:f t="shared" si="0"/>
        <x:v>0</x:v>
      </x:c>
      <x:c r="D12" s="44"/>
      <x:c r="E12" s="44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/>
      <x:c r="AG12" s="62"/>
      <x:c r="AH12" s="62"/>
    </x:row>
    <x:row r="13" spans="1:34" s="42" customFormat="1" ht="18" customHeight="1">
      <x:c r="A13" s="86"/>
      <x:c r="B13" s="63" t="s">
        <x:v>25</x:v>
      </x:c>
      <x:c r="C13" s="61">
        <x:f t="shared" si="0"/>
        <x:v>22100</x:v>
      </x:c>
      <x:c r="D13" s="62"/>
      <x:c r="E13" s="62"/>
      <x:c r="F13" s="64">
        <x:v>4500</x:v>
      </x:c>
      <x:c r="G13" s="62">
        <x:v>480</x:v>
      </x:c>
      <x:c r="H13" s="62"/>
      <x:c r="I13" s="62"/>
      <x:c r="J13" s="62">
        <x:v>600</x:v>
      </x:c>
      <x:c r="K13" s="62">
        <x:v>480</x:v>
      </x:c>
      <x:c r="L13" s="62"/>
      <x:c r="M13" s="62">
        <x:v>1500</x:v>
      </x:c>
      <x:c r="N13" s="62">
        <x:v>600</x:v>
      </x:c>
      <x:c r="O13" s="62">
        <x:v>480</x:v>
      </x:c>
      <x:c r="P13" s="62">
        <x:v>100</x:v>
      </x:c>
      <x:c r="Q13" s="62"/>
      <x:c r="R13" s="62">
        <x:v>600</x:v>
      </x:c>
      <x:c r="S13" s="62">
        <x:v>580</x:v>
      </x:c>
      <x:c r="T13" s="62">
        <x:v>2000</x:v>
      </x:c>
      <x:c r="U13" s="62">
        <x:v>400</x:v>
      </x:c>
      <x:c r="V13" s="62">
        <x:v>750</x:v>
      </x:c>
      <x:c r="W13" s="62">
        <x:v>580</x:v>
      </x:c>
      <x:c r="X13" s="62">
        <x:v>400</x:v>
      </x:c>
      <x:c r="Y13" s="62">
        <x:v>400</x:v>
      </x:c>
      <x:c r="Z13" s="62">
        <x:v>1800</x:v>
      </x:c>
      <x:c r="AA13" s="62">
        <x:v>3500</x:v>
      </x:c>
      <x:c r="AB13" s="62">
        <x:v>200</x:v>
      </x:c>
      <x:c r="AC13" s="62"/>
      <x:c r="AD13" s="62">
        <x:v>1400</x:v>
      </x:c>
      <x:c r="AE13" s="62">
        <x:v>750</x:v>
      </x:c>
      <x:c r="AF13" s="62">
        <x:v>1300</x:v>
      </x:c>
      <x:c r="AG13" s="62">
        <x:v>2000</x:v>
      </x:c>
      <x:c r="AH13" s="62">
        <x:v>1500</x:v>
      </x:c>
    </x:row>
    <x:row r="14" spans="1:34" s="42" customFormat="1" ht="18" customHeight="1">
      <x:c r="A14" s="86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  <x:c r="AH14" s="62"/>
    </x:row>
    <x:row r="15" spans="1:34" s="42" customFormat="1" ht="18" customHeight="1">
      <x:c r="A15" s="86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  <x:c r="AH15" s="62"/>
    </x:row>
    <x:row r="16" spans="1:34" s="42" customFormat="1" ht="18" customHeight="1">
      <x:c r="A16" s="86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  <x:c r="AF16" s="62"/>
      <x:c r="AG16" s="62"/>
      <x:c r="AH16" s="62"/>
    </x:row>
    <x:row r="17" spans="1:34" s="42" customFormat="1" ht="18" customHeight="1">
      <x:c r="A17" s="86"/>
      <x:c r="B17" s="63" t="s">
        <x:v>24</x:v>
      </x:c>
      <x:c r="C17" s="61">
        <x:f>SUM(D17:AE17)</x:f>
        <x:v>101810</x:v>
      </x:c>
      <x:c r="D17" s="62">
        <x:v>1760</x:v>
      </x:c>
      <x:c r="E17" s="62">
        <x:v>6230</x:v>
      </x:c>
      <x:c r="F17" s="62">
        <x:v>4250</x:v>
      </x:c>
      <x:c r="G17" s="62">
        <x:v>2620</x:v>
      </x:c>
      <x:c r="H17" s="62">
        <x:v>2600</x:v>
      </x:c>
      <x:c r="I17" s="62">
        <x:v>2800</x:v>
      </x:c>
      <x:c r="J17" s="62">
        <x:v>3650</x:v>
      </x:c>
      <x:c r="K17" s="62">
        <x:v>3820</x:v>
      </x:c>
      <x:c r="L17" s="62">
        <x:v>2600</x:v>
      </x:c>
      <x:c r="M17" s="62">
        <x:v>4800</x:v>
      </x:c>
      <x:c r="N17" s="62">
        <x:v>3300</x:v>
      </x:c>
      <x:c r="O17" s="62">
        <x:v>2780</x:v>
      </x:c>
      <x:c r="P17" s="62">
        <x:v>620</x:v>
      </x:c>
      <x:c r="Q17" s="62">
        <x:v>4450</x:v>
      </x:c>
      <x:c r="R17" s="62">
        <x:v>3350</x:v>
      </x:c>
      <x:c r="S17" s="62">
        <x:v>3060</x:v>
      </x:c>
      <x:c r="T17" s="62">
        <x:v>5140</x:v>
      </x:c>
      <x:c r="U17" s="62">
        <x:v>4600</x:v>
      </x:c>
      <x:c r="V17" s="62">
        <x:v>3350</x:v>
      </x:c>
      <x:c r="W17" s="62">
        <x:v>2560</x:v>
      </x:c>
      <x:c r="X17" s="62">
        <x:v>2990</x:v>
      </x:c>
      <x:c r="Y17" s="62">
        <x:v>3750</x:v>
      </x:c>
      <x:c r="Z17" s="62">
        <x:v>4800</x:v>
      </x:c>
      <x:c r="AA17" s="62">
        <x:v>4920</x:v>
      </x:c>
      <x:c r="AB17" s="62">
        <x:v>4750</x:v>
      </x:c>
      <x:c r="AC17" s="62">
        <x:v>3750</x:v>
      </x:c>
      <x:c r="AD17" s="62">
        <x:v>4800</x:v>
      </x:c>
      <x:c r="AE17" s="62">
        <x:v>3710</x:v>
      </x:c>
      <x:c r="AF17" s="62">
        <x:v>3200</x:v>
      </x:c>
      <x:c r="AG17" s="62">
        <x:v>4800</x:v>
      </x:c>
      <x:c r="AH17" s="62">
        <x:v>1650</x:v>
      </x:c>
    </x:row>
    <x:row r="18" spans="1:34" s="42" customFormat="1" ht="18" customHeight="1">
      <x:c r="A18" s="86"/>
      <x:c r="B18" s="63" t="s">
        <x:v>4</x:v>
      </x:c>
      <x:c r="C18" s="61">
        <x:f t="shared" si="0"/>
        <x:v>3274</x:v>
      </x:c>
      <x:c r="D18" s="62">
        <x:v>60</x:v>
      </x:c>
      <x:c r="E18" s="62">
        <x:v>195</x:v>
      </x:c>
      <x:c r="F18" s="62">
        <x:v>170</x:v>
      </x:c>
      <x:c r="G18" s="62">
        <x:v>40</x:v>
      </x:c>
      <x:c r="H18" s="62">
        <x:v>170</x:v>
      </x:c>
      <x:c r="I18" s="62">
        <x:v>80</x:v>
      </x:c>
      <x:c r="J18" s="62">
        <x:v>170</x:v>
      </x:c>
      <x:c r="K18" s="62">
        <x:v>40</x:v>
      </x:c>
      <x:c r="L18" s="62">
        <x:v>95</x:v>
      </x:c>
      <x:c r="M18" s="62">
        <x:v>95</x:v>
      </x:c>
      <x:c r="N18" s="62">
        <x:v>160</x:v>
      </x:c>
      <x:c r="O18" s="62">
        <x:v>90</x:v>
      </x:c>
      <x:c r="P18" s="62">
        <x:v>100</x:v>
      </x:c>
      <x:c r="Q18" s="62">
        <x:v>105</x:v>
      </x:c>
      <x:c r="R18" s="62">
        <x:v>160</x:v>
      </x:c>
      <x:c r="S18" s="62">
        <x:v>80</x:v>
      </x:c>
      <x:c r="T18" s="62">
        <x:v>90</x:v>
      </x:c>
      <x:c r="U18" s="62">
        <x:v>105</x:v>
      </x:c>
      <x:c r="V18" s="62">
        <x:v>160</x:v>
      </x:c>
      <x:c r="W18" s="62">
        <x:v>85</x:v>
      </x:c>
      <x:c r="X18" s="62">
        <x:v>58</x:v>
      </x:c>
      <x:c r="Y18" s="62">
        <x:v>75</x:v>
      </x:c>
      <x:c r="Z18" s="62">
        <x:v>193</x:v>
      </x:c>
      <x:c r="AA18" s="62">
        <x:v>170</x:v>
      </x:c>
      <x:c r="AB18" s="62">
        <x:v>115</x:v>
      </x:c>
      <x:c r="AC18" s="62">
        <x:v>135</x:v>
      </x:c>
      <x:c r="AD18" s="62">
        <x:v>193</x:v>
      </x:c>
      <x:c r="AE18" s="62">
        <x:v>85</x:v>
      </x:c>
      <x:c r="AF18" s="62">
        <x:v>75</x:v>
      </x:c>
      <x:c r="AG18" s="62">
        <x:v>165</x:v>
      </x:c>
      <x:c r="AH18" s="62">
        <x:v>160</x:v>
      </x:c>
    </x:row>
    <x:row r="19" spans="1:34" s="42" customFormat="1" ht="18" customHeight="1">
      <x:c r="A19" s="86"/>
      <x:c r="B19" s="63" t="s">
        <x:v>1</x:v>
      </x:c>
      <x:c r="C19" s="61">
        <x:f t="shared" si="0"/>
        <x:v>5040</x:v>
      </x:c>
      <x:c r="D19" s="62">
        <x:v>85</x:v>
      </x:c>
      <x:c r="E19" s="62">
        <x:v>320</x:v>
      </x:c>
      <x:c r="F19" s="62">
        <x:v>90</x:v>
      </x:c>
      <x:c r="G19" s="62">
        <x:v>65</x:v>
      </x:c>
      <x:c r="H19" s="62">
        <x:v>185</x:v>
      </x:c>
      <x:c r="I19" s="62">
        <x:v>75</x:v>
      </x:c>
      <x:c r="J19" s="62">
        <x:v>290</x:v>
      </x:c>
      <x:c r="K19" s="62">
        <x:v>135</x:v>
      </x:c>
      <x:c r="L19" s="62">
        <x:v>170</x:v>
      </x:c>
      <x:c r="M19" s="62">
        <x:v>150</x:v>
      </x:c>
      <x:c r="N19" s="62">
        <x:v>290</x:v>
      </x:c>
      <x:c r="O19" s="62">
        <x:v>150</x:v>
      </x:c>
      <x:c r="P19" s="62"/>
      <x:c r="Q19" s="62">
        <x:v>150</x:v>
      </x:c>
      <x:c r="R19" s="62">
        <x:v>295</x:v>
      </x:c>
      <x:c r="S19" s="62">
        <x:v>95</x:v>
      </x:c>
      <x:c r="T19" s="62">
        <x:v>280</x:v>
      </x:c>
      <x:c r="U19" s="62">
        <x:v>150</x:v>
      </x:c>
      <x:c r="V19" s="62">
        <x:v>295</x:v>
      </x:c>
      <x:c r="W19" s="62">
        <x:v>125</x:v>
      </x:c>
      <x:c r="X19" s="62">
        <x:v>235</x:v>
      </x:c>
      <x:c r="Y19" s="62">
        <x:v>100</x:v>
      </x:c>
      <x:c r="Z19" s="62">
        <x:v>270</x:v>
      </x:c>
      <x:c r="AA19" s="62">
        <x:v>230</x:v>
      </x:c>
      <x:c r="AB19" s="62">
        <x:v>250</x:v>
      </x:c>
      <x:c r="AC19" s="62">
        <x:v>175</x:v>
      </x:c>
      <x:c r="AD19" s="62">
        <x:v>270</x:v>
      </x:c>
      <x:c r="AE19" s="62">
        <x:v>115</x:v>
      </x:c>
      <x:c r="AF19" s="62">
        <x:v>150</x:v>
      </x:c>
      <x:c r="AG19" s="62">
        <x:v>200</x:v>
      </x:c>
      <x:c r="AH19" s="62">
        <x:v>220</x:v>
      </x:c>
    </x:row>
    <x:row r="20" spans="1:34" s="42" customFormat="1" ht="18" customHeight="1">
      <x:c r="A20" s="86"/>
      <x:c r="B20" s="63" t="s">
        <x:v>9</x:v>
      </x:c>
      <x:c r="C20" s="61">
        <x:f t="shared" si="0"/>
        <x:v>8670</x:v>
      </x:c>
      <x:c r="D20" s="62">
        <x:v>265</x:v>
      </x:c>
      <x:c r="E20" s="62">
        <x:v>180</x:v>
      </x:c>
      <x:c r="F20" s="62">
        <x:v>175</x:v>
      </x:c>
      <x:c r="G20" s="62">
        <x:v>130</x:v>
      </x:c>
      <x:c r="H20" s="62">
        <x:v>285</x:v>
      </x:c>
      <x:c r="I20" s="62">
        <x:v>105</x:v>
      </x:c>
      <x:c r="J20" s="62">
        <x:v>100</x:v>
      </x:c>
      <x:c r="K20" s="62">
        <x:v>135</x:v>
      </x:c>
      <x:c r="L20" s="62">
        <x:v>685</x:v>
      </x:c>
      <x:c r="M20" s="62">
        <x:v>240</x:v>
      </x:c>
      <x:c r="N20" s="62">
        <x:v>100</x:v>
      </x:c>
      <x:c r="O20" s="62">
        <x:v>120</x:v>
      </x:c>
      <x:c r="P20" s="62"/>
      <x:c r="Q20" s="62">
        <x:v>360</x:v>
      </x:c>
      <x:c r="R20" s="62">
        <x:v>170</x:v>
      </x:c>
      <x:c r="S20" s="62">
        <x:v>350</x:v>
      </x:c>
      <x:c r="T20" s="62">
        <x:v>845</x:v>
      </x:c>
      <x:c r="U20" s="62">
        <x:v>530</x:v>
      </x:c>
      <x:c r="V20" s="62">
        <x:v>170</x:v>
      </x:c>
      <x:c r="W20" s="62">
        <x:v>200</x:v>
      </x:c>
      <x:c r="X20" s="62">
        <x:v>1045</x:v>
      </x:c>
      <x:c r="Y20" s="62">
        <x:v>480</x:v>
      </x:c>
      <x:c r="Z20" s="62">
        <x:v>215</x:v>
      </x:c>
      <x:c r="AA20" s="62">
        <x:v>195</x:v>
      </x:c>
      <x:c r="AB20" s="62">
        <x:v>635</x:v>
      </x:c>
      <x:c r="AC20" s="62">
        <x:v>530</x:v>
      </x:c>
      <x:c r="AD20" s="62">
        <x:v>215</x:v>
      </x:c>
      <x:c r="AE20" s="62">
        <x:v>210</x:v>
      </x:c>
      <x:c r="AF20" s="62">
        <x:v>600</x:v>
      </x:c>
      <x:c r="AG20" s="62">
        <x:v>990</x:v>
      </x:c>
      <x:c r="AH20" s="62">
        <x:v>210</x:v>
      </x:c>
    </x:row>
    <x:row r="21" spans="1:34" s="42" customFormat="1" ht="18" customHeight="1">
      <x:c r="A21" s="86"/>
      <x:c r="B21" s="63" t="s">
        <x:v>7</x:v>
      </x:c>
      <x:c r="C21" s="61">
        <x:f t="shared" si="0"/>
        <x:v>5750</x:v>
      </x:c>
      <x:c r="D21" s="62">
        <x:v>65</x:v>
      </x:c>
      <x:c r="E21" s="62">
        <x:v>350</x:v>
      </x:c>
      <x:c r="F21" s="62">
        <x:v>250</x:v>
      </x:c>
      <x:c r="G21" s="62">
        <x:v>65</x:v>
      </x:c>
      <x:c r="H21" s="62">
        <x:v>680</x:v>
      </x:c>
      <x:c r="I21" s="62">
        <x:v>150</x:v>
      </x:c>
      <x:c r="J21" s="62">
        <x:v>210</x:v>
      </x:c>
      <x:c r="K21" s="62">
        <x:v>100</x:v>
      </x:c>
      <x:c r="L21" s="62">
        <x:v>345</x:v>
      </x:c>
      <x:c r="M21" s="62">
        <x:v>410</x:v>
      </x:c>
      <x:c r="N21" s="62">
        <x:v>180</x:v>
      </x:c>
      <x:c r="O21" s="62">
        <x:v>70</x:v>
      </x:c>
      <x:c r="P21" s="62"/>
      <x:c r="Q21" s="62">
        <x:v>210</x:v>
      </x:c>
      <x:c r="R21" s="62">
        <x:v>190</x:v>
      </x:c>
      <x:c r="S21" s="62">
        <x:v>50</x:v>
      </x:c>
      <x:c r="T21" s="62">
        <x:v>360</x:v>
      </x:c>
      <x:c r="U21" s="62">
        <x:v>330</x:v>
      </x:c>
      <x:c r="V21" s="62">
        <x:v>190</x:v>
      </x:c>
      <x:c r="W21" s="62">
        <x:v>90</x:v>
      </x:c>
      <x:c r="X21" s="62">
        <x:v>160</x:v>
      </x:c>
      <x:c r="Y21" s="62">
        <x:v>260</x:v>
      </x:c>
      <x:c r="Z21" s="62">
        <x:v>205</x:v>
      </x:c>
      <x:c r="AA21" s="62">
        <x:v>125</x:v>
      </x:c>
      <x:c r="AB21" s="62">
        <x:v>140</x:v>
      </x:c>
      <x:c r="AC21" s="62">
        <x:v>280</x:v>
      </x:c>
      <x:c r="AD21" s="62">
        <x:v>205</x:v>
      </x:c>
      <x:c r="AE21" s="62">
        <x:v>80</x:v>
      </x:c>
      <x:c r="AF21" s="62">
        <x:v>140</x:v>
      </x:c>
      <x:c r="AG21" s="62">
        <x:v>400</x:v>
      </x:c>
      <x:c r="AH21" s="62">
        <x:v>170</x:v>
      </x:c>
    </x:row>
    <x:row r="22" spans="1:34" s="42" customFormat="1" ht="18" customHeight="1">
      <x:c r="A22" s="87"/>
      <x:c r="B22" s="63" t="s">
        <x:v>66</x:v>
      </x:c>
      <x:c r="C22" s="61">
        <x:f t="shared" si="0"/>
        <x:v>120</x:v>
      </x:c>
      <x:c r="D22" s="62"/>
      <x:c r="E22" s="62"/>
      <x:c r="F22" s="62"/>
      <x:c r="G22" s="62"/>
      <x:c r="H22" s="62"/>
      <x:c r="I22" s="62"/>
      <x:c r="J22" s="62"/>
      <x:c r="K22" s="62"/>
      <x:c r="L22" s="62">
        <x:v>120</x:v>
      </x:c>
      <x:c r="M22" s="62"/>
      <x:c r="N22" s="62"/>
      <x:c r="O22" s="62"/>
      <x:c r="P22" s="62"/>
      <x:c r="Q22" s="62"/>
      <x:c r="R22" s="62"/>
      <x:c r="S22" s="62"/>
      <x:c r="T22" s="62"/>
      <x:c r="U22" s="62"/>
      <x:c r="V22" s="62"/>
      <x:c r="W22" s="62"/>
      <x:c r="X22" s="62"/>
      <x:c r="Y22" s="62"/>
      <x:c r="Z22" s="62"/>
      <x:c r="AA22" s="62"/>
      <x:c r="AB22" s="62"/>
      <x:c r="AC22" s="62"/>
      <x:c r="AD22" s="62"/>
      <x:c r="AE22" s="62"/>
      <x:c r="AF22" s="62"/>
      <x:c r="AG22" s="62"/>
      <x:c r="AH22" s="62"/>
    </x:row>
    <x:row r="23" spans="1:34" s="42" customFormat="1" ht="18" customHeight="1">
      <x:c r="A23" s="88" t="s">
        <x:v>8</x:v>
      </x:c>
      <x:c r="B23" s="89"/>
      <x:c r="C23" s="67">
        <x:f t="shared" si="0"/>
        <x:v>706350</x:v>
      </x:c>
      <x:c r="D23" s="67">
        <x:f>SUM(D5:D22)</x:f>
        <x:v>15585</x:v>
      </x:c>
      <x:c r="E23" s="67">
        <x:f t="shared" ref="E23:AG23" si="1">SUM(E4:E22)</x:f>
        <x:v>33110</x:v>
      </x:c>
      <x:c r="F23" s="67">
        <x:f t="shared" si="1"/>
        <x:v>38825</x:v>
      </x:c>
      <x:c r="G23" s="67">
        <x:f t="shared" si="1"/>
        <x:v>22590</x:v>
      </x:c>
      <x:c r="H23" s="67">
        <x:f t="shared" si="1"/>
        <x:v>18275</x:v>
      </x:c>
      <x:c r="I23" s="67">
        <x:f t="shared" si="1"/>
        <x:v>16950</x:v>
      </x:c>
      <x:c r="J23" s="67">
        <x:f t="shared" si="1"/>
        <x:v>30565</x:v>
      </x:c>
      <x:c r="K23" s="67">
        <x:f t="shared" si="1"/>
        <x:v>23776</x:v>
      </x:c>
      <x:c r="L23" s="67">
        <x:f t="shared" si="1"/>
        <x:v>20715</x:v>
      </x:c>
      <x:c r="M23" s="67">
        <x:f t="shared" si="1"/>
        <x:v>25795</x:v>
      </x:c>
      <x:c r="N23" s="67">
        <x:f t="shared" si="1"/>
        <x:v>28755</x:v>
      </x:c>
      <x:c r="O23" s="67">
        <x:f t="shared" si="1"/>
        <x:v>26306</x:v>
      </x:c>
      <x:c r="P23" s="67">
        <x:f t="shared" si="1"/>
        <x:v>2818</x:v>
      </x:c>
      <x:c r="Q23" s="67">
        <x:f t="shared" si="1"/>
        <x:v>21805</x:v>
      </x:c>
      <x:c r="R23" s="67">
        <x:f t="shared" si="1"/>
        <x:v>28740</x:v>
      </x:c>
      <x:c r="S23" s="67">
        <x:f t="shared" si="1"/>
        <x:v>24631</x:v>
      </x:c>
      <x:c r="T23" s="67">
        <x:f t="shared" si="1"/>
        <x:v>25155</x:v>
      </x:c>
      <x:c r="U23" s="67">
        <x:f t="shared" si="1"/>
        <x:v>22905</x:v>
      </x:c>
      <x:c r="V23" s="67">
        <x:f t="shared" si="1"/>
        <x:v>27490</x:v>
      </x:c>
      <x:c r="W23" s="67">
        <x:f t="shared" si="1"/>
        <x:v>23355</x:v>
      </x:c>
      <x:c r="X23" s="67">
        <x:f t="shared" si="1"/>
        <x:v>18088</x:v>
      </x:c>
      <x:c r="Y23" s="67">
        <x:f t="shared" si="1"/>
        <x:v>18585</x:v>
      </x:c>
      <x:c r="Z23" s="67">
        <x:f t="shared" si="1"/>
        <x:v>42983</x:v>
      </x:c>
      <x:c r="AA23" s="67">
        <x:f t="shared" si="1"/>
        <x:v>33510</x:v>
      </x:c>
      <x:c r="AB23" s="67">
        <x:f t="shared" si="1"/>
        <x:v>22010</x:v>
      </x:c>
      <x:c r="AC23" s="67">
        <x:f t="shared" si="1"/>
        <x:v>21670</x:v>
      </x:c>
      <x:c r="AD23" s="67">
        <x:f t="shared" si="1"/>
        <x:v>42578</x:v>
      </x:c>
      <x:c r="AE23" s="67">
        <x:f t="shared" si="1"/>
        <x:v>28780</x:v>
      </x:c>
      <x:c r="AF23" s="67">
        <x:f t="shared" si="1"/>
        <x:v>22015</x:v>
      </x:c>
      <x:c r="AG23" s="67">
        <x:f t="shared" si="1"/>
        <x:v>31265</x:v>
      </x:c>
      <x:c r="AH23" s="67">
        <x:f>SUM(AH4:AH22)</x:f>
        <x:v>22065</x:v>
      </x:c>
    </x:row>
    <x:row r="24" spans="1:34" s="42" customFormat="1" ht="18" customHeight="1">
      <x:c r="A24" s="85" t="s">
        <x:v>75</x:v>
      </x:c>
      <x:c r="B24" s="63" t="s">
        <x:v>73</x:v>
      </x:c>
      <x:c r="C24" s="61">
        <x:f t="shared" si="0"/>
        <x:v>15080</x:v>
      </x:c>
      <x:c r="D24" s="62">
        <x:v>2060</x:v>
      </x:c>
      <x:c r="E24" s="62">
        <x:v>565</x:v>
      </x:c>
      <x:c r="F24" s="62">
        <x:v>260</x:v>
      </x:c>
      <x:c r="G24" s="62">
        <x:v>1115</x:v>
      </x:c>
      <x:c r="H24" s="62">
        <x:v>610</x:v>
      </x:c>
      <x:c r="I24" s="62">
        <x:v>170</x:v>
      </x:c>
      <x:c r="J24" s="62">
        <x:v>235</x:v>
      </x:c>
      <x:c r="K24" s="62">
        <x:v>1105</x:v>
      </x:c>
      <x:c r="L24" s="62">
        <x:v>1250</x:v>
      </x:c>
      <x:c r="M24" s="62">
        <x:v>360</x:v>
      </x:c>
      <x:c r="N24" s="62">
        <x:v>240</x:v>
      </x:c>
      <x:c r="O24" s="62">
        <x:v>1410</x:v>
      </x:c>
      <x:c r="P24" s="62"/>
      <x:c r="Q24" s="62">
        <x:v>260</x:v>
      </x:c>
      <x:c r="R24" s="62">
        <x:v>240</x:v>
      </x:c>
      <x:c r="S24" s="62">
        <x:v>890</x:v>
      </x:c>
      <x:c r="T24" s="62">
        <x:v>500</x:v>
      </x:c>
      <x:c r="U24" s="62">
        <x:v>310</x:v>
      </x:c>
      <x:c r="V24" s="62">
        <x:v>240</x:v>
      </x:c>
      <x:c r="W24" s="62">
        <x:v>590</x:v>
      </x:c>
      <x:c r="X24" s="62">
        <x:v>580</x:v>
      </x:c>
      <x:c r="Y24" s="62">
        <x:v>230</x:v>
      </x:c>
      <x:c r="Z24" s="62">
        <x:v>125</x:v>
      </x:c>
      <x:c r="AA24" s="62">
        <x:v>530</x:v>
      </x:c>
      <x:c r="AB24" s="62">
        <x:v>150</x:v>
      </x:c>
      <x:c r="AC24" s="62">
        <x:v>380</x:v>
      </x:c>
      <x:c r="AD24" s="62">
        <x:v>125</x:v>
      </x:c>
      <x:c r="AE24" s="62">
        <x:v>550</x:v>
      </x:c>
      <x:c r="AF24" s="62">
        <x:v>510</x:v>
      </x:c>
      <x:c r="AG24" s="62">
        <x:v>430</x:v>
      </x:c>
      <x:c r="AH24" s="62">
        <x:v>160</x:v>
      </x:c>
    </x:row>
    <x:row r="25" spans="1:34" s="42" customFormat="1" ht="18" customHeight="1">
      <x:c r="A25" s="86"/>
      <x:c r="B25" s="63" t="s">
        <x:v>31</x:v>
      </x:c>
      <x:c r="C25" s="61">
        <x:f t="shared" si="0"/>
        <x:v>2800</x:v>
      </x:c>
      <x:c r="D25" s="62">
        <x:v>50</x:v>
      </x:c>
      <x:c r="E25" s="62">
        <x:v>470</x:v>
      </x:c>
      <x:c r="F25" s="62">
        <x:v>200</x:v>
      </x:c>
      <x:c r="G25" s="62"/>
      <x:c r="H25" s="62">
        <x:v>230</x:v>
      </x:c>
      <x:c r="I25" s="62">
        <x:v>45</x:v>
      </x:c>
      <x:c r="J25" s="62">
        <x:v>80</x:v>
      </x:c>
      <x:c r="K25" s="62"/>
      <x:c r="L25" s="62">
        <x:v>150</x:v>
      </x:c>
      <x:c r="M25" s="62">
        <x:v>310</x:v>
      </x:c>
      <x:c r="N25" s="62">
        <x:v>70</x:v>
      </x:c>
      <x:c r="O25" s="62">
        <x:v>25</x:v>
      </x:c>
      <x:c r="P25" s="62"/>
      <x:c r="Q25" s="62">
        <x:v>120</x:v>
      </x:c>
      <x:c r="R25" s="62">
        <x:v>80</x:v>
      </x:c>
      <x:c r="S25" s="62">
        <x:v>25</x:v>
      </x:c>
      <x:c r="T25" s="62">
        <x:v>160</x:v>
      </x:c>
      <x:c r="U25" s="62">
        <x:v>120</x:v>
      </x:c>
      <x:c r="V25" s="62">
        <x:v>80</x:v>
      </x:c>
      <x:c r="W25" s="62">
        <x:v>20</x:v>
      </x:c>
      <x:c r="X25" s="62">
        <x:v>15</x:v>
      </x:c>
      <x:c r="Y25" s="62">
        <x:v>60</x:v>
      </x:c>
      <x:c r="Z25" s="62">
        <x:v>50</x:v>
      </x:c>
      <x:c r="AA25" s="62">
        <x:v>135</x:v>
      </x:c>
      <x:c r="AB25" s="62">
        <x:v>110</x:v>
      </x:c>
      <x:c r="AC25" s="62">
        <x:v>140</x:v>
      </x:c>
      <x:c r="AD25" s="62">
        <x:v>50</x:v>
      </x:c>
      <x:c r="AE25" s="62">
        <x:v>5</x:v>
      </x:c>
      <x:c r="AF25" s="62"/>
      <x:c r="AG25" s="62">
        <x:v>180</x:v>
      </x:c>
      <x:c r="AH25" s="62">
        <x:v>60</x:v>
      </x:c>
    </x:row>
    <x:row r="26" spans="1:34" s="42" customFormat="1" ht="18" customHeight="1">
      <x:c r="A26" s="86"/>
      <x:c r="B26" s="63" t="s">
        <x:v>11</x:v>
      </x:c>
      <x:c r="C26" s="61">
        <x:f t="shared" si="0"/>
        <x:v>60500</x:v>
      </x:c>
      <x:c r="D26" s="62">
        <x:v>2230</x:v>
      </x:c>
      <x:c r="E26" s="62">
        <x:v>2630</x:v>
      </x:c>
      <x:c r="F26" s="62">
        <x:v>3300</x:v>
      </x:c>
      <x:c r="G26" s="62">
        <x:v>1460</x:v>
      </x:c>
      <x:c r="H26" s="62">
        <x:v>1840</x:v>
      </x:c>
      <x:c r="I26" s="62">
        <x:v>2450</x:v>
      </x:c>
      <x:c r="J26" s="62">
        <x:v>2950</x:v>
      </x:c>
      <x:c r="K26" s="62">
        <x:v>2650</x:v>
      </x:c>
      <x:c r="L26" s="62">
        <x:v>2100</x:v>
      </x:c>
      <x:c r="M26" s="62">
        <x:v>3150</x:v>
      </x:c>
      <x:c r="N26" s="62">
        <x:v>2600</x:v>
      </x:c>
      <x:c r="O26" s="62">
        <x:v>1600</x:v>
      </x:c>
      <x:c r="P26" s="62">
        <x:v>420</x:v>
      </x:c>
      <x:c r="Q26" s="62">
        <x:v>3150</x:v>
      </x:c>
      <x:c r="R26" s="62">
        <x:v>2950</x:v>
      </x:c>
      <x:c r="S26" s="62">
        <x:v>1050</x:v>
      </x:c>
      <x:c r="T26" s="62">
        <x:v>1170</x:v>
      </x:c>
      <x:c r="U26" s="62">
        <x:v>2550</x:v>
      </x:c>
      <x:c r="V26" s="62">
        <x:v>2950</x:v>
      </x:c>
      <x:c r="W26" s="62">
        <x:v>1050</x:v>
      </x:c>
      <x:c r="X26" s="62">
        <x:v>1200</x:v>
      </x:c>
      <x:c r="Y26" s="62">
        <x:v>2600</x:v>
      </x:c>
      <x:c r="Z26" s="62">
        <x:v>2400</x:v>
      </x:c>
      <x:c r="AA26" s="62">
        <x:v>1810</x:v>
      </x:c>
      <x:c r="AB26" s="62">
        <x:v>1680</x:v>
      </x:c>
      <x:c r="AC26" s="62">
        <x:v>3100</x:v>
      </x:c>
      <x:c r="AD26" s="62">
        <x:v>2400</x:v>
      </x:c>
      <x:c r="AE26" s="62">
        <x:v>1060</x:v>
      </x:c>
      <x:c r="AF26" s="62">
        <x:v>1400</x:v>
      </x:c>
      <x:c r="AG26" s="62">
        <x:v>3100</x:v>
      </x:c>
      <x:c r="AH26" s="62">
        <x:v>1400</x:v>
      </x:c>
    </x:row>
    <x:row r="27" spans="1:34" s="42" customFormat="1" ht="18" customHeight="1">
      <x:c r="A27" s="86"/>
      <x:c r="B27" s="63" t="s">
        <x:v>38</x:v>
      </x:c>
      <x:c r="C27" s="61">
        <x:f t="shared" si="0"/>
        <x:v>5852</x:v>
      </x:c>
      <x:c r="D27" s="62">
        <x:v>320</x:v>
      </x:c>
      <x:c r="E27" s="62">
        <x:v>480</x:v>
      </x:c>
      <x:c r="F27" s="62">
        <x:v>435</x:v>
      </x:c>
      <x:c r="G27" s="62">
        <x:v>95</x:v>
      </x:c>
      <x:c r="H27" s="62">
        <x:v>365</x:v>
      </x:c>
      <x:c r="I27" s="62">
        <x:v>60</x:v>
      </x:c>
      <x:c r="J27" s="62">
        <x:v>145</x:v>
      </x:c>
      <x:c r="K27" s="62">
        <x:v>254</x:v>
      </x:c>
      <x:c r="L27" s="62">
        <x:v>470</x:v>
      </x:c>
      <x:c r="M27" s="62">
        <x:v>400</x:v>
      </x:c>
      <x:c r="N27" s="62">
        <x:v>127</x:v>
      </x:c>
      <x:c r="O27" s="62">
        <x:v>222</x:v>
      </x:c>
      <x:c r="P27" s="62"/>
      <x:c r="Q27" s="62">
        <x:v>175</x:v>
      </x:c>
      <x:c r="R27" s="62">
        <x:v>127</x:v>
      </x:c>
      <x:c r="S27" s="62">
        <x:v>107</x:v>
      </x:c>
      <x:c r="T27" s="62">
        <x:v>353</x:v>
      </x:c>
      <x:c r="U27" s="62">
        <x:v>150</x:v>
      </x:c>
      <x:c r="V27" s="62">
        <x:v>130</x:v>
      </x:c>
      <x:c r="W27" s="62">
        <x:v>132</x:v>
      </x:c>
      <x:c r="X27" s="62">
        <x:v>55</x:v>
      </x:c>
      <x:c r="Y27" s="62">
        <x:v>120</x:v>
      </x:c>
      <x:c r="Z27" s="62">
        <x:v>160</x:v>
      </x:c>
      <x:c r="AA27" s="62">
        <x:v>120</x:v>
      </x:c>
      <x:c r="AB27" s="62">
        <x:v>200</x:v>
      </x:c>
      <x:c r="AC27" s="62">
        <x:v>260</x:v>
      </x:c>
      <x:c r="AD27" s="62">
        <x:v>160</x:v>
      </x:c>
      <x:c r="AE27" s="62">
        <x:v>230</x:v>
      </x:c>
      <x:c r="AF27" s="62">
        <x:v>170</x:v>
      </x:c>
      <x:c r="AG27" s="62">
        <x:v>260</x:v>
      </x:c>
      <x:c r="AH27" s="62">
        <x:v>67</x:v>
      </x:c>
    </x:row>
    <x:row r="28" spans="1:34" s="42" customFormat="1" ht="18" customHeight="1">
      <x:c r="A28" s="87"/>
      <x:c r="B28" s="63" t="s">
        <x:v>17</x:v>
      </x:c>
      <x:c r="C28" s="61"/>
      <x:c r="D28" s="62"/>
      <x:c r="E28" s="62"/>
      <x:c r="F28" s="62">
        <x:v>200</x:v>
      </x:c>
      <x:c r="G28" s="62"/>
      <x:c r="H28" s="62"/>
      <x:c r="I28" s="62">
        <x:v>200</x:v>
      </x:c>
      <x:c r="J28" s="62">
        <x:v>200</x:v>
      </x:c>
      <x:c r="K28" s="62"/>
      <x:c r="L28" s="62"/>
      <x:c r="M28" s="62"/>
      <x:c r="N28" s="62">
        <x:v>200</x:v>
      </x:c>
      <x:c r="O28" s="62"/>
      <x:c r="P28" s="62"/>
      <x:c r="Q28" s="62"/>
      <x:c r="R28" s="62">
        <x:v>200</x:v>
      </x:c>
      <x:c r="S28" s="62"/>
      <x:c r="T28" s="62"/>
      <x:c r="U28" s="62"/>
      <x:c r="V28" s="62">
        <x:v>200</x:v>
      </x:c>
      <x:c r="W28" s="62"/>
      <x:c r="X28" s="62"/>
      <x:c r="Y28" s="62"/>
      <x:c r="Z28" s="62">
        <x:v>200</x:v>
      </x:c>
      <x:c r="AA28" s="62"/>
      <x:c r="AB28" s="62"/>
      <x:c r="AC28" s="62">
        <x:v>500</x:v>
      </x:c>
      <x:c r="AD28" s="62">
        <x:v>200</x:v>
      </x:c>
      <x:c r="AE28" s="62"/>
      <x:c r="AF28" s="62"/>
      <x:c r="AG28" s="62"/>
      <x:c r="AH28" s="62">
        <x:v>200</x:v>
      </x:c>
    </x:row>
    <x:row r="29" spans="1:34" s="42" customFormat="1" ht="18" customHeight="1">
      <x:c r="A29" s="90" t="s">
        <x:v>8</x:v>
      </x:c>
      <x:c r="B29" s="91"/>
      <x:c r="C29" s="68">
        <x:f>SUM(D29:AE29)</x:f>
        <x:v>86332</x:v>
      </x:c>
      <x:c r="D29" s="68">
        <x:f t="shared" ref="D29:AG29" si="2">SUM(D24:D28)</x:f>
        <x:v>4660</x:v>
      </x:c>
      <x:c r="E29" s="68">
        <x:f t="shared" si="2"/>
        <x:v>4145</x:v>
      </x:c>
      <x:c r="F29" s="68">
        <x:f t="shared" si="2"/>
        <x:v>4395</x:v>
      </x:c>
      <x:c r="G29" s="68">
        <x:f t="shared" si="2"/>
        <x:v>2670</x:v>
      </x:c>
      <x:c r="H29" s="68">
        <x:f t="shared" si="2"/>
        <x:v>3045</x:v>
      </x:c>
      <x:c r="I29" s="68">
        <x:f t="shared" si="2"/>
        <x:v>2925</x:v>
      </x:c>
      <x:c r="J29" s="68">
        <x:f t="shared" si="2"/>
        <x:v>3610</x:v>
      </x:c>
      <x:c r="K29" s="68">
        <x:f t="shared" si="2"/>
        <x:v>4009</x:v>
      </x:c>
      <x:c r="L29" s="68">
        <x:f t="shared" si="2"/>
        <x:v>3970</x:v>
      </x:c>
      <x:c r="M29" s="68">
        <x:f t="shared" si="2"/>
        <x:v>4220</x:v>
      </x:c>
      <x:c r="N29" s="68">
        <x:f t="shared" si="2"/>
        <x:v>3237</x:v>
      </x:c>
      <x:c r="O29" s="68">
        <x:f t="shared" si="2"/>
        <x:v>3257</x:v>
      </x:c>
      <x:c r="P29" s="68">
        <x:f t="shared" si="2"/>
        <x:v>420</x:v>
      </x:c>
      <x:c r="Q29" s="68">
        <x:f t="shared" si="2"/>
        <x:v>3705</x:v>
      </x:c>
      <x:c r="R29" s="68">
        <x:f t="shared" si="2"/>
        <x:v>3597</x:v>
      </x:c>
      <x:c r="S29" s="68">
        <x:f t="shared" si="2"/>
        <x:v>2072</x:v>
      </x:c>
      <x:c r="T29" s="68">
        <x:f t="shared" si="2"/>
        <x:v>2183</x:v>
      </x:c>
      <x:c r="U29" s="68">
        <x:f t="shared" si="2"/>
        <x:v>3130</x:v>
      </x:c>
      <x:c r="V29" s="68">
        <x:f t="shared" si="2"/>
        <x:v>3600</x:v>
      </x:c>
      <x:c r="W29" s="68">
        <x:f t="shared" si="2"/>
        <x:v>1792</x:v>
      </x:c>
      <x:c r="X29" s="68">
        <x:f t="shared" si="2"/>
        <x:v>1850</x:v>
      </x:c>
      <x:c r="Y29" s="68">
        <x:f t="shared" si="2"/>
        <x:v>3010</x:v>
      </x:c>
      <x:c r="Z29" s="68">
        <x:f t="shared" si="2"/>
        <x:v>2935</x:v>
      </x:c>
      <x:c r="AA29" s="68">
        <x:f t="shared" si="2"/>
        <x:v>2595</x:v>
      </x:c>
      <x:c r="AB29" s="68">
        <x:f t="shared" si="2"/>
        <x:v>2140</x:v>
      </x:c>
      <x:c r="AC29" s="68">
        <x:f t="shared" si="2"/>
        <x:v>4380</x:v>
      </x:c>
      <x:c r="AD29" s="68">
        <x:f t="shared" si="2"/>
        <x:v>2935</x:v>
      </x:c>
      <x:c r="AE29" s="68">
        <x:f t="shared" si="2"/>
        <x:v>1845</x:v>
      </x:c>
      <x:c r="AF29" s="68">
        <x:f t="shared" si="2"/>
        <x:v>2080</x:v>
      </x:c>
      <x:c r="AG29" s="68">
        <x:f t="shared" si="2"/>
        <x:v>3970</x:v>
      </x:c>
      <x:c r="AH29" s="68">
        <x:f>SUM(AH24:AH28)</x:f>
        <x:v>1887</x:v>
      </x:c>
    </x:row>
    <x:row r="30" spans="1:34" s="42" customFormat="1" ht="18" customHeight="1">
      <x:c r="A30" s="81" t="s">
        <x:v>22</x:v>
      </x:c>
      <x:c r="B30" s="82"/>
      <x:c r="C30" s="69">
        <x:f t="shared" ref="C30:AG30" si="3">C23+C29</x:f>
        <x:v>792682</x:v>
      </x:c>
      <x:c r="D30" s="70">
        <x:f t="shared" si="3"/>
        <x:v>20245</x:v>
      </x:c>
      <x:c r="E30" s="70">
        <x:f t="shared" si="3"/>
        <x:v>37255</x:v>
      </x:c>
      <x:c r="F30" s="70">
        <x:f t="shared" si="3"/>
        <x:v>43220</x:v>
      </x:c>
      <x:c r="G30" s="70">
        <x:f t="shared" si="3"/>
        <x:v>25260</x:v>
      </x:c>
      <x:c r="H30" s="70">
        <x:f t="shared" si="3"/>
        <x:v>21320</x:v>
      </x:c>
      <x:c r="I30" s="70">
        <x:f t="shared" si="3"/>
        <x:v>19875</x:v>
      </x:c>
      <x:c r="J30" s="70">
        <x:f t="shared" si="3"/>
        <x:v>34175</x:v>
      </x:c>
      <x:c r="K30" s="70">
        <x:f t="shared" si="3"/>
        <x:v>27785</x:v>
      </x:c>
      <x:c r="L30" s="70">
        <x:f t="shared" si="3"/>
        <x:v>24685</x:v>
      </x:c>
      <x:c r="M30" s="70">
        <x:f t="shared" si="3"/>
        <x:v>30015</x:v>
      </x:c>
      <x:c r="N30" s="70">
        <x:f t="shared" si="3"/>
        <x:v>31992</x:v>
      </x:c>
      <x:c r="O30" s="70">
        <x:f t="shared" si="3"/>
        <x:v>29563</x:v>
      </x:c>
      <x:c r="P30" s="70">
        <x:f t="shared" si="3"/>
        <x:v>3238</x:v>
      </x:c>
      <x:c r="Q30" s="70">
        <x:f t="shared" si="3"/>
        <x:v>25510</x:v>
      </x:c>
      <x:c r="R30" s="70">
        <x:f t="shared" si="3"/>
        <x:v>32337</x:v>
      </x:c>
      <x:c r="S30" s="70">
        <x:f t="shared" si="3"/>
        <x:v>26703</x:v>
      </x:c>
      <x:c r="T30" s="70">
        <x:f t="shared" si="3"/>
        <x:v>27338</x:v>
      </x:c>
      <x:c r="U30" s="70">
        <x:f t="shared" si="3"/>
        <x:v>26035</x:v>
      </x:c>
      <x:c r="V30" s="70">
        <x:f t="shared" si="3"/>
        <x:v>31090</x:v>
      </x:c>
      <x:c r="W30" s="70">
        <x:f t="shared" si="3"/>
        <x:v>25147</x:v>
      </x:c>
      <x:c r="X30" s="70">
        <x:f t="shared" si="3"/>
        <x:v>19938</x:v>
      </x:c>
      <x:c r="Y30" s="70">
        <x:f t="shared" si="3"/>
        <x:v>21595</x:v>
      </x:c>
      <x:c r="Z30" s="70">
        <x:f t="shared" si="3"/>
        <x:v>45918</x:v>
      </x:c>
      <x:c r="AA30" s="70">
        <x:f t="shared" si="3"/>
        <x:v>36105</x:v>
      </x:c>
      <x:c r="AB30" s="70">
        <x:f t="shared" si="3"/>
        <x:v>24150</x:v>
      </x:c>
      <x:c r="AC30" s="70">
        <x:f t="shared" si="3"/>
        <x:v>26050</x:v>
      </x:c>
      <x:c r="AD30" s="70">
        <x:f t="shared" si="3"/>
        <x:v>45513</x:v>
      </x:c>
      <x:c r="AE30" s="70">
        <x:f t="shared" si="3"/>
        <x:v>30625</x:v>
      </x:c>
      <x:c r="AF30" s="70">
        <x:f t="shared" si="3"/>
        <x:v>24095</x:v>
      </x:c>
      <x:c r="AG30" s="70">
        <x:f t="shared" si="3"/>
        <x:v>35235</x:v>
      </x:c>
      <x:c r="AH30" s="70">
        <x:f>AH23+AH29</x:f>
        <x:v>23952</x:v>
      </x:c>
    </x:row>
  </x:sheetData>
  <x:mergeCells count="13">
    <x:mergeCell ref="A30:B30"/>
    <x:mergeCell ref="A6:B6"/>
    <x:mergeCell ref="A7:B7"/>
    <x:mergeCell ref="A8:A22"/>
    <x:mergeCell ref="A23:B23"/>
    <x:mergeCell ref="A24:A28"/>
    <x:mergeCell ref="A29:B29"/>
    <x:mergeCell ref="A1:AI1"/>
    <x:mergeCell ref="A2:B2"/>
    <x:mergeCell ref="C2:C4"/>
    <x:mergeCell ref="A3:B3"/>
    <x:mergeCell ref="A4:B4"/>
    <x:mergeCell ref="A5:B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I30"/>
  <x:sheetViews>
    <x:sheetView topLeftCell="A1" zoomScaleNormal="100" zoomScaleSheetLayoutView="75" workbookViewId="0">
      <x:pane xSplit="3" ySplit="1" topLeftCell="Z2" activePane="bottomRight" state="frozen"/>
      <x:selection pane="bottomRight" activeCell="AL29" activeCellId="0" sqref="AL29:AL29"/>
    </x:sheetView>
  </x:sheetViews>
  <x:sheetFormatPr defaultColWidth="9.00390625" defaultRowHeight="16.399999999999999"/>
  <x:cols>
    <x:col min="4" max="4" width="9.00390625" style="42" bestFit="1" customWidth="1"/>
    <x:col min="5" max="5" width="9.00390625" style="41" bestFit="1" customWidth="1"/>
    <x:col min="6" max="16" width="9.00390625" style="40" bestFit="1" customWidth="1"/>
    <x:col min="17" max="17" width="9.00390625" style="39" bestFit="1" customWidth="1"/>
    <x:col min="18" max="18" width="9.00390625" style="38" bestFit="1" customWidth="1"/>
    <x:col min="19" max="19" width="9.00390625" style="37" bestFit="1" customWidth="1"/>
    <x:col min="20" max="21" width="9.00390625" style="36" bestFit="1" customWidth="1"/>
    <x:col min="22" max="32" width="9.00390625" style="44" bestFit="1" customWidth="1"/>
    <x:col min="33" max="34" width="9.00390625" style="43" bestFit="1" customWidth="1"/>
  </x:cols>
  <x:sheetData>
    <x:row r="1" spans="1:35" ht="30" customHeight="1">
      <x:c r="A1" s="92" t="s">
        <x:v>88</x:v>
      </x:c>
      <x:c r="B1" s="92"/>
      <x:c r="C1" s="92"/>
      <x:c r="D1" s="92"/>
      <x:c r="E1" s="92"/>
      <x:c r="F1" s="92"/>
      <x:c r="G1" s="92"/>
      <x:c r="H1" s="92"/>
      <x:c r="I1" s="92"/>
      <x:c r="J1" s="92"/>
      <x:c r="K1" s="92"/>
      <x:c r="L1" s="92"/>
      <x:c r="M1" s="92"/>
      <x:c r="N1" s="92"/>
      <x:c r="O1" s="92"/>
      <x:c r="P1" s="92"/>
      <x:c r="Q1" s="92"/>
      <x:c r="R1" s="92"/>
      <x:c r="S1" s="92"/>
      <x:c r="T1" s="92"/>
      <x:c r="U1" s="92"/>
      <x:c r="V1" s="92"/>
      <x:c r="W1" s="92"/>
      <x:c r="X1" s="92"/>
      <x:c r="Y1" s="92"/>
      <x:c r="Z1" s="92"/>
      <x:c r="AA1" s="92"/>
      <x:c r="AB1" s="92"/>
      <x:c r="AC1" s="92"/>
      <x:c r="AD1" s="92"/>
      <x:c r="AE1" s="92"/>
      <x:c r="AF1" s="92"/>
      <x:c r="AG1" s="92"/>
      <x:c r="AH1" s="92"/>
      <x:c r="AI1" s="92"/>
    </x:row>
    <x:row r="2" spans="1:34" ht="18" customHeight="1">
      <x:c r="A2" s="93" t="s">
        <x:v>54</x:v>
      </x:c>
      <x:c r="B2" s="9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  <x:c r="AH2" s="58">
        <x:v>31</x:v>
      </x:c>
    </x:row>
    <x:row r="3" spans="1:34" ht="18" customHeight="1">
      <x:c r="A3" s="98" t="s">
        <x:v>68</x:v>
      </x:c>
      <x:c r="B3" s="99"/>
      <x:c r="C3" s="96"/>
      <x:c r="D3" s="59" t="s">
        <x:v>27</x:v>
      </x:c>
      <x:c r="E3" s="59" t="s">
        <x:v>19</x:v>
      </x:c>
      <x:c r="F3" s="59" t="s">
        <x:v>18</x:v>
      </x:c>
      <x:c r="G3" s="59" t="s">
        <x:v>26</x:v>
      </x:c>
      <x:c r="H3" s="59" t="s">
        <x:v>29</x:v>
      </x:c>
      <x:c r="I3" s="59" t="s">
        <x:v>3</x:v>
      </x:c>
      <x:c r="J3" s="59" t="s">
        <x:v>5</x:v>
      </x:c>
      <x:c r="K3" s="59" t="s">
        <x:v>27</x:v>
      </x:c>
      <x:c r="L3" s="59" t="s">
        <x:v>19</x:v>
      </x:c>
      <x:c r="M3" s="59" t="s">
        <x:v>18</x:v>
      </x:c>
      <x:c r="N3" s="59" t="s">
        <x:v>26</x:v>
      </x:c>
      <x:c r="O3" s="59" t="s">
        <x:v>29</x:v>
      </x:c>
      <x:c r="P3" s="59" t="s">
        <x:v>3</x:v>
      </x:c>
      <x:c r="Q3" s="59" t="s">
        <x:v>5</x:v>
      </x:c>
      <x:c r="R3" s="59" t="s">
        <x:v>27</x:v>
      </x:c>
      <x:c r="S3" s="59" t="s">
        <x:v>19</x:v>
      </x:c>
      <x:c r="T3" s="59" t="s">
        <x:v>18</x:v>
      </x:c>
      <x:c r="U3" s="59" t="s">
        <x:v>26</x:v>
      </x:c>
      <x:c r="V3" s="59" t="s">
        <x:v>29</x:v>
      </x:c>
      <x:c r="W3" s="59" t="s">
        <x:v>3</x:v>
      </x:c>
      <x:c r="X3" s="59" t="s">
        <x:v>5</x:v>
      </x:c>
      <x:c r="Y3" s="59" t="s">
        <x:v>27</x:v>
      </x:c>
      <x:c r="Z3" s="59" t="s">
        <x:v>19</x:v>
      </x:c>
      <x:c r="AA3" s="59" t="s">
        <x:v>18</x:v>
      </x:c>
      <x:c r="AB3" s="59" t="s">
        <x:v>26</x:v>
      </x:c>
      <x:c r="AC3" s="59" t="s">
        <x:v>29</x:v>
      </x:c>
      <x:c r="AD3" s="59" t="s">
        <x:v>3</x:v>
      </x:c>
      <x:c r="AE3" s="59" t="s">
        <x:v>5</x:v>
      </x:c>
      <x:c r="AF3" s="59" t="s">
        <x:v>27</x:v>
      </x:c>
      <x:c r="AG3" s="59" t="s">
        <x:v>19</x:v>
      </x:c>
      <x:c r="AH3" s="59" t="s">
        <x:v>18</x:v>
      </x:c>
    </x:row>
    <x:row r="4" spans="1:34" ht="18" customHeight="1">
      <x:c r="A4" s="100" t="s">
        <x:v>33</x:v>
      </x:c>
      <x:c r="B4" s="84"/>
      <x:c r="C4" s="97"/>
      <x:c r="D4" s="60" t="s">
        <x:v>58</x:v>
      </x:c>
      <x:c r="E4" s="60" t="s">
        <x:v>10</x:v>
      </x:c>
      <x:c r="F4" s="60" t="s">
        <x:v>2</x:v>
      </x:c>
      <x:c r="G4" s="60" t="s">
        <x:v>21</x:v>
      </x:c>
      <x:c r="H4" s="60" t="s">
        <x:v>21</x:v>
      </x:c>
      <x:c r="I4" s="60" t="s">
        <x:v>2</x:v>
      </x:c>
      <x:c r="J4" s="60" t="s">
        <x:v>2</x:v>
      </x:c>
      <x:c r="K4" s="60" t="s">
        <x:v>10</x:v>
      </x:c>
      <x:c r="L4" s="60" t="s">
        <x:v>10</x:v>
      </x:c>
      <x:c r="M4" s="60" t="s">
        <x:v>21</x:v>
      </x:c>
      <x:c r="N4" s="60" t="s">
        <x:v>2</x:v>
      </x:c>
      <x:c r="O4" s="60" t="s">
        <x:v>21</x:v>
      </x:c>
      <x:c r="P4" s="60" t="s">
        <x:v>52</x:v>
      </x:c>
      <x:c r="Q4" s="60" t="s">
        <x:v>40</x:v>
      </x:c>
      <x:c r="R4" s="60" t="s">
        <x:v>58</x:v>
      </x:c>
      <x:c r="S4" s="60" t="s">
        <x:v>21</x:v>
      </x:c>
      <x:c r="T4" s="60" t="s">
        <x:v>21</x:v>
      </x:c>
      <x:c r="U4" s="60" t="s">
        <x:v>21</x:v>
      </x:c>
      <x:c r="V4" s="60" t="s">
        <x:v>10</x:v>
      </x:c>
      <x:c r="W4" s="60" t="s">
        <x:v>21</x:v>
      </x:c>
      <x:c r="X4" s="60" t="s">
        <x:v>21</x:v>
      </x:c>
      <x:c r="Y4" s="60" t="s">
        <x:v>58</x:v>
      </x:c>
      <x:c r="Z4" s="60" t="s">
        <x:v>21</x:v>
      </x:c>
      <x:c r="AA4" s="60" t="s">
        <x:v>2</x:v>
      </x:c>
      <x:c r="AB4" s="60" t="s">
        <x:v>2</x:v>
      </x:c>
      <x:c r="AC4" s="60" t="s">
        <x:v>21</x:v>
      </x:c>
      <x:c r="AD4" s="60" t="s">
        <x:v>21</x:v>
      </x:c>
      <x:c r="AE4" s="60" t="s">
        <x:v>21</x:v>
      </x:c>
      <x:c r="AF4" s="60" t="s">
        <x:v>58</x:v>
      </x:c>
      <x:c r="AG4" s="60" t="s">
        <x:v>10</x:v>
      </x:c>
      <x:c r="AH4" s="60" t="s">
        <x:v>21</x:v>
      </x:c>
    </x:row>
    <x:row r="5" spans="1:34" ht="18" customHeight="1">
      <x:c r="A5" s="100" t="s">
        <x:v>74</x:v>
      </x:c>
      <x:c r="B5" s="84"/>
      <x:c r="C5" s="61">
        <x:f t="shared" ref="C5:C27" si="0">SUM(D5:AE5)</x:f>
        <x:v>13050</x:v>
      </x:c>
      <x:c r="D5" s="62">
        <x:v>500</x:v>
      </x:c>
      <x:c r="E5" s="62">
        <x:v>500</x:v>
      </x:c>
      <x:c r="F5" s="62">
        <x:v>0</x:v>
      </x:c>
      <x:c r="G5" s="62">
        <x:v>500</x:v>
      </x:c>
      <x:c r="H5" s="62">
        <x:v>500</x:v>
      </x:c>
      <x:c r="I5" s="62">
        <x:v>500</x:v>
      </x:c>
      <x:c r="J5" s="62"/>
      <x:c r="K5" s="62">
        <x:v>500</x:v>
      </x:c>
      <x:c r="L5" s="62">
        <x:v>500</x:v>
      </x:c>
      <x:c r="M5" s="62">
        <x:v>50</x:v>
      </x:c>
      <x:c r="N5" s="62"/>
      <x:c r="O5" s="62">
        <x:v>500</x:v>
      </x:c>
      <x:c r="P5" s="62">
        <x:v>500</x:v>
      </x:c>
      <x:c r="Q5" s="62">
        <x:v>500</x:v>
      </x:c>
      <x:c r="R5" s="62"/>
      <x:c r="S5" s="62">
        <x:v>500</x:v>
      </x:c>
      <x:c r="T5" s="62">
        <x:v>500</x:v>
      </x:c>
      <x:c r="U5" s="62">
        <x:v>300</x:v>
      </x:c>
      <x:c r="V5" s="62"/>
      <x:c r="W5" s="62">
        <x:v>2500</x:v>
      </x:c>
      <x:c r="X5" s="62">
        <x:v>500</x:v>
      </x:c>
      <x:c r="Y5" s="62">
        <x:v>200</x:v>
      </x:c>
      <x:c r="Z5" s="62"/>
      <x:c r="AA5" s="62">
        <x:v>1000</x:v>
      </x:c>
      <x:c r="AB5" s="62">
        <x:v>1000</x:v>
      </x:c>
      <x:c r="AC5" s="62">
        <x:v>500</x:v>
      </x:c>
      <x:c r="AD5" s="62"/>
      <x:c r="AE5" s="62">
        <x:v>1000</x:v>
      </x:c>
      <x:c r="AF5" s="62">
        <x:v>1000</x:v>
      </x:c>
      <x:c r="AG5" s="62"/>
      <x:c r="AH5" s="62"/>
    </x:row>
    <x:row r="6" spans="1:34" ht="18" customHeight="1">
      <x:c r="A6" s="83" t="s">
        <x:v>0</x:v>
      </x:c>
      <x:c r="B6" s="84"/>
      <x:c r="C6" s="61">
        <x:f t="shared" si="0"/>
        <x:v>161290</x:v>
      </x:c>
      <x:c r="D6" s="62">
        <x:v>5450</x:v>
      </x:c>
      <x:c r="E6" s="62">
        <x:v>1700</x:v>
      </x:c>
      <x:c r="F6" s="62">
        <x:v>7500</x:v>
      </x:c>
      <x:c r="G6" s="62">
        <x:v>10200</x:v>
      </x:c>
      <x:c r="H6" s="62">
        <x:v>7600</x:v>
      </x:c>
      <x:c r="I6" s="62">
        <x:v>2850</x:v>
      </x:c>
      <x:c r="J6" s="62">
        <x:v>7500</x:v>
      </x:c>
      <x:c r="K6" s="62">
        <x:v>2050</x:v>
      </x:c>
      <x:c r="L6" s="62">
        <x:v>600</x:v>
      </x:c>
      <x:c r="M6" s="62">
        <x:v>330</x:v>
      </x:c>
      <x:c r="N6" s="62">
        <x:v>1000</x:v>
      </x:c>
      <x:c r="O6" s="62">
        <x:v>1360</x:v>
      </x:c>
      <x:c r="P6" s="62">
        <x:v>500</x:v>
      </x:c>
      <x:c r="Q6" s="62">
        <x:v>4400</x:v>
      </x:c>
      <x:c r="R6" s="62">
        <x:v>8500</x:v>
      </x:c>
      <x:c r="S6" s="62">
        <x:v>10000</x:v>
      </x:c>
      <x:c r="T6" s="62">
        <x:v>5700</x:v>
      </x:c>
      <x:c r="U6" s="62">
        <x:v>2350</x:v>
      </x:c>
      <x:c r="V6" s="62">
        <x:v>2500</x:v>
      </x:c>
      <x:c r="W6" s="62">
        <x:v>15700</x:v>
      </x:c>
      <x:c r="X6" s="62">
        <x:v>9000</x:v>
      </x:c>
      <x:c r="Y6" s="62">
        <x:v>1300</x:v>
      </x:c>
      <x:c r="Z6" s="62">
        <x:v>3000</x:v>
      </x:c>
      <x:c r="AA6" s="62">
        <x:v>11000</x:v>
      </x:c>
      <x:c r="AB6" s="62">
        <x:v>13600</x:v>
      </x:c>
      <x:c r="AC6" s="62">
        <x:v>1300</x:v>
      </x:c>
      <x:c r="AD6" s="62">
        <x:v>11000</x:v>
      </x:c>
      <x:c r="AE6" s="62">
        <x:v>13300</x:v>
      </x:c>
      <x:c r="AF6" s="62">
        <x:v>14300</x:v>
      </x:c>
      <x:c r="AG6" s="62">
        <x:v>320</x:v>
      </x:c>
      <x:c r="AH6" s="62">
        <x:v>8000</x:v>
      </x:c>
    </x:row>
    <x:row r="7" spans="1:34" ht="18" customHeight="1">
      <x:c r="A7" s="83" t="s">
        <x:v>76</x:v>
      </x:c>
      <x:c r="B7" s="84"/>
      <x:c r="C7" s="61">
        <x:f t="shared" si="0"/>
        <x:v>183235</x:v>
      </x:c>
      <x:c r="D7" s="62">
        <x:v>12800</x:v>
      </x:c>
      <x:c r="E7" s="62">
        <x:v>5000</x:v>
      </x:c>
      <x:c r="F7" s="62">
        <x:v>7200</x:v>
      </x:c>
      <x:c r="G7" s="62">
        <x:v>9500</x:v>
      </x:c>
      <x:c r="H7" s="62">
        <x:v>13500</x:v>
      </x:c>
      <x:c r="I7" s="62">
        <x:v>10400</x:v>
      </x:c>
      <x:c r="J7" s="62">
        <x:v>5000</x:v>
      </x:c>
      <x:c r="K7" s="62">
        <x:v>2400</x:v>
      </x:c>
      <x:c r="L7" s="62">
        <x:v>1500</x:v>
      </x:c>
      <x:c r="M7" s="62">
        <x:v>15</x:v>
      </x:c>
      <x:c r="N7" s="62">
        <x:v>420</x:v>
      </x:c>
      <x:c r="O7" s="62">
        <x:v>2000</x:v>
      </x:c>
      <x:c r="P7" s="62">
        <x:v>2650</x:v>
      </x:c>
      <x:c r="Q7" s="62">
        <x:v>6200</x:v>
      </x:c>
      <x:c r="R7" s="62">
        <x:v>2900</x:v>
      </x:c>
      <x:c r="S7" s="62">
        <x:v>12500</x:v>
      </x:c>
      <x:c r="T7" s="62"/>
      <x:c r="U7" s="62">
        <x:v>5200</x:v>
      </x:c>
      <x:c r="V7" s="62">
        <x:v>1550</x:v>
      </x:c>
      <x:c r="W7" s="62">
        <x:v>11500</x:v>
      </x:c>
      <x:c r="X7" s="62">
        <x:v>14000</x:v>
      </x:c>
      <x:c r="Y7" s="62">
        <x:v>5900</x:v>
      </x:c>
      <x:c r="Z7" s="62">
        <x:v>3150</x:v>
      </x:c>
      <x:c r="AA7" s="62">
        <x:v>11500</x:v>
      </x:c>
      <x:c r="AB7" s="62"/>
      <x:c r="AC7" s="62">
        <x:v>11950</x:v>
      </x:c>
      <x:c r="AD7" s="62">
        <x:v>11500</x:v>
      </x:c>
      <x:c r="AE7" s="62">
        <x:v>13000</x:v>
      </x:c>
      <x:c r="AF7" s="62"/>
      <x:c r="AG7" s="62">
        <x:v>1130</x:v>
      </x:c>
      <x:c r="AH7" s="62">
        <x:v>4700</x:v>
      </x:c>
    </x:row>
    <x:row r="8" spans="1:34" ht="18" customHeight="1">
      <x:c r="A8" s="85" t="s">
        <x:v>48</x:v>
      </x:c>
      <x:c r="B8" s="63" t="s">
        <x:v>34</x:v>
      </x:c>
      <x:c r="C8" s="61">
        <x:f t="shared" si="0"/>
        <x:v>104165</x:v>
      </x:c>
      <x:c r="D8" s="62">
        <x:v>3800</x:v>
      </x:c>
      <x:c r="E8" s="62">
        <x:v>2970</x:v>
      </x:c>
      <x:c r="F8" s="62">
        <x:v>4500</x:v>
      </x:c>
      <x:c r="G8" s="62">
        <x:v>4200</x:v>
      </x:c>
      <x:c r="H8" s="62">
        <x:v>3700</x:v>
      </x:c>
      <x:c r="I8" s="62">
        <x:v>3340</x:v>
      </x:c>
      <x:c r="J8" s="62">
        <x:v>4450</x:v>
      </x:c>
      <x:c r="K8" s="62">
        <x:v>2900</x:v>
      </x:c>
      <x:c r="L8" s="62">
        <x:v>670</x:v>
      </x:c>
      <x:c r="M8" s="62">
        <x:v>360</x:v>
      </x:c>
      <x:c r="N8" s="62">
        <x:v>405</x:v>
      </x:c>
      <x:c r="O8" s="62">
        <x:v>2250</x:v>
      </x:c>
      <x:c r="P8" s="62">
        <x:v>1710</x:v>
      </x:c>
      <x:c r="Q8" s="62">
        <x:v>2880</x:v>
      </x:c>
      <x:c r="R8" s="62">
        <x:v>2800</x:v>
      </x:c>
      <x:c r="S8" s="62">
        <x:v>4950</x:v>
      </x:c>
      <x:c r="T8" s="62">
        <x:v>3000</x:v>
      </x:c>
      <x:c r="U8" s="62">
        <x:v>3300</x:v>
      </x:c>
      <x:c r="V8" s="62">
        <x:v>2200</x:v>
      </x:c>
      <x:c r="W8" s="62">
        <x:v>5100</x:v>
      </x:c>
      <x:c r="X8" s="62">
        <x:v>2900</x:v>
      </x:c>
      <x:c r="Y8" s="62">
        <x:v>2420</x:v>
      </x:c>
      <x:c r="Z8" s="62">
        <x:v>3850</x:v>
      </x:c>
      <x:c r="AA8" s="62">
        <x:v>5000</x:v>
      </x:c>
      <x:c r="AB8" s="62">
        <x:v>3500</x:v>
      </x:c>
      <x:c r="AC8" s="62">
        <x:v>3410</x:v>
      </x:c>
      <x:c r="AD8" s="62">
        <x:v>12700</x:v>
      </x:c>
      <x:c r="AE8" s="62">
        <x:v>10900</x:v>
      </x:c>
      <x:c r="AF8" s="62">
        <x:v>3200</x:v>
      </x:c>
      <x:c r="AG8" s="62">
        <x:v>550</x:v>
      </x:c>
      <x:c r="AH8" s="62">
        <x:v>5950</x:v>
      </x:c>
    </x:row>
    <x:row r="9" spans="1:34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  <x:c r="AH9" s="62"/>
    </x:row>
    <x:row r="10" spans="1:34" ht="18" customHeight="1">
      <x:c r="A10" s="86"/>
      <x:c r="B10" s="63" t="s">
        <x:v>56</x:v>
      </x:c>
      <x:c r="C10" s="61">
        <x:f t="shared" si="0"/>
        <x:v>3072</x:v>
      </x:c>
      <x:c r="D10" s="62">
        <x:v>35</x:v>
      </x:c>
      <x:c r="E10" s="62">
        <x:v>208</x:v>
      </x:c>
      <x:c r="F10" s="62">
        <x:v>145</x:v>
      </x:c>
      <x:c r="G10" s="62">
        <x:v>105</x:v>
      </x:c>
      <x:c r="H10" s="62">
        <x:v>53</x:v>
      </x:c>
      <x:c r="I10" s="62">
        <x:v>240</x:v>
      </x:c>
      <x:c r="J10" s="62">
        <x:v>175</x:v>
      </x:c>
      <x:c r="K10" s="62">
        <x:v>65</x:v>
      </x:c>
      <x:c r="L10" s="62"/>
      <x:c r="M10" s="62"/>
      <x:c r="N10" s="62"/>
      <x:c r="O10" s="62">
        <x:v>30</x:v>
      </x:c>
      <x:c r="P10" s="62"/>
      <x:c r="Q10" s="62">
        <x:v>550</x:v>
      </x:c>
      <x:c r="R10" s="62">
        <x:v>70</x:v>
      </x:c>
      <x:c r="S10" s="62">
        <x:v>70</x:v>
      </x:c>
      <x:c r="T10" s="62"/>
      <x:c r="U10" s="62">
        <x:v>134</x:v>
      </x:c>
      <x:c r="V10" s="62">
        <x:v>65</x:v>
      </x:c>
      <x:c r="W10" s="62">
        <x:v>615</x:v>
      </x:c>
      <x:c r="X10" s="62"/>
      <x:c r="Y10" s="62">
        <x:v>20</x:v>
      </x:c>
      <x:c r="Z10" s="62">
        <x:v>70</x:v>
      </x:c>
      <x:c r="AA10" s="62">
        <x:v>71</x:v>
      </x:c>
      <x:c r="AB10" s="62">
        <x:v>16</x:v>
      </x:c>
      <x:c r="AC10" s="62">
        <x:v>55</x:v>
      </x:c>
      <x:c r="AD10" s="62">
        <x:v>160</x:v>
      </x:c>
      <x:c r="AE10" s="62">
        <x:v>120</x:v>
      </x:c>
      <x:c r="AF10" s="62">
        <x:v>10</x:v>
      </x:c>
      <x:c r="AG10" s="62">
        <x:v>18</x:v>
      </x:c>
      <x:c r="AH10" s="62">
        <x:v>80</x:v>
      </x:c>
    </x:row>
    <x:row r="11" spans="1:34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  <x:c r="AH11" s="62"/>
    </x:row>
    <x:row r="12" spans="1:34" ht="18" customHeight="1">
      <x:c r="A12" s="86"/>
      <x:c r="B12" s="63" t="s">
        <x:v>51</x:v>
      </x:c>
      <x:c r="C12" s="61">
        <x:f t="shared" si="0"/>
        <x:v>0</x:v>
      </x:c>
      <x:c r="D12" s="79"/>
      <x:c r="E12" s="44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/>
      <x:c r="AG12" s="62"/>
      <x:c r="AH12" s="62"/>
    </x:row>
    <x:row r="13" spans="1:34" ht="18" customHeight="1">
      <x:c r="A13" s="86"/>
      <x:c r="B13" s="63" t="s">
        <x:v>25</x:v>
      </x:c>
      <x:c r="C13" s="61">
        <x:f t="shared" si="0"/>
        <x:v>18040</x:v>
      </x:c>
      <x:c r="D13" s="62">
        <x:v>560</x:v>
      </x:c>
      <x:c r="E13" s="62">
        <x:v>700</x:v>
      </x:c>
      <x:c r="F13" s="64">
        <x:v>1000</x:v>
      </x:c>
      <x:c r="G13" s="62">
        <x:v>1000</x:v>
      </x:c>
      <x:c r="H13" s="62">
        <x:v>760</x:v>
      </x:c>
      <x:c r="I13" s="62">
        <x:v>1300</x:v>
      </x:c>
      <x:c r="J13" s="62">
        <x:v>1500</x:v>
      </x:c>
      <x:c r="K13" s="62">
        <x:v>700</x:v>
      </x:c>
      <x:c r="L13" s="62"/>
      <x:c r="M13" s="62"/>
      <x:c r="N13" s="62"/>
      <x:c r="O13" s="62"/>
      <x:c r="P13" s="62"/>
      <x:c r="Q13" s="62"/>
      <x:c r="R13" s="62">
        <x:v>2000</x:v>
      </x:c>
      <x:c r="S13" s="62">
        <x:v>700</x:v>
      </x:c>
      <x:c r="T13" s="62">
        <x:v>620</x:v>
      </x:c>
      <x:c r="U13" s="62">
        <x:v>500</x:v>
      </x:c>
      <x:c r="V13" s="62">
        <x:v>500</x:v>
      </x:c>
      <x:c r="W13" s="62">
        <x:v>2000</x:v>
      </x:c>
      <x:c r="X13" s="62">
        <x:v>4200</x:v>
      </x:c>
      <x:c r="Y13" s="62"/>
      <x:c r="Z13" s="62"/>
      <x:c r="AA13" s="62"/>
      <x:c r="AB13" s="62"/>
      <x:c r="AC13" s="62"/>
      <x:c r="AD13" s="62"/>
      <x:c r="AE13" s="62"/>
      <x:c r="AF13" s="62"/>
      <x:c r="AG13" s="62"/>
      <x:c r="AH13" s="62"/>
    </x:row>
    <x:row r="14" spans="1:34" ht="18" customHeight="1">
      <x:c r="A14" s="86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  <x:c r="AH14" s="62"/>
    </x:row>
    <x:row r="15" spans="1:34" ht="18" customHeight="1">
      <x:c r="A15" s="86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  <x:c r="AH15" s="62"/>
    </x:row>
    <x:row r="16" spans="1:34" ht="18" customHeight="1">
      <x:c r="A16" s="86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  <x:c r="AF16" s="62"/>
      <x:c r="AG16" s="62"/>
      <x:c r="AH16" s="62"/>
    </x:row>
    <x:row r="17" spans="1:34" ht="18" customHeight="1">
      <x:c r="A17" s="86"/>
      <x:c r="B17" s="63" t="s">
        <x:v>24</x:v>
      </x:c>
      <x:c r="C17" s="61">
        <x:f>SUM(D17:AE17)</x:f>
        <x:v>91506</x:v>
      </x:c>
      <x:c r="D17" s="62">
        <x:v>3710</x:v>
      </x:c>
      <x:c r="E17" s="62">
        <x:v>1320</x:v>
      </x:c>
      <x:c r="F17" s="62">
        <x:v>3800</x:v>
      </x:c>
      <x:c r="G17" s="62">
        <x:v>2500</x:v>
      </x:c>
      <x:c r="H17" s="62">
        <x:v>3390</x:v>
      </x:c>
      <x:c r="I17" s="62">
        <x:v>8700</x:v>
      </x:c>
      <x:c r="J17" s="62">
        <x:v>2000</x:v>
      </x:c>
      <x:c r="K17" s="62">
        <x:v>720</x:v>
      </x:c>
      <x:c r="L17" s="62">
        <x:v>465</x:v>
      </x:c>
      <x:c r="M17" s="62">
        <x:v>120</x:v>
      </x:c>
      <x:c r="N17" s="62">
        <x:v>86</x:v>
      </x:c>
      <x:c r="O17" s="62">
        <x:v>375</x:v>
      </x:c>
      <x:c r="P17" s="62">
        <x:v>860</x:v>
      </x:c>
      <x:c r="Q17" s="62">
        <x:v>2570</x:v>
      </x:c>
      <x:c r="R17" s="62">
        <x:v>1510</x:v>
      </x:c>
      <x:c r="S17" s="62">
        <x:v>4450</x:v>
      </x:c>
      <x:c r="T17" s="62">
        <x:v>1020</x:v>
      </x:c>
      <x:c r="U17" s="62">
        <x:v>3430</x:v>
      </x:c>
      <x:c r="V17" s="62">
        <x:v>2230</x:v>
      </x:c>
      <x:c r="W17" s="62">
        <x:v>5760</x:v>
      </x:c>
      <x:c r="X17" s="62">
        <x:v>10870</x:v>
      </x:c>
      <x:c r="Y17" s="62">
        <x:v>2090</x:v>
      </x:c>
      <x:c r="Z17" s="62">
        <x:v>3750</x:v>
      </x:c>
      <x:c r="AA17" s="62">
        <x:v>3700</x:v>
      </x:c>
      <x:c r="AB17" s="62">
        <x:v>2830</x:v>
      </x:c>
      <x:c r="AC17" s="62">
        <x:v>8500</x:v>
      </x:c>
      <x:c r="AD17" s="62">
        <x:v>5950</x:v>
      </x:c>
      <x:c r="AE17" s="62">
        <x:v>4800</x:v>
      </x:c>
      <x:c r="AF17" s="62">
        <x:v>1390</x:v>
      </x:c>
      <x:c r="AG17" s="62">
        <x:v>310</x:v>
      </x:c>
      <x:c r="AH17" s="62">
        <x:v>3750</x:v>
      </x:c>
    </x:row>
    <x:row r="18" spans="1:34" ht="18" customHeight="1">
      <x:c r="A18" s="86"/>
      <x:c r="B18" s="63" t="s">
        <x:v>4</x:v>
      </x:c>
      <x:c r="C18" s="61">
        <x:f t="shared" si="0"/>
        <x:v>2195</x:v>
      </x:c>
      <x:c r="D18" s="62">
        <x:v>85</x:v>
      </x:c>
      <x:c r="E18" s="62">
        <x:v>55</x:v>
      </x:c>
      <x:c r="F18" s="62">
        <x:v>165</x:v>
      </x:c>
      <x:c r="G18" s="62">
        <x:v>175</x:v>
      </x:c>
      <x:c r="H18" s="62">
        <x:v>80</x:v>
      </x:c>
      <x:c r="I18" s="62">
        <x:v>90</x:v>
      </x:c>
      <x:c r="J18" s="62">
        <x:v>165</x:v>
      </x:c>
      <x:c r="K18" s="62">
        <x:v>80</x:v>
      </x:c>
      <x:c r="L18" s="62"/>
      <x:c r="M18" s="62"/>
      <x:c r="N18" s="62"/>
      <x:c r="O18" s="62">
        <x:v>50</x:v>
      </x:c>
      <x:c r="P18" s="62">
        <x:v>30</x:v>
      </x:c>
      <x:c r="Q18" s="62">
        <x:v>50</x:v>
      </x:c>
      <x:c r="R18" s="62">
        <x:v>80</x:v>
      </x:c>
      <x:c r="S18" s="62">
        <x:v>130</x:v>
      </x:c>
      <x:c r="T18" s="62">
        <x:v>60</x:v>
      </x:c>
      <x:c r="U18" s="62">
        <x:v>55</x:v>
      </x:c>
      <x:c r="V18" s="62">
        <x:v>25</x:v>
      </x:c>
      <x:c r="W18" s="62">
        <x:v>130</x:v>
      </x:c>
      <x:c r="X18" s="62">
        <x:v>50</x:v>
      </x:c>
      <x:c r="Y18" s="62">
        <x:v>15</x:v>
      </x:c>
      <x:c r="Z18" s="62">
        <x:v>60</x:v>
      </x:c>
      <x:c r="AA18" s="62">
        <x:v>130</x:v>
      </x:c>
      <x:c r="AB18" s="62">
        <x:v>30</x:v>
      </x:c>
      <x:c r="AC18" s="62">
        <x:v>15</x:v>
      </x:c>
      <x:c r="AD18" s="62">
        <x:v>230</x:v>
      </x:c>
      <x:c r="AE18" s="62">
        <x:v>160</x:v>
      </x:c>
      <x:c r="AF18" s="62">
        <x:v>25</x:v>
      </x:c>
      <x:c r="AG18" s="62"/>
      <x:c r="AH18" s="62">
        <x:v>70</x:v>
      </x:c>
    </x:row>
    <x:row r="19" spans="1:34" ht="18" customHeight="1">
      <x:c r="A19" s="86"/>
      <x:c r="B19" s="63" t="s">
        <x:v>1</x:v>
      </x:c>
      <x:c r="C19" s="61">
        <x:f t="shared" si="0"/>
        <x:v>3202</x:v>
      </x:c>
      <x:c r="D19" s="62">
        <x:v>115</x:v>
      </x:c>
      <x:c r="E19" s="62">
        <x:v>130</x:v>
      </x:c>
      <x:c r="F19" s="62">
        <x:v>190</x:v>
      </x:c>
      <x:c r="G19" s="62">
        <x:v>245</x:v>
      </x:c>
      <x:c r="H19" s="62">
        <x:v>120</x:v>
      </x:c>
      <x:c r="I19" s="62">
        <x:v>135</x:v>
      </x:c>
      <x:c r="J19" s="62">
        <x:v>180</x:v>
      </x:c>
      <x:c r="K19" s="62">
        <x:v>85</x:v>
      </x:c>
      <x:c r="L19" s="62"/>
      <x:c r="M19" s="62"/>
      <x:c r="N19" s="62"/>
      <x:c r="O19" s="62">
        <x:v>65</x:v>
      </x:c>
      <x:c r="P19" s="62">
        <x:v>15</x:v>
      </x:c>
      <x:c r="Q19" s="62">
        <x:v>60</x:v>
      </x:c>
      <x:c r="R19" s="62">
        <x:v>120</x:v>
      </x:c>
      <x:c r="S19" s="62">
        <x:v>200</x:v>
      </x:c>
      <x:c r="T19" s="62">
        <x:v>85</x:v>
      </x:c>
      <x:c r="U19" s="62">
        <x:v>75</x:v>
      </x:c>
      <x:c r="V19" s="62">
        <x:v>95</x:v>
      </x:c>
      <x:c r="W19" s="62">
        <x:v>330</x:v>
      </x:c>
      <x:c r="X19" s="62">
        <x:v>57</x:v>
      </x:c>
      <x:c r="Y19" s="62">
        <x:v>55</x:v>
      </x:c>
      <x:c r="Z19" s="62">
        <x:v>105</x:v>
      </x:c>
      <x:c r="AA19" s="62">
        <x:v>225</x:v>
      </x:c>
      <x:c r="AB19" s="62">
        <x:v>50</x:v>
      </x:c>
      <x:c r="AC19" s="62">
        <x:v>80</x:v>
      </x:c>
      <x:c r="AD19" s="62">
        <x:v>180</x:v>
      </x:c>
      <x:c r="AE19" s="62">
        <x:v>205</x:v>
      </x:c>
      <x:c r="AF19" s="62">
        <x:v>65</x:v>
      </x:c>
      <x:c r="AG19" s="62"/>
      <x:c r="AH19" s="62">
        <x:v>85</x:v>
      </x:c>
    </x:row>
    <x:row r="20" spans="1:34" ht="18" customHeight="1">
      <x:c r="A20" s="86"/>
      <x:c r="B20" s="63" t="s">
        <x:v>9</x:v>
      </x:c>
      <x:c r="C20" s="61">
        <x:f t="shared" si="0"/>
        <x:v>9175</x:v>
      </x:c>
      <x:c r="D20" s="62">
        <x:v>210</x:v>
      </x:c>
      <x:c r="E20" s="62">
        <x:v>450</x:v>
      </x:c>
      <x:c r="F20" s="62">
        <x:v>255</x:v>
      </x:c>
      <x:c r="G20" s="62">
        <x:v>190</x:v>
      </x:c>
      <x:c r="H20" s="62">
        <x:v>185</x:v>
      </x:c>
      <x:c r="I20" s="62">
        <x:v>925</x:v>
      </x:c>
      <x:c r="J20" s="62">
        <x:v>230</x:v>
      </x:c>
      <x:c r="K20" s="62">
        <x:v>120</x:v>
      </x:c>
      <x:c r="L20" s="62">
        <x:v>5</x:v>
      </x:c>
      <x:c r="M20" s="62">
        <x:v>40</x:v>
      </x:c>
      <x:c r="N20" s="62">
        <x:v>10</x:v>
      </x:c>
      <x:c r="O20" s="62">
        <x:v>80</x:v>
      </x:c>
      <x:c r="P20" s="62">
        <x:v>10</x:v>
      </x:c>
      <x:c r="Q20" s="62">
        <x:v>730</x:v>
      </x:c>
      <x:c r="R20" s="62">
        <x:v>290</x:v>
      </x:c>
      <x:c r="S20" s="62">
        <x:v>210</x:v>
      </x:c>
      <x:c r="T20" s="62">
        <x:v>70</x:v>
      </x:c>
      <x:c r="U20" s="62">
        <x:v>590</x:v>
      </x:c>
      <x:c r="V20" s="62">
        <x:v>510</x:v>
      </x:c>
      <x:c r="W20" s="62">
        <x:v>560</x:v>
      </x:c>
      <x:c r="X20" s="62">
        <x:v>225</x:v>
      </x:c>
      <x:c r="Y20" s="62">
        <x:v>285</x:v>
      </x:c>
      <x:c r="Z20" s="62">
        <x:v>790</x:v>
      </x:c>
      <x:c r="AA20" s="62">
        <x:v>230</x:v>
      </x:c>
      <x:c r="AB20" s="62">
        <x:v>205</x:v>
      </x:c>
      <x:c r="AC20" s="62">
        <x:v>290</x:v>
      </x:c>
      <x:c r="AD20" s="62">
        <x:v>1050</x:v>
      </x:c>
      <x:c r="AE20" s="62">
        <x:v>430</x:v>
      </x:c>
      <x:c r="AF20" s="62">
        <x:v>130</x:v>
      </x:c>
      <x:c r="AG20" s="62"/>
      <x:c r="AH20" s="62">
        <x:v>790</x:v>
      </x:c>
    </x:row>
    <x:row r="21" spans="1:34" ht="18" customHeight="1">
      <x:c r="A21" s="86"/>
      <x:c r="B21" s="63" t="s">
        <x:v>7</x:v>
      </x:c>
      <x:c r="C21" s="61">
        <x:f t="shared" si="0"/>
        <x:v>3800</x:v>
      </x:c>
      <x:c r="D21" s="62">
        <x:v>80</x:v>
      </x:c>
      <x:c r="E21" s="62">
        <x:v>80</x:v>
      </x:c>
      <x:c r="F21" s="62">
        <x:v>270</x:v>
      </x:c>
      <x:c r="G21" s="62">
        <x:v>160</x:v>
      </x:c>
      <x:c r="H21" s="62">
        <x:v>80</x:v>
      </x:c>
      <x:c r="I21" s="62">
        <x:v>370</x:v>
      </x:c>
      <x:c r="J21" s="62">
        <x:v>360</x:v>
      </x:c>
      <x:c r="K21" s="62">
        <x:v>95</x:v>
      </x:c>
      <x:c r="L21" s="62">
        <x:v>10</x:v>
      </x:c>
      <x:c r="M21" s="62"/>
      <x:c r="N21" s="62"/>
      <x:c r="O21" s="62">
        <x:v>75</x:v>
      </x:c>
      <x:c r="P21" s="62">
        <x:v>40</x:v>
      </x:c>
      <x:c r="Q21" s="62">
        <x:v>205</x:v>
      </x:c>
      <x:c r="R21" s="62">
        <x:v>140</x:v>
      </x:c>
      <x:c r="S21" s="62">
        <x:v>160</x:v>
      </x:c>
      <x:c r="T21" s="62">
        <x:v>105</x:v>
      </x:c>
      <x:c r="U21" s="62">
        <x:v>135</x:v>
      </x:c>
      <x:c r="V21" s="62">
        <x:v>160</x:v>
      </x:c>
      <x:c r="W21" s="62">
        <x:v>145</x:v>
      </x:c>
      <x:c r="X21" s="62">
        <x:v>160</x:v>
      </x:c>
      <x:c r="Y21" s="62">
        <x:v>70</x:v>
      </x:c>
      <x:c r="Z21" s="62">
        <x:v>160</x:v>
      </x:c>
      <x:c r="AA21" s="62">
        <x:v>125</x:v>
      </x:c>
      <x:c r="AB21" s="62"/>
      <x:c r="AC21" s="62">
        <x:v>120</x:v>
      </x:c>
      <x:c r="AD21" s="62">
        <x:v>320</x:v>
      </x:c>
      <x:c r="AE21" s="62">
        <x:v>175</x:v>
      </x:c>
      <x:c r="AF21" s="62"/>
      <x:c r="AG21" s="62">
        <x:v>55</x:v>
      </x:c>
      <x:c r="AH21" s="62">
        <x:v>160</x:v>
      </x:c>
    </x:row>
    <x:row r="22" spans="1:34" ht="18" customHeight="1">
      <x:c r="A22" s="87"/>
      <x:c r="B22" s="63" t="s">
        <x:v>66</x:v>
      </x:c>
      <x:c r="C22" s="61">
        <x:f t="shared" si="0"/>
        <x:v>0</x:v>
      </x:c>
      <x:c r="D22" s="62"/>
      <x:c r="E22" s="62"/>
      <x:c r="F22" s="62"/>
      <x:c r="G22" s="62"/>
      <x:c r="H22" s="62"/>
      <x:c r="I22" s="62"/>
      <x:c r="J22" s="62"/>
      <x:c r="K22" s="62"/>
      <x:c r="L22" s="62"/>
      <x:c r="M22" s="62"/>
      <x:c r="N22" s="62"/>
      <x:c r="O22" s="62"/>
      <x:c r="P22" s="62"/>
      <x:c r="Q22" s="62"/>
      <x:c r="R22" s="62"/>
      <x:c r="S22" s="62"/>
      <x:c r="T22" s="62"/>
      <x:c r="U22" s="62"/>
      <x:c r="V22" s="62"/>
      <x:c r="W22" s="62"/>
      <x:c r="X22" s="62"/>
      <x:c r="Y22" s="62"/>
      <x:c r="Z22" s="62"/>
      <x:c r="AA22" s="62"/>
      <x:c r="AB22" s="62"/>
      <x:c r="AC22" s="62"/>
      <x:c r="AD22" s="62"/>
      <x:c r="AE22" s="62"/>
      <x:c r="AF22" s="62"/>
      <x:c r="AG22" s="62"/>
      <x:c r="AH22" s="62"/>
    </x:row>
    <x:row r="23" spans="1:34" ht="18" customHeight="1">
      <x:c r="A23" s="88" t="s">
        <x:v>8</x:v>
      </x:c>
      <x:c r="B23" s="89"/>
      <x:c r="C23" s="67">
        <x:f t="shared" si="0"/>
        <x:v>592730</x:v>
      </x:c>
      <x:c r="D23" s="67">
        <x:f>SUM(D5:D22)</x:f>
        <x:v>27345</x:v>
      </x:c>
      <x:c r="E23" s="67">
        <x:f t="shared" ref="E23:AG23" si="1">SUM(E4:E22)</x:f>
        <x:v>13113</x:v>
      </x:c>
      <x:c r="F23" s="67">
        <x:f t="shared" si="1"/>
        <x:v>25025</x:v>
      </x:c>
      <x:c r="G23" s="67">
        <x:f t="shared" si="1"/>
        <x:v>28775</x:v>
      </x:c>
      <x:c r="H23" s="67">
        <x:f t="shared" si="1"/>
        <x:v>29968</x:v>
      </x:c>
      <x:c r="I23" s="67">
        <x:f t="shared" si="1"/>
        <x:v>28850</x:v>
      </x:c>
      <x:c r="J23" s="67">
        <x:f t="shared" si="1"/>
        <x:v>21560</x:v>
      </x:c>
      <x:c r="K23" s="67">
        <x:f t="shared" si="1"/>
        <x:v>9715</x:v>
      </x:c>
      <x:c r="L23" s="67">
        <x:f t="shared" si="1"/>
        <x:v>3750</x:v>
      </x:c>
      <x:c r="M23" s="67">
        <x:f t="shared" si="1"/>
        <x:v>915</x:v>
      </x:c>
      <x:c r="N23" s="67">
        <x:f t="shared" si="1"/>
        <x:v>1921</x:v>
      </x:c>
      <x:c r="O23" s="67">
        <x:f t="shared" si="1"/>
        <x:v>6785</x:v>
      </x:c>
      <x:c r="P23" s="67">
        <x:f t="shared" si="1"/>
        <x:v>6315</x:v>
      </x:c>
      <x:c r="Q23" s="67">
        <x:f t="shared" si="1"/>
        <x:v>18145</x:v>
      </x:c>
      <x:c r="R23" s="67">
        <x:f t="shared" si="1"/>
        <x:v>18410</x:v>
      </x:c>
      <x:c r="S23" s="67">
        <x:f t="shared" si="1"/>
        <x:v>33870</x:v>
      </x:c>
      <x:c r="T23" s="67">
        <x:f t="shared" si="1"/>
        <x:v>11160</x:v>
      </x:c>
      <x:c r="U23" s="67">
        <x:f t="shared" si="1"/>
        <x:v>16069</x:v>
      </x:c>
      <x:c r="V23" s="67">
        <x:f t="shared" si="1"/>
        <x:v>9835</x:v>
      </x:c>
      <x:c r="W23" s="67">
        <x:f t="shared" si="1"/>
        <x:v>44340</x:v>
      </x:c>
      <x:c r="X23" s="67">
        <x:f t="shared" si="1"/>
        <x:v>41962</x:v>
      </x:c>
      <x:c r="Y23" s="67">
        <x:f t="shared" si="1"/>
        <x:v>12355</x:v>
      </x:c>
      <x:c r="Z23" s="67">
        <x:f t="shared" si="1"/>
        <x:v>14935</x:v>
      </x:c>
      <x:c r="AA23" s="67">
        <x:f t="shared" si="1"/>
        <x:v>32981</x:v>
      </x:c>
      <x:c r="AB23" s="67">
        <x:f t="shared" si="1"/>
        <x:v>21231</x:v>
      </x:c>
      <x:c r="AC23" s="67">
        <x:f t="shared" si="1"/>
        <x:v>26220</x:v>
      </x:c>
      <x:c r="AD23" s="67">
        <x:f t="shared" si="1"/>
        <x:v>43090</x:v>
      </x:c>
      <x:c r="AE23" s="67">
        <x:f t="shared" si="1"/>
        <x:v>44090</x:v>
      </x:c>
      <x:c r="AF23" s="67">
        <x:f t="shared" si="1"/>
        <x:v>20120</x:v>
      </x:c>
      <x:c r="AG23" s="67">
        <x:f t="shared" si="1"/>
        <x:v>2383</x:v>
      </x:c>
      <x:c r="AH23" s="67">
        <x:f>SUM(AH4:AH22)</x:f>
        <x:v>23585</x:v>
      </x:c>
    </x:row>
    <x:row r="24" spans="1:34" ht="18" customHeight="1">
      <x:c r="A24" s="85" t="s">
        <x:v>75</x:v>
      </x:c>
      <x:c r="B24" s="63" t="s">
        <x:v>73</x:v>
      </x:c>
      <x:c r="C24" s="61">
        <x:f t="shared" si="0"/>
        <x:v>9410</x:v>
      </x:c>
      <x:c r="D24" s="62">
        <x:v>470</x:v>
      </x:c>
      <x:c r="E24" s="62">
        <x:v>150</x:v>
      </x:c>
      <x:c r="F24" s="62">
        <x:v>330</x:v>
      </x:c>
      <x:c r="G24" s="62">
        <x:v>130</x:v>
      </x:c>
      <x:c r="H24" s="62">
        <x:v>390</x:v>
      </x:c>
      <x:c r="I24" s="62">
        <x:v>470</x:v>
      </x:c>
      <x:c r="J24" s="62">
        <x:v>440</x:v>
      </x:c>
      <x:c r="K24" s="62">
        <x:v>120</x:v>
      </x:c>
      <x:c r="L24" s="62">
        <x:v>180</x:v>
      </x:c>
      <x:c r="M24" s="62">
        <x:v>35</x:v>
      </x:c>
      <x:c r="N24" s="62"/>
      <x:c r="O24" s="62">
        <x:v>120</x:v>
      </x:c>
      <x:c r="P24" s="62">
        <x:v>290</x:v>
      </x:c>
      <x:c r="Q24" s="62">
        <x:v>470</x:v>
      </x:c>
      <x:c r="R24" s="62">
        <x:v>160</x:v>
      </x:c>
      <x:c r="S24" s="62">
        <x:v>230</x:v>
      </x:c>
      <x:c r="T24" s="62">
        <x:v>185</x:v>
      </x:c>
      <x:c r="U24" s="62">
        <x:v>430</x:v>
      </x:c>
      <x:c r="V24" s="62">
        <x:v>185</x:v>
      </x:c>
      <x:c r="W24" s="62">
        <x:v>1680</x:v>
      </x:c>
      <x:c r="X24" s="62">
        <x:v>530</x:v>
      </x:c>
      <x:c r="Y24" s="62">
        <x:v>220</x:v>
      </x:c>
      <x:c r="Z24" s="62">
        <x:v>445</x:v>
      </x:c>
      <x:c r="AA24" s="62">
        <x:v>250</x:v>
      </x:c>
      <x:c r="AB24" s="62">
        <x:v>200</x:v>
      </x:c>
      <x:c r="AC24" s="62">
        <x:v>440</x:v>
      </x:c>
      <x:c r="AD24" s="62">
        <x:v>450</x:v>
      </x:c>
      <x:c r="AE24" s="62">
        <x:v>410</x:v>
      </x:c>
      <x:c r="AF24" s="62">
        <x:v>150</x:v>
      </x:c>
      <x:c r="AG24" s="62">
        <x:v>195</x:v>
      </x:c>
      <x:c r="AH24" s="62">
        <x:v>445</x:v>
      </x:c>
    </x:row>
    <x:row r="25" spans="1:34" ht="18" customHeight="1">
      <x:c r="A25" s="86"/>
      <x:c r="B25" s="63" t="s">
        <x:v>31</x:v>
      </x:c>
      <x:c r="C25" s="61">
        <x:f t="shared" si="0"/>
        <x:v>1835</x:v>
      </x:c>
      <x:c r="D25" s="62">
        <x:v>15</x:v>
      </x:c>
      <x:c r="E25" s="62"/>
      <x:c r="F25" s="62">
        <x:v>140</x:v>
      </x:c>
      <x:c r="G25" s="62">
        <x:v>75</x:v>
      </x:c>
      <x:c r="H25" s="62">
        <x:v>35</x:v>
      </x:c>
      <x:c r="I25" s="62">
        <x:v>75</x:v>
      </x:c>
      <x:c r="J25" s="62">
        <x:v>150</x:v>
      </x:c>
      <x:c r="K25" s="62">
        <x:v>55</x:v>
      </x:c>
      <x:c r="L25" s="62"/>
      <x:c r="M25" s="62"/>
      <x:c r="N25" s="62"/>
      <x:c r="O25" s="62">
        <x:v>45</x:v>
      </x:c>
      <x:c r="P25" s="62"/>
      <x:c r="Q25" s="62">
        <x:v>65</x:v>
      </x:c>
      <x:c r="R25" s="62">
        <x:v>10</x:v>
      </x:c>
      <x:c r="S25" s="62">
        <x:v>100</x:v>
      </x:c>
      <x:c r="T25" s="62">
        <x:v>15</x:v>
      </x:c>
      <x:c r="U25" s="62">
        <x:v>30</x:v>
      </x:c>
      <x:c r="V25" s="62">
        <x:v>20</x:v>
      </x:c>
      <x:c r="W25" s="62">
        <x:v>180</x:v>
      </x:c>
      <x:c r="X25" s="62">
        <x:v>25</x:v>
      </x:c>
      <x:c r="Y25" s="62">
        <x:v>25</x:v>
      </x:c>
      <x:c r="Z25" s="62">
        <x:v>45</x:v>
      </x:c>
      <x:c r="AA25" s="62">
        <x:v>100</x:v>
      </x:c>
      <x:c r="AB25" s="62"/>
      <x:c r="AC25" s="62">
        <x:v>25</x:v>
      </x:c>
      <x:c r="AD25" s="62">
        <x:v>460</x:v>
      </x:c>
      <x:c r="AE25" s="62">
        <x:v>145</x:v>
      </x:c>
      <x:c r="AF25" s="62">
        <x:v>24</x:v>
      </x:c>
      <x:c r="AG25" s="62"/>
      <x:c r="AH25" s="62">
        <x:v>45</x:v>
      </x:c>
    </x:row>
    <x:row r="26" spans="1:34" ht="18" customHeight="1">
      <x:c r="A26" s="86"/>
      <x:c r="B26" s="63" t="s">
        <x:v>11</x:v>
      </x:c>
      <x:c r="C26" s="61">
        <x:f t="shared" si="0"/>
        <x:v>38253</x:v>
      </x:c>
      <x:c r="D26" s="62">
        <x:v>1010</x:v>
      </x:c>
      <x:c r="E26" s="62">
        <x:v>690</x:v>
      </x:c>
      <x:c r="F26" s="62">
        <x:v>2900</x:v>
      </x:c>
      <x:c r="G26" s="62">
        <x:v>1600</x:v>
      </x:c>
      <x:c r="H26" s="62">
        <x:v>1500</x:v>
      </x:c>
      <x:c r="I26" s="62">
        <x:v>1210</x:v>
      </x:c>
      <x:c r="J26" s="62">
        <x:v>2950</x:v>
      </x:c>
      <x:c r="K26" s="62">
        <x:v>1150</x:v>
      </x:c>
      <x:c r="L26" s="62">
        <x:v>560</x:v>
      </x:c>
      <x:c r="M26" s="62">
        <x:v>60</x:v>
      </x:c>
      <x:c r="N26" s="62">
        <x:v>203</x:v>
      </x:c>
      <x:c r="O26" s="62">
        <x:v>870</x:v>
      </x:c>
      <x:c r="P26" s="62">
        <x:v>1010</x:v>
      </x:c>
      <x:c r="Q26" s="62">
        <x:v>650</x:v>
      </x:c>
      <x:c r="R26" s="62">
        <x:v>260</x:v>
      </x:c>
      <x:c r="S26" s="62">
        <x:v>2500</x:v>
      </x:c>
      <x:c r="T26" s="62">
        <x:v>980</x:v>
      </x:c>
      <x:c r="U26" s="62">
        <x:v>710</x:v>
      </x:c>
      <x:c r="V26" s="62">
        <x:v>630</x:v>
      </x:c>
      <x:c r="W26" s="62">
        <x:v>3300</x:v>
      </x:c>
      <x:c r="X26" s="62">
        <x:v>1950</x:v>
      </x:c>
      <x:c r="Y26" s="62">
        <x:v>510</x:v>
      </x:c>
      <x:c r="Z26" s="62">
        <x:v>1700</x:v>
      </x:c>
      <x:c r="AA26" s="62">
        <x:v>2250</x:v>
      </x:c>
      <x:c r="AB26" s="62">
        <x:v>590</x:v>
      </x:c>
      <x:c r="AC26" s="62">
        <x:v>390</x:v>
      </x:c>
      <x:c r="AD26" s="62">
        <x:v>2970</x:v>
      </x:c>
      <x:c r="AE26" s="62">
        <x:v>3150</x:v>
      </x:c>
      <x:c r="AF26" s="62">
        <x:v>590</x:v>
      </x:c>
      <x:c r="AG26" s="62">
        <x:v>205</x:v>
      </x:c>
      <x:c r="AH26" s="62">
        <x:v>1700</x:v>
      </x:c>
    </x:row>
    <x:row r="27" spans="1:34" ht="18" customHeight="1">
      <x:c r="A27" s="86"/>
      <x:c r="B27" s="63" t="s">
        <x:v>38</x:v>
      </x:c>
      <x:c r="C27" s="61">
        <x:f t="shared" si="0"/>
        <x:v>3494</x:v>
      </x:c>
      <x:c r="D27" s="62">
        <x:v>240</x:v>
      </x:c>
      <x:c r="E27" s="62">
        <x:v>35</x:v>
      </x:c>
      <x:c r="F27" s="62">
        <x:v>200</x:v>
      </x:c>
      <x:c r="G27" s="62">
        <x:v>127</x:v>
      </x:c>
      <x:c r="H27" s="62">
        <x:v>163</x:v>
      </x:c>
      <x:c r="I27" s="62">
        <x:v>230</x:v>
      </x:c>
      <x:c r="J27" s="62">
        <x:v>250</x:v>
      </x:c>
      <x:c r="K27" s="62">
        <x:v>50</x:v>
      </x:c>
      <x:c r="L27" s="62"/>
      <x:c r="M27" s="62"/>
      <x:c r="N27" s="62"/>
      <x:c r="O27" s="62">
        <x:v>60</x:v>
      </x:c>
      <x:c r="P27" s="62">
        <x:v>35</x:v>
      </x:c>
      <x:c r="Q27" s="62">
        <x:v>140</x:v>
      </x:c>
      <x:c r="R27" s="62">
        <x:v>160</x:v>
      </x:c>
      <x:c r="S27" s="62">
        <x:v>155</x:v>
      </x:c>
      <x:c r="T27" s="62">
        <x:v>90</x:v>
      </x:c>
      <x:c r="U27" s="62">
        <x:v>95</x:v>
      </x:c>
      <x:c r="V27" s="62">
        <x:v>50</x:v>
      </x:c>
      <x:c r="W27" s="62">
        <x:v>245</x:v>
      </x:c>
      <x:c r="X27" s="62">
        <x:v>70</x:v>
      </x:c>
      <x:c r="Y27" s="62">
        <x:v>78</x:v>
      </x:c>
      <x:c r="Z27" s="62">
        <x:v>110</x:v>
      </x:c>
      <x:c r="AA27" s="62">
        <x:v>155</x:v>
      </x:c>
      <x:c r="AB27" s="62">
        <x:v>21</x:v>
      </x:c>
      <x:c r="AC27" s="62">
        <x:v>95</x:v>
      </x:c>
      <x:c r="AD27" s="62">
        <x:v>300</x:v>
      </x:c>
      <x:c r="AE27" s="62">
        <x:v>340</x:v>
      </x:c>
      <x:c r="AF27" s="62">
        <x:v>50</x:v>
      </x:c>
      <x:c r="AG27" s="62"/>
      <x:c r="AH27" s="62">
        <x:v>150</x:v>
      </x:c>
    </x:row>
    <x:row r="28" spans="1:34" ht="18" customHeight="1">
      <x:c r="A28" s="87"/>
      <x:c r="B28" s="63" t="s">
        <x:v>17</x:v>
      </x:c>
      <x:c r="C28" s="61"/>
      <x:c r="D28" s="62"/>
      <x:c r="E28" s="62"/>
      <x:c r="F28" s="62">
        <x:v>350</x:v>
      </x:c>
      <x:c r="G28" s="62">
        <x:v>200</x:v>
      </x:c>
      <x:c r="H28" s="62"/>
      <x:c r="I28" s="62"/>
      <x:c r="J28" s="62"/>
      <x:c r="K28" s="62">
        <x:v>200</x:v>
      </x:c>
      <x:c r="L28" s="62"/>
      <x:c r="M28" s="62"/>
      <x:c r="N28" s="62"/>
      <x:c r="O28" s="62">
        <x:v>200</x:v>
      </x:c>
      <x:c r="P28" s="62"/>
      <x:c r="Q28" s="62"/>
      <x:c r="R28" s="62"/>
      <x:c r="S28" s="62">
        <x:v>200</x:v>
      </x:c>
      <x:c r="T28" s="62"/>
      <x:c r="U28" s="62"/>
      <x:c r="V28" s="62"/>
      <x:c r="W28" s="62"/>
      <x:c r="X28" s="62"/>
      <x:c r="Y28" s="62"/>
      <x:c r="Z28" s="62"/>
      <x:c r="AA28" s="62">
        <x:v>200</x:v>
      </x:c>
      <x:c r="AB28" s="62"/>
      <x:c r="AC28" s="62"/>
      <x:c r="AD28" s="62"/>
      <x:c r="AE28" s="62">
        <x:v>200</x:v>
      </x:c>
      <x:c r="AF28" s="62"/>
      <x:c r="AG28" s="62"/>
      <x:c r="AH28" s="62"/>
    </x:row>
    <x:row r="29" spans="1:34" ht="18" customHeight="1">
      <x:c r="A29" s="90" t="s">
        <x:v>8</x:v>
      </x:c>
      <x:c r="B29" s="91"/>
      <x:c r="C29" s="68">
        <x:f>SUM(D29:AE29)</x:f>
        <x:v>54542</x:v>
      </x:c>
      <x:c r="D29" s="68">
        <x:f t="shared" ref="D29:AG29" si="2">SUM(D24:D28)</x:f>
        <x:v>1735</x:v>
      </x:c>
      <x:c r="E29" s="68">
        <x:f t="shared" si="2"/>
        <x:v>875</x:v>
      </x:c>
      <x:c r="F29" s="68">
        <x:f t="shared" si="2"/>
        <x:v>3920</x:v>
      </x:c>
      <x:c r="G29" s="68">
        <x:f t="shared" si="2"/>
        <x:v>2132</x:v>
      </x:c>
      <x:c r="H29" s="68">
        <x:f t="shared" si="2"/>
        <x:v>2088</x:v>
      </x:c>
      <x:c r="I29" s="68">
        <x:f t="shared" si="2"/>
        <x:v>1985</x:v>
      </x:c>
      <x:c r="J29" s="68">
        <x:f t="shared" si="2"/>
        <x:v>3790</x:v>
      </x:c>
      <x:c r="K29" s="68">
        <x:f t="shared" si="2"/>
        <x:v>1575</x:v>
      </x:c>
      <x:c r="L29" s="68">
        <x:f t="shared" si="2"/>
        <x:v>740</x:v>
      </x:c>
      <x:c r="M29" s="68">
        <x:f t="shared" si="2"/>
        <x:v>95</x:v>
      </x:c>
      <x:c r="N29" s="68">
        <x:f t="shared" si="2"/>
        <x:v>203</x:v>
      </x:c>
      <x:c r="O29" s="68">
        <x:f t="shared" si="2"/>
        <x:v>1295</x:v>
      </x:c>
      <x:c r="P29" s="68">
        <x:f t="shared" si="2"/>
        <x:v>1335</x:v>
      </x:c>
      <x:c r="Q29" s="68">
        <x:f t="shared" si="2"/>
        <x:v>1325</x:v>
      </x:c>
      <x:c r="R29" s="68">
        <x:f t="shared" si="2"/>
        <x:v>590</x:v>
      </x:c>
      <x:c r="S29" s="68">
        <x:f t="shared" si="2"/>
        <x:v>3185</x:v>
      </x:c>
      <x:c r="T29" s="68">
        <x:f t="shared" si="2"/>
        <x:v>1270</x:v>
      </x:c>
      <x:c r="U29" s="68">
        <x:f t="shared" si="2"/>
        <x:v>1265</x:v>
      </x:c>
      <x:c r="V29" s="68">
        <x:f t="shared" si="2"/>
        <x:v>885</x:v>
      </x:c>
      <x:c r="W29" s="68">
        <x:f t="shared" si="2"/>
        <x:v>5405</x:v>
      </x:c>
      <x:c r="X29" s="68">
        <x:f t="shared" si="2"/>
        <x:v>2575</x:v>
      </x:c>
      <x:c r="Y29" s="68">
        <x:f t="shared" si="2"/>
        <x:v>833</x:v>
      </x:c>
      <x:c r="Z29" s="68">
        <x:f t="shared" si="2"/>
        <x:v>2300</x:v>
      </x:c>
      <x:c r="AA29" s="68">
        <x:f t="shared" si="2"/>
        <x:v>2955</x:v>
      </x:c>
      <x:c r="AB29" s="68">
        <x:f t="shared" si="2"/>
        <x:v>811</x:v>
      </x:c>
      <x:c r="AC29" s="68">
        <x:f t="shared" si="2"/>
        <x:v>950</x:v>
      </x:c>
      <x:c r="AD29" s="68">
        <x:f t="shared" si="2"/>
        <x:v>4180</x:v>
      </x:c>
      <x:c r="AE29" s="68">
        <x:f t="shared" si="2"/>
        <x:v>4245</x:v>
      </x:c>
      <x:c r="AF29" s="68">
        <x:f t="shared" si="2"/>
        <x:v>814</x:v>
      </x:c>
      <x:c r="AG29" s="68">
        <x:f t="shared" si="2"/>
        <x:v>400</x:v>
      </x:c>
      <x:c r="AH29" s="68">
        <x:f>SUM(AH24:AH28)</x:f>
        <x:v>2340</x:v>
      </x:c>
    </x:row>
    <x:row r="30" spans="1:34" ht="18" customHeight="1">
      <x:c r="A30" s="81" t="s">
        <x:v>22</x:v>
      </x:c>
      <x:c r="B30" s="82"/>
      <x:c r="C30" s="69">
        <x:f t="shared" ref="C30:AG30" si="3">C23+C29</x:f>
        <x:v>647272</x:v>
      </x:c>
      <x:c r="D30" s="70">
        <x:f t="shared" si="3"/>
        <x:v>29080</x:v>
      </x:c>
      <x:c r="E30" s="70">
        <x:f t="shared" si="3"/>
        <x:v>13988</x:v>
      </x:c>
      <x:c r="F30" s="70">
        <x:f t="shared" si="3"/>
        <x:v>28945</x:v>
      </x:c>
      <x:c r="G30" s="70">
        <x:f t="shared" si="3"/>
        <x:v>30907</x:v>
      </x:c>
      <x:c r="H30" s="70">
        <x:f t="shared" si="3"/>
        <x:v>32056</x:v>
      </x:c>
      <x:c r="I30" s="70">
        <x:f t="shared" si="3"/>
        <x:v>30835</x:v>
      </x:c>
      <x:c r="J30" s="70">
        <x:f t="shared" si="3"/>
        <x:v>25350</x:v>
      </x:c>
      <x:c r="K30" s="70">
        <x:f t="shared" si="3"/>
        <x:v>11290</x:v>
      </x:c>
      <x:c r="L30" s="70">
        <x:f t="shared" si="3"/>
        <x:v>4490</x:v>
      </x:c>
      <x:c r="M30" s="70">
        <x:f t="shared" si="3"/>
        <x:v>1010</x:v>
      </x:c>
      <x:c r="N30" s="70">
        <x:f t="shared" si="3"/>
        <x:v>2124</x:v>
      </x:c>
      <x:c r="O30" s="70">
        <x:f t="shared" si="3"/>
        <x:v>8080</x:v>
      </x:c>
      <x:c r="P30" s="70">
        <x:f t="shared" si="3"/>
        <x:v>7650</x:v>
      </x:c>
      <x:c r="Q30" s="70">
        <x:f t="shared" si="3"/>
        <x:v>19470</x:v>
      </x:c>
      <x:c r="R30" s="70">
        <x:f t="shared" si="3"/>
        <x:v>19000</x:v>
      </x:c>
      <x:c r="S30" s="70">
        <x:f t="shared" si="3"/>
        <x:v>37055</x:v>
      </x:c>
      <x:c r="T30" s="70">
        <x:f t="shared" si="3"/>
        <x:v>12430</x:v>
      </x:c>
      <x:c r="U30" s="70">
        <x:f t="shared" si="3"/>
        <x:v>17334</x:v>
      </x:c>
      <x:c r="V30" s="70">
        <x:f t="shared" si="3"/>
        <x:v>10720</x:v>
      </x:c>
      <x:c r="W30" s="70">
        <x:f t="shared" si="3"/>
        <x:v>49745</x:v>
      </x:c>
      <x:c r="X30" s="70">
        <x:f t="shared" si="3"/>
        <x:v>44537</x:v>
      </x:c>
      <x:c r="Y30" s="70">
        <x:f t="shared" si="3"/>
        <x:v>13188</x:v>
      </x:c>
      <x:c r="Z30" s="70">
        <x:f t="shared" si="3"/>
        <x:v>17235</x:v>
      </x:c>
      <x:c r="AA30" s="70">
        <x:f t="shared" si="3"/>
        <x:v>35936</x:v>
      </x:c>
      <x:c r="AB30" s="70">
        <x:f t="shared" si="3"/>
        <x:v>22042</x:v>
      </x:c>
      <x:c r="AC30" s="70">
        <x:f t="shared" si="3"/>
        <x:v>27170</x:v>
      </x:c>
      <x:c r="AD30" s="70">
        <x:f t="shared" si="3"/>
        <x:v>47270</x:v>
      </x:c>
      <x:c r="AE30" s="70">
        <x:f t="shared" si="3"/>
        <x:v>48335</x:v>
      </x:c>
      <x:c r="AF30" s="70">
        <x:f t="shared" si="3"/>
        <x:v>20934</x:v>
      </x:c>
      <x:c r="AG30" s="70">
        <x:f t="shared" si="3"/>
        <x:v>2783</x:v>
      </x:c>
      <x:c r="AH30" s="70">
        <x:f>AH23+AH29</x:f>
        <x:v>25925</x:v>
      </x:c>
    </x:row>
  </x:sheetData>
  <x:mergeCells count="13">
    <x:mergeCell ref="A30:B30"/>
    <x:mergeCell ref="A6:B6"/>
    <x:mergeCell ref="A7:B7"/>
    <x:mergeCell ref="A8:A22"/>
    <x:mergeCell ref="A23:B23"/>
    <x:mergeCell ref="A24:A28"/>
    <x:mergeCell ref="A29:B29"/>
    <x:mergeCell ref="A1:AI1"/>
    <x:mergeCell ref="A2:B2"/>
    <x:mergeCell ref="C2:C4"/>
    <x:mergeCell ref="A3:B3"/>
    <x:mergeCell ref="A4:B4"/>
    <x:mergeCell ref="A5:B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I30"/>
  <x:sheetViews>
    <x:sheetView topLeftCell="A1" zoomScaleNormal="100" zoomScaleSheetLayoutView="75" workbookViewId="0">
      <x:selection activeCell="A1" activeCellId="0" sqref="A1:XFD30"/>
    </x:sheetView>
  </x:sheetViews>
  <x:sheetFormatPr defaultColWidth="9.00390625" defaultRowHeight="16.399999999999999"/>
  <x:cols>
    <x:col min="4" max="6" width="9.00390625" style="35" bestFit="1" customWidth="1"/>
    <x:col min="7" max="13" width="9.00390625" style="34" bestFit="1" customWidth="1"/>
    <x:col min="14" max="20" width="9.00390625" style="33" bestFit="1" customWidth="1"/>
    <x:col min="21" max="22" width="9.00390625" style="32" bestFit="1" customWidth="1"/>
    <x:col min="23" max="30" width="9.00390625" style="31" bestFit="1" customWidth="1"/>
    <x:col min="32" max="33" width="9.00390625" style="31" bestFit="1" customWidth="1"/>
  </x:cols>
  <x:sheetData>
    <x:row r="1" spans="1:35" ht="30" customHeight="1">
      <x:c r="A1" s="92" t="s">
        <x:v>79</x:v>
      </x:c>
      <x:c r="B1" s="92"/>
      <x:c r="C1" s="92"/>
      <x:c r="D1" s="92"/>
      <x:c r="E1" s="92"/>
      <x:c r="F1" s="92"/>
      <x:c r="G1" s="92"/>
      <x:c r="H1" s="92"/>
      <x:c r="I1" s="92"/>
      <x:c r="J1" s="92"/>
      <x:c r="K1" s="92"/>
      <x:c r="L1" s="92"/>
      <x:c r="M1" s="92"/>
      <x:c r="N1" s="92"/>
      <x:c r="O1" s="92"/>
      <x:c r="P1" s="92"/>
      <x:c r="Q1" s="92"/>
      <x:c r="R1" s="92"/>
      <x:c r="S1" s="92"/>
      <x:c r="T1" s="92"/>
      <x:c r="U1" s="92"/>
      <x:c r="V1" s="92"/>
      <x:c r="W1" s="92"/>
      <x:c r="X1" s="92"/>
      <x:c r="Y1" s="92"/>
      <x:c r="Z1" s="92"/>
      <x:c r="AA1" s="92"/>
      <x:c r="AB1" s="92"/>
      <x:c r="AC1" s="92"/>
      <x:c r="AD1" s="92"/>
      <x:c r="AE1" s="92"/>
      <x:c r="AF1" s="92"/>
      <x:c r="AG1" s="92"/>
      <x:c r="AH1" s="92"/>
      <x:c r="AI1" s="92"/>
    </x:row>
    <x:row r="2" spans="1:34" ht="18" customHeight="1">
      <x:c r="A2" s="93" t="s">
        <x:v>54</x:v>
      </x:c>
      <x:c r="B2" s="9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  <x:c r="AH2" s="58"/>
    </x:row>
    <x:row r="3" spans="1:34" ht="18" customHeight="1">
      <x:c r="A3" s="98" t="s">
        <x:v>68</x:v>
      </x:c>
      <x:c r="B3" s="99"/>
      <x:c r="C3" s="96"/>
      <x:c r="D3" s="59" t="s">
        <x:v>26</x:v>
      </x:c>
      <x:c r="E3" s="59" t="s">
        <x:v>29</x:v>
      </x:c>
      <x:c r="F3" s="59" t="s">
        <x:v>3</x:v>
      </x:c>
      <x:c r="G3" s="59" t="s">
        <x:v>5</x:v>
      </x:c>
      <x:c r="H3" s="59" t="s">
        <x:v>27</x:v>
      </x:c>
      <x:c r="I3" s="59" t="s">
        <x:v>19</x:v>
      </x:c>
      <x:c r="J3" s="59" t="s">
        <x:v>18</x:v>
      </x:c>
      <x:c r="K3" s="59" t="s">
        <x:v>26</x:v>
      </x:c>
      <x:c r="L3" s="59" t="s">
        <x:v>29</x:v>
      </x:c>
      <x:c r="M3" s="59" t="s">
        <x:v>3</x:v>
      </x:c>
      <x:c r="N3" s="59" t="s">
        <x:v>5</x:v>
      </x:c>
      <x:c r="O3" s="59" t="s">
        <x:v>27</x:v>
      </x:c>
      <x:c r="P3" s="59" t="s">
        <x:v>19</x:v>
      </x:c>
      <x:c r="Q3" s="59" t="s">
        <x:v>18</x:v>
      </x:c>
      <x:c r="R3" s="59" t="s">
        <x:v>26</x:v>
      </x:c>
      <x:c r="S3" s="59" t="s">
        <x:v>29</x:v>
      </x:c>
      <x:c r="T3" s="59" t="s">
        <x:v>3</x:v>
      </x:c>
      <x:c r="U3" s="59" t="s">
        <x:v>5</x:v>
      </x:c>
      <x:c r="V3" s="59" t="s">
        <x:v>27</x:v>
      </x:c>
      <x:c r="W3" s="59" t="s">
        <x:v>19</x:v>
      </x:c>
      <x:c r="X3" s="59" t="s">
        <x:v>18</x:v>
      </x:c>
      <x:c r="Y3" s="59" t="s">
        <x:v>26</x:v>
      </x:c>
      <x:c r="Z3" s="59" t="s">
        <x:v>29</x:v>
      </x:c>
      <x:c r="AA3" s="59" t="s">
        <x:v>3</x:v>
      </x:c>
      <x:c r="AB3" s="59" t="s">
        <x:v>5</x:v>
      </x:c>
      <x:c r="AC3" s="59" t="s">
        <x:v>27</x:v>
      </x:c>
      <x:c r="AD3" s="59" t="s">
        <x:v>19</x:v>
      </x:c>
      <x:c r="AE3" s="59" t="s">
        <x:v>18</x:v>
      </x:c>
      <x:c r="AF3" s="59" t="s">
        <x:v>26</x:v>
      </x:c>
      <x:c r="AG3" s="59" t="s">
        <x:v>29</x:v>
      </x:c>
      <x:c r="AH3" s="59"/>
    </x:row>
    <x:row r="4" spans="1:34" ht="18" customHeight="1">
      <x:c r="A4" s="100" t="s">
        <x:v>33</x:v>
      </x:c>
      <x:c r="B4" s="84"/>
      <x:c r="C4" s="97"/>
      <x:c r="D4" s="60" t="s">
        <x:v>21</x:v>
      </x:c>
      <x:c r="E4" s="60" t="s">
        <x:v>21</x:v>
      </x:c>
      <x:c r="F4" s="60" t="s">
        <x:v>21</x:v>
      </x:c>
      <x:c r="G4" s="60" t="s">
        <x:v>10</x:v>
      </x:c>
      <x:c r="H4" s="60" t="s">
        <x:v>6</x:v>
      </x:c>
      <x:c r="I4" s="60" t="s">
        <x:v>21</x:v>
      </x:c>
      <x:c r="J4" s="60" t="s">
        <x:v>21</x:v>
      </x:c>
      <x:c r="K4" s="60" t="s">
        <x:v>21</x:v>
      </x:c>
      <x:c r="L4" s="60" t="s">
        <x:v>21</x:v>
      </x:c>
      <x:c r="M4" s="60" t="s">
        <x:v>21</x:v>
      </x:c>
      <x:c r="N4" s="60" t="s">
        <x:v>21</x:v>
      </x:c>
      <x:c r="O4" s="60" t="s">
        <x:v>2</x:v>
      </x:c>
      <x:c r="P4" s="60" t="s">
        <x:v>2</x:v>
      </x:c>
      <x:c r="Q4" s="60" t="s">
        <x:v>2</x:v>
      </x:c>
      <x:c r="R4" s="60" t="s">
        <x:v>21</x:v>
      </x:c>
      <x:c r="S4" s="60" t="s">
        <x:v>58</x:v>
      </x:c>
      <x:c r="T4" s="60" t="s">
        <x:v>21</x:v>
      </x:c>
      <x:c r="U4" s="60" t="s">
        <x:v>21</x:v>
      </x:c>
      <x:c r="V4" s="60" t="s">
        <x:v>21</x:v>
      </x:c>
      <x:c r="W4" s="60" t="s">
        <x:v>50</x:v>
      </x:c>
      <x:c r="X4" s="60" t="s">
        <x:v>21</x:v>
      </x:c>
      <x:c r="Y4" s="60" t="s">
        <x:v>21</x:v>
      </x:c>
      <x:c r="Z4" s="60" t="s">
        <x:v>21</x:v>
      </x:c>
      <x:c r="AA4" s="60" t="s">
        <x:v>21</x:v>
      </x:c>
      <x:c r="AB4" s="60" t="s">
        <x:v>21</x:v>
      </x:c>
      <x:c r="AC4" s="60" t="s">
        <x:v>21</x:v>
      </x:c>
      <x:c r="AD4" s="60" t="s">
        <x:v>21</x:v>
      </x:c>
      <x:c r="AE4" s="60" t="s">
        <x:v>21</x:v>
      </x:c>
      <x:c r="AF4" s="60" t="s">
        <x:v>21</x:v>
      </x:c>
      <x:c r="AG4" s="60" t="s">
        <x:v>21</x:v>
      </x:c>
      <x:c r="AH4" s="60"/>
    </x:row>
    <x:row r="5" spans="1:34" ht="18" customHeight="1">
      <x:c r="A5" s="100" t="s">
        <x:v>74</x:v>
      </x:c>
      <x:c r="B5" s="84"/>
      <x:c r="C5" s="61">
        <x:f t="shared" ref="C5:C27" si="0">SUM(D5:AE5)</x:f>
        <x:v>10000</x:v>
      </x:c>
      <x:c r="D5" s="62">
        <x:v>1000</x:v>
      </x:c>
      <x:c r="E5" s="62">
        <x:v>400</x:v>
      </x:c>
      <x:c r="F5" s="62"/>
      <x:c r="G5" s="62"/>
      <x:c r="H5" s="62">
        <x:v>100</x:v>
      </x:c>
      <x:c r="I5" s="62">
        <x:v>100</x:v>
      </x:c>
      <x:c r="J5" s="62">
        <x:v>300</x:v>
      </x:c>
      <x:c r="K5" s="62"/>
      <x:c r="L5" s="62">
        <x:v>500</x:v>
      </x:c>
      <x:c r="M5" s="62">
        <x:v>500</x:v>
      </x:c>
      <x:c r="N5" s="62">
        <x:v>1000</x:v>
      </x:c>
      <x:c r="O5" s="62"/>
      <x:c r="P5" s="62">
        <x:v>500</x:v>
      </x:c>
      <x:c r="Q5" s="62">
        <x:v>400</x:v>
      </x:c>
      <x:c r="R5" s="62">
        <x:v>700</x:v>
      </x:c>
      <x:c r="S5" s="62"/>
      <x:c r="T5" s="62">
        <x:v>500</x:v>
      </x:c>
      <x:c r="U5" s="62">
        <x:v>500</x:v>
      </x:c>
      <x:c r="V5" s="62">
        <x:v>500</x:v>
      </x:c>
      <x:c r="W5" s="62"/>
      <x:c r="X5" s="62">
        <x:v>500</x:v>
      </x:c>
      <x:c r="Y5" s="62">
        <x:v>500</x:v>
      </x:c>
      <x:c r="Z5" s="62">
        <x:v>500</x:v>
      </x:c>
      <x:c r="AA5" s="62"/>
      <x:c r="AB5" s="62">
        <x:v>500</x:v>
      </x:c>
      <x:c r="AC5" s="62">
        <x:v>500</x:v>
      </x:c>
      <x:c r="AD5" s="62">
        <x:v>500</x:v>
      </x:c>
      <x:c r="AE5" s="62"/>
      <x:c r="AF5" s="62">
        <x:v>500</x:v>
      </x:c>
      <x:c r="AG5" s="62">
        <x:v>500</x:v>
      </x:c>
      <x:c r="AH5" s="62"/>
    </x:row>
    <x:row r="6" spans="1:34" ht="18" customHeight="1">
      <x:c r="A6" s="83" t="s">
        <x:v>0</x:v>
      </x:c>
      <x:c r="B6" s="84"/>
      <x:c r="C6" s="61">
        <x:f t="shared" si="0"/>
        <x:v>231950</x:v>
      </x:c>
      <x:c r="D6" s="62">
        <x:v>18800</x:v>
      </x:c>
      <x:c r="E6" s="62">
        <x:v>34250</x:v>
      </x:c>
      <x:c r="F6" s="62">
        <x:v>9300</x:v>
      </x:c>
      <x:c r="G6" s="62">
        <x:v>5500</x:v>
      </x:c>
      <x:c r="H6" s="62">
        <x:v>1500</x:v>
      </x:c>
      <x:c r="I6" s="62">
        <x:v>1700</x:v>
      </x:c>
      <x:c r="J6" s="62">
        <x:v>2900</x:v>
      </x:c>
      <x:c r="K6" s="62">
        <x:v>11500</x:v>
      </x:c>
      <x:c r="L6" s="62">
        <x:v>7500</x:v>
      </x:c>
      <x:c r="M6" s="62">
        <x:v>3300</x:v>
      </x:c>
      <x:c r="N6" s="62">
        <x:v>9000</x:v>
      </x:c>
      <x:c r="O6" s="62">
        <x:v>11500</x:v>
      </x:c>
      <x:c r="P6" s="62">
        <x:v>5200</x:v>
      </x:c>
      <x:c r="Q6" s="62">
        <x:v>5000</x:v>
      </x:c>
      <x:c r="R6" s="62">
        <x:v>2700</x:v>
      </x:c>
      <x:c r="S6" s="62">
        <x:v>9000</x:v>
      </x:c>
      <x:c r="T6" s="62">
        <x:v>7000</x:v>
      </x:c>
      <x:c r="U6" s="62">
        <x:v>9500</x:v>
      </x:c>
      <x:c r="V6" s="62">
        <x:v>2300</x:v>
      </x:c>
      <x:c r="W6" s="62">
        <x:v>12000</x:v>
      </x:c>
      <x:c r="X6" s="62">
        <x:v>8000</x:v>
      </x:c>
      <x:c r="Y6" s="62">
        <x:v>3950</x:v>
      </x:c>
      <x:c r="Z6" s="62">
        <x:v>2100</x:v>
      </x:c>
      <x:c r="AA6" s="62">
        <x:v>18000</x:v>
      </x:c>
      <x:c r="AB6" s="62">
        <x:v>11000</x:v>
      </x:c>
      <x:c r="AC6" s="62">
        <x:v>2750</x:v>
      </x:c>
      <x:c r="AD6" s="62">
        <x:v>2700</x:v>
      </x:c>
      <x:c r="AE6" s="62">
        <x:v>14000</x:v>
      </x:c>
      <x:c r="AF6" s="62">
        <x:v>14800</x:v>
      </x:c>
      <x:c r="AG6" s="62">
        <x:v>14800</x:v>
      </x:c>
      <x:c r="AH6" s="62"/>
    </x:row>
    <x:row r="7" spans="1:34" ht="18" customHeight="1">
      <x:c r="A7" s="83" t="s">
        <x:v>76</x:v>
      </x:c>
      <x:c r="B7" s="84"/>
      <x:c r="C7" s="61">
        <x:f t="shared" si="0"/>
        <x:v>279450</x:v>
      </x:c>
      <x:c r="D7" s="62">
        <x:v>16500</x:v>
      </x:c>
      <x:c r="E7" s="62"/>
      <x:c r="F7" s="62">
        <x:v>13950</x:v>
      </x:c>
      <x:c r="G7" s="62">
        <x:v>900</x:v>
      </x:c>
      <x:c r="H7" s="62">
        <x:v>750</x:v>
      </x:c>
      <x:c r="I7" s="62">
        <x:v>5700</x:v>
      </x:c>
      <x:c r="J7" s="62">
        <x:v>9300</x:v>
      </x:c>
      <x:c r="K7" s="62">
        <x:v>7000</x:v>
      </x:c>
      <x:c r="L7" s="62">
        <x:v>10500</x:v>
      </x:c>
      <x:c r="M7" s="62">
        <x:v>14500</x:v>
      </x:c>
      <x:c r="N7" s="62">
        <x:v>9400</x:v>
      </x:c>
      <x:c r="O7" s="62">
        <x:v>13500</x:v>
      </x:c>
      <x:c r="P7" s="62">
        <x:v>10500</x:v>
      </x:c>
      <x:c r="Q7" s="62">
        <x:v>13000</x:v>
      </x:c>
      <x:c r="R7" s="62">
        <x:v>5800</x:v>
      </x:c>
      <x:c r="S7" s="62">
        <x:v>900</x:v>
      </x:c>
      <x:c r="T7" s="62">
        <x:v>11000</x:v>
      </x:c>
      <x:c r="U7" s="62">
        <x:v>11950</x:v>
      </x:c>
      <x:c r="V7" s="62">
        <x:v>6600</x:v>
      </x:c>
      <x:c r="W7" s="62">
        <x:v>16500</x:v>
      </x:c>
      <x:c r="X7" s="62">
        <x:v>11500</x:v>
      </x:c>
      <x:c r="Y7" s="62">
        <x:v>11500</x:v>
      </x:c>
      <x:c r="Z7" s="62">
        <x:v>11050</x:v>
      </x:c>
      <x:c r="AA7" s="62">
        <x:v>25000</x:v>
      </x:c>
      <x:c r="AB7" s="62">
        <x:v>13500</x:v>
      </x:c>
      <x:c r="AC7" s="62">
        <x:v>8300</x:v>
      </x:c>
      <x:c r="AD7" s="62">
        <x:v>7550</x:v>
      </x:c>
      <x:c r="AE7" s="62">
        <x:v>12800</x:v>
      </x:c>
      <x:c r="AF7" s="62">
        <x:v>13500</x:v>
      </x:c>
      <x:c r="AG7" s="62">
        <x:v>18800</x:v>
      </x:c>
      <x:c r="AH7" s="62"/>
    </x:row>
    <x:row r="8" spans="1:34" ht="18" customHeight="1">
      <x:c r="A8" s="85" t="s">
        <x:v>48</x:v>
      </x:c>
      <x:c r="B8" s="63" t="s">
        <x:v>34</x:v>
      </x:c>
      <x:c r="C8" s="61">
        <x:f t="shared" si="0"/>
        <x:v>140460</x:v>
      </x:c>
      <x:c r="D8" s="62">
        <x:v>11300</x:v>
      </x:c>
      <x:c r="E8" s="62">
        <x:v>6200</x:v>
      </x:c>
      <x:c r="F8" s="62">
        <x:v>6910</x:v>
      </x:c>
      <x:c r="G8" s="62">
        <x:v>5730</x:v>
      </x:c>
      <x:c r="H8" s="62">
        <x:v>540</x:v>
      </x:c>
      <x:c r="I8" s="62">
        <x:v>3000</x:v>
      </x:c>
      <x:c r="J8" s="62">
        <x:v>3900</x:v>
      </x:c>
      <x:c r="K8" s="62">
        <x:v>9700</x:v>
      </x:c>
      <x:c r="L8" s="62">
        <x:v>5700</x:v>
      </x:c>
      <x:c r="M8" s="62">
        <x:v>5300</x:v>
      </x:c>
      <x:c r="N8" s="62">
        <x:v>3870</x:v>
      </x:c>
      <x:c r="O8" s="62">
        <x:v>13300</x:v>
      </x:c>
      <x:c r="P8" s="62">
        <x:v>5000</x:v>
      </x:c>
      <x:c r="Q8" s="62">
        <x:v>3000</x:v>
      </x:c>
      <x:c r="R8" s="62">
        <x:v>2970</x:v>
      </x:c>
      <x:c r="S8" s="62">
        <x:v>2900</x:v>
      </x:c>
      <x:c r="T8" s="62">
        <x:v>4900</x:v>
      </x:c>
      <x:c r="U8" s="62">
        <x:v>2880</x:v>
      </x:c>
      <x:c r="V8" s="62">
        <x:v>3100</x:v>
      </x:c>
      <x:c r="W8" s="62">
        <x:v>4800</x:v>
      </x:c>
      <x:c r="X8" s="62">
        <x:v>5200</x:v>
      </x:c>
      <x:c r="Y8" s="62">
        <x:v>3650</x:v>
      </x:c>
      <x:c r="Z8" s="62">
        <x:v>3950</x:v>
      </x:c>
      <x:c r="AA8" s="62">
        <x:v>4900</x:v>
      </x:c>
      <x:c r="AB8" s="62">
        <x:v>5250</x:v>
      </x:c>
      <x:c r="AC8" s="62">
        <x:v>3750</x:v>
      </x:c>
      <x:c r="AD8" s="62">
        <x:v>3960</x:v>
      </x:c>
      <x:c r="AE8" s="62">
        <x:v>4800</x:v>
      </x:c>
      <x:c r="AF8" s="62">
        <x:v>8200</x:v>
      </x:c>
      <x:c r="AG8" s="62">
        <x:v>8200</x:v>
      </x:c>
      <x:c r="AH8" s="62"/>
    </x:row>
    <x:row r="9" spans="1:34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  <x:c r="AH9" s="62"/>
    </x:row>
    <x:row r="10" spans="1:34" ht="18" customHeight="1">
      <x:c r="A10" s="86"/>
      <x:c r="B10" s="63" t="s">
        <x:v>56</x:v>
      </x:c>
      <x:c r="C10" s="61">
        <x:f t="shared" si="0"/>
        <x:v>4500</x:v>
      </x:c>
      <x:c r="D10" s="62">
        <x:v>560</x:v>
      </x:c>
      <x:c r="E10" s="62">
        <x:v>50</x:v>
      </x:c>
      <x:c r="F10" s="62">
        <x:v>120</x:v>
      </x:c>
      <x:c r="G10" s="62">
        <x:v>50</x:v>
      </x:c>
      <x:c r="H10" s="62"/>
      <x:c r="I10" s="62"/>
      <x:c r="J10" s="62">
        <x:v>20</x:v>
      </x:c>
      <x:c r="K10" s="62">
        <x:v>100</x:v>
      </x:c>
      <x:c r="L10" s="62">
        <x:v>40</x:v>
      </x:c>
      <x:c r="M10" s="62">
        <x:v>10</x:v>
      </x:c>
      <x:c r="N10" s="62">
        <x:v>200</x:v>
      </x:c>
      <x:c r="O10" s="62">
        <x:v>140</x:v>
      </x:c>
      <x:c r="P10" s="62">
        <x:v>40</x:v>
      </x:c>
      <x:c r="Q10" s="62">
        <x:v>100</x:v>
      </x:c>
      <x:c r="R10" s="62">
        <x:v>40</x:v>
      </x:c>
      <x:c r="S10" s="62">
        <x:v>120</x:v>
      </x:c>
      <x:c r="T10" s="62">
        <x:v>150</x:v>
      </x:c>
      <x:c r="U10" s="62">
        <x:v>120</x:v>
      </x:c>
      <x:c r="V10" s="62">
        <x:v>90</x:v>
      </x:c>
      <x:c r="W10" s="62">
        <x:v>130</x:v>
      </x:c>
      <x:c r="X10" s="62">
        <x:v>150</x:v>
      </x:c>
      <x:c r="Y10" s="62">
        <x:v>65</x:v>
      </x:c>
      <x:c r="Z10" s="62">
        <x:v>430</x:v>
      </x:c>
      <x:c r="AA10" s="62">
        <x:v>850</x:v>
      </x:c>
      <x:c r="AB10" s="62">
        <x:v>360</x:v>
      </x:c>
      <x:c r="AC10" s="62">
        <x:v>150</x:v>
      </x:c>
      <x:c r="AD10" s="62">
        <x:v>65</x:v>
      </x:c>
      <x:c r="AE10" s="62">
        <x:v>350</x:v>
      </x:c>
      <x:c r="AF10" s="62">
        <x:v>705</x:v>
      </x:c>
      <x:c r="AG10" s="62">
        <x:v>80</x:v>
      </x:c>
      <x:c r="AH10" s="62"/>
    </x:row>
    <x:row r="11" spans="1:34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  <x:c r="AH11" s="62"/>
    </x:row>
    <x:row r="12" spans="1:34" ht="18" customHeight="1">
      <x:c r="A12" s="86"/>
      <x:c r="B12" s="63" t="s">
        <x:v>51</x:v>
      </x:c>
      <x:c r="C12" s="61">
        <x:f t="shared" si="0"/>
        <x:v>0</x:v>
      </x:c>
      <x:c r="D12" s="44"/>
      <x:c r="E12" s="44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/>
      <x:c r="AG12" s="62"/>
      <x:c r="AH12" s="62"/>
    </x:row>
    <x:row r="13" spans="1:34" ht="18" customHeight="1">
      <x:c r="A13" s="86"/>
      <x:c r="B13" s="63" t="s">
        <x:v>25</x:v>
      </x:c>
      <x:c r="C13" s="61">
        <x:f t="shared" si="0"/>
        <x:v>0</x:v>
      </x:c>
      <x:c r="D13" s="62"/>
      <x:c r="E13" s="62"/>
      <x:c r="F13" s="64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2"/>
      <x:c r="AB13" s="62"/>
      <x:c r="AC13" s="62"/>
      <x:c r="AD13" s="62"/>
      <x:c r="AE13" s="62"/>
      <x:c r="AF13" s="62"/>
      <x:c r="AG13" s="62"/>
      <x:c r="AH13" s="62"/>
    </x:row>
    <x:row r="14" spans="1:34" ht="18" customHeight="1">
      <x:c r="A14" s="86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  <x:c r="AH14" s="62"/>
    </x:row>
    <x:row r="15" spans="1:34" ht="18" customHeight="1">
      <x:c r="A15" s="86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  <x:c r="AH15" s="62"/>
    </x:row>
    <x:row r="16" spans="1:34" ht="18" customHeight="1">
      <x:c r="A16" s="86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  <x:c r="AF16" s="62"/>
      <x:c r="AG16" s="62"/>
      <x:c r="AH16" s="62"/>
    </x:row>
    <x:row r="17" spans="1:34" ht="18" customHeight="1">
      <x:c r="A17" s="86"/>
      <x:c r="B17" s="63" t="s">
        <x:v>24</x:v>
      </x:c>
      <x:c r="C17" s="61">
        <x:f>SUM(D17:AE17)</x:f>
        <x:v>107295</x:v>
      </x:c>
      <x:c r="D17" s="62">
        <x:v>5400</x:v>
      </x:c>
      <x:c r="E17" s="62">
        <x:v>7100</x:v>
      </x:c>
      <x:c r="F17" s="62">
        <x:v>8350</x:v>
      </x:c>
      <x:c r="G17" s="62">
        <x:v>640</x:v>
      </x:c>
      <x:c r="H17" s="62">
        <x:v>65</x:v>
      </x:c>
      <x:c r="I17" s="62">
        <x:v>480</x:v>
      </x:c>
      <x:c r="J17" s="62">
        <x:v>5550</x:v>
      </x:c>
      <x:c r="K17" s="62">
        <x:v>4800</x:v>
      </x:c>
      <x:c r="L17" s="62">
        <x:v>1750</x:v>
      </x:c>
      <x:c r="M17" s="62">
        <x:v>2000</x:v>
      </x:c>
      <x:c r="N17" s="62">
        <x:v>8100</x:v>
      </x:c>
      <x:c r="O17" s="62">
        <x:v>7100</x:v>
      </x:c>
      <x:c r="P17" s="62">
        <x:v>1700</x:v>
      </x:c>
      <x:c r="Q17" s="62">
        <x:v>2060</x:v>
      </x:c>
      <x:c r="R17" s="62">
        <x:v>3220</x:v>
      </x:c>
      <x:c r="S17" s="62">
        <x:v>1300</x:v>
      </x:c>
      <x:c r="T17" s="62">
        <x:v>1670</x:v>
      </x:c>
      <x:c r="U17" s="62">
        <x:v>8180</x:v>
      </x:c>
      <x:c r="V17" s="62">
        <x:v>5130</x:v>
      </x:c>
      <x:c r="W17" s="62">
        <x:v>3350</x:v>
      </x:c>
      <x:c r="X17" s="62">
        <x:v>1850</x:v>
      </x:c>
      <x:c r="Y17" s="62">
        <x:v>1360</x:v>
      </x:c>
      <x:c r="Z17" s="62">
        <x:v>4900</x:v>
      </x:c>
      <x:c r="AA17" s="62">
        <x:v>7300</x:v>
      </x:c>
      <x:c r="AB17" s="62">
        <x:v>3500</x:v>
      </x:c>
      <x:c r="AC17" s="62">
        <x:v>1370</x:v>
      </x:c>
      <x:c r="AD17" s="62">
        <x:v>3770</x:v>
      </x:c>
      <x:c r="AE17" s="62">
        <x:v>5300</x:v>
      </x:c>
      <x:c r="AF17" s="62">
        <x:v>5200</x:v>
      </x:c>
      <x:c r="AG17" s="62">
        <x:v>7450</x:v>
      </x:c>
      <x:c r="AH17" s="62"/>
    </x:row>
    <x:row r="18" spans="1:34" ht="18" customHeight="1">
      <x:c r="A18" s="86"/>
      <x:c r="B18" s="63" t="s">
        <x:v>4</x:v>
      </x:c>
      <x:c r="C18" s="61">
        <x:f t="shared" si="0"/>
        <x:v>2103</x:v>
      </x:c>
      <x:c r="D18" s="62">
        <x:v>158</x:v>
      </x:c>
      <x:c r="E18" s="62">
        <x:v>30</x:v>
      </x:c>
      <x:c r="F18" s="62">
        <x:v>140</x:v>
      </x:c>
      <x:c r="G18" s="62">
        <x:v>50</x:v>
      </x:c>
      <x:c r="H18" s="62"/>
      <x:c r="I18" s="62"/>
      <x:c r="J18" s="62">
        <x:v>40</x:v>
      </x:c>
      <x:c r="K18" s="62">
        <x:v>150</x:v>
      </x:c>
      <x:c r="L18" s="62">
        <x:v>70</x:v>
      </x:c>
      <x:c r="M18" s="62">
        <x:v>55</x:v>
      </x:c>
      <x:c r="N18" s="62">
        <x:v>15</x:v>
      </x:c>
      <x:c r="O18" s="62">
        <x:v>150</x:v>
      </x:c>
      <x:c r="P18" s="62">
        <x:v>70</x:v>
      </x:c>
      <x:c r="Q18" s="62">
        <x:v>60</x:v>
      </x:c>
      <x:c r="R18" s="62">
        <x:v>15</x:v>
      </x:c>
      <x:c r="S18" s="62">
        <x:v>30</x:v>
      </x:c>
      <x:c r="T18" s="62">
        <x:v>70</x:v>
      </x:c>
      <x:c r="U18" s="62">
        <x:v>70</x:v>
      </x:c>
      <x:c r="V18" s="62">
        <x:v>15</x:v>
      </x:c>
      <x:c r="W18" s="62">
        <x:v>50</x:v>
      </x:c>
      <x:c r="X18" s="62">
        <x:v>80</x:v>
      </x:c>
      <x:c r="Y18" s="62">
        <x:v>60</x:v>
      </x:c>
      <x:c r="Z18" s="62">
        <x:v>40</x:v>
      </x:c>
      <x:c r="AA18" s="62">
        <x:v>190</x:v>
      </x:c>
      <x:c r="AB18" s="62">
        <x:v>210</x:v>
      </x:c>
      <x:c r="AC18" s="62">
        <x:v>60</x:v>
      </x:c>
      <x:c r="AD18" s="62">
        <x:v>35</x:v>
      </x:c>
      <x:c r="AE18" s="62">
        <x:v>190</x:v>
      </x:c>
      <x:c r="AF18" s="62">
        <x:v>135</x:v>
      </x:c>
      <x:c r="AG18" s="62">
        <x:v>70</x:v>
      </x:c>
      <x:c r="AH18" s="62"/>
    </x:row>
    <x:row r="19" spans="1:34" ht="18" customHeight="1">
      <x:c r="A19" s="86"/>
      <x:c r="B19" s="63" t="s">
        <x:v>1</x:v>
      </x:c>
      <x:c r="C19" s="61">
        <x:f t="shared" si="0"/>
        <x:v>3205</x:v>
      </x:c>
      <x:c r="D19" s="62">
        <x:v>220</x:v>
      </x:c>
      <x:c r="E19" s="62">
        <x:v>25</x:v>
      </x:c>
      <x:c r="F19" s="62">
        <x:v>265</x:v>
      </x:c>
      <x:c r="G19" s="62">
        <x:v>70</x:v>
      </x:c>
      <x:c r="H19" s="62"/>
      <x:c r="I19" s="62"/>
      <x:c r="J19" s="62">
        <x:v>70</x:v>
      </x:c>
      <x:c r="K19" s="62">
        <x:v>150</x:v>
      </x:c>
      <x:c r="L19" s="62">
        <x:v>130</x:v>
      </x:c>
      <x:c r="M19" s="62">
        <x:v>165</x:v>
      </x:c>
      <x:c r="N19" s="62">
        <x:v>130</x:v>
      </x:c>
      <x:c r="O19" s="62">
        <x:v>180</x:v>
      </x:c>
      <x:c r="P19" s="62">
        <x:v>115</x:v>
      </x:c>
      <x:c r="Q19" s="62">
        <x:v>65</x:v>
      </x:c>
      <x:c r="R19" s="62">
        <x:v>90</x:v>
      </x:c>
      <x:c r="S19" s="62">
        <x:v>60</x:v>
      </x:c>
      <x:c r="T19" s="62">
        <x:v>115</x:v>
      </x:c>
      <x:c r="U19" s="62">
        <x:v>120</x:v>
      </x:c>
      <x:c r="V19" s="62">
        <x:v>90</x:v>
      </x:c>
      <x:c r="W19" s="62">
        <x:v>180</x:v>
      </x:c>
      <x:c r="X19" s="62">
        <x:v>150</x:v>
      </x:c>
      <x:c r="Y19" s="62">
        <x:v>65</x:v>
      </x:c>
      <x:c r="Z19" s="62">
        <x:v>90</x:v>
      </x:c>
      <x:c r="AA19" s="62">
        <x:v>220</x:v>
      </x:c>
      <x:c r="AB19" s="62">
        <x:v>180</x:v>
      </x:c>
      <x:c r="AC19" s="62">
        <x:v>65</x:v>
      </x:c>
      <x:c r="AD19" s="62">
        <x:v>85</x:v>
      </x:c>
      <x:c r="AE19" s="62">
        <x:v>110</x:v>
      </x:c>
      <x:c r="AF19" s="62">
        <x:v>225</x:v>
      </x:c>
      <x:c r="AG19" s="62">
        <x:v>115</x:v>
      </x:c>
      <x:c r="AH19" s="62"/>
    </x:row>
    <x:row r="20" spans="1:34" ht="18" customHeight="1">
      <x:c r="A20" s="86"/>
      <x:c r="B20" s="63" t="s">
        <x:v>9</x:v>
      </x:c>
      <x:c r="C20" s="61">
        <x:f t="shared" si="0"/>
        <x:v>8870</x:v>
      </x:c>
      <x:c r="D20" s="62">
        <x:v>275</x:v>
      </x:c>
      <x:c r="E20" s="62">
        <x:v>270</x:v>
      </x:c>
      <x:c r="F20" s="62">
        <x:v>530</x:v>
      </x:c>
      <x:c r="G20" s="62">
        <x:v>75</x:v>
      </x:c>
      <x:c r="H20" s="62">
        <x:v>50</x:v>
      </x:c>
      <x:c r="I20" s="62">
        <x:v>65</x:v>
      </x:c>
      <x:c r="J20" s="62">
        <x:v>210</x:v>
      </x:c>
      <x:c r="K20" s="62">
        <x:v>200</x:v>
      </x:c>
      <x:c r="L20" s="62">
        <x:v>210</x:v>
      </x:c>
      <x:c r="M20" s="62">
        <x:v>190</x:v>
      </x:c>
      <x:c r="N20" s="62">
        <x:v>585</x:v>
      </x:c>
      <x:c r="O20" s="62">
        <x:v>630</x:v>
      </x:c>
      <x:c r="P20" s="62">
        <x:v>175</x:v>
      </x:c>
      <x:c r="Q20" s="62">
        <x:v>190</x:v>
      </x:c>
      <x:c r="R20" s="62">
        <x:v>245</x:v>
      </x:c>
      <x:c r="S20" s="62">
        <x:v>170</x:v>
      </x:c>
      <x:c r="T20" s="62">
        <x:v>240</x:v>
      </x:c>
      <x:c r="U20" s="62">
        <x:v>180</x:v>
      </x:c>
      <x:c r="V20" s="62">
        <x:v>265</x:v>
      </x:c>
      <x:c r="W20" s="62">
        <x:v>430</x:v>
      </x:c>
      <x:c r="X20" s="62">
        <x:v>250</x:v>
      </x:c>
      <x:c r="Y20" s="62">
        <x:v>145</x:v>
      </x:c>
      <x:c r="Z20" s="62">
        <x:v>465</x:v>
      </x:c>
      <x:c r="AA20" s="62">
        <x:v>800</x:v>
      </x:c>
      <x:c r="AB20" s="62">
        <x:v>415</x:v>
      </x:c>
      <x:c r="AC20" s="62">
        <x:v>160</x:v>
      </x:c>
      <x:c r="AD20" s="62">
        <x:v>600</x:v>
      </x:c>
      <x:c r="AE20" s="62">
        <x:v>850</x:v>
      </x:c>
      <x:c r="AF20" s="62">
        <x:v>315</x:v>
      </x:c>
      <x:c r="AG20" s="62">
        <x:v>280</x:v>
      </x:c>
      <x:c r="AH20" s="62"/>
    </x:row>
    <x:row r="21" spans="1:34" ht="18" customHeight="1">
      <x:c r="A21" s="86"/>
      <x:c r="B21" s="63" t="s">
        <x:v>7</x:v>
      </x:c>
      <x:c r="C21" s="61">
        <x:f t="shared" si="0"/>
        <x:v>6021</x:v>
      </x:c>
      <x:c r="D21" s="62">
        <x:v>170</x:v>
      </x:c>
      <x:c r="E21" s="62"/>
      <x:c r="F21" s="62">
        <x:v>340</x:v>
      </x:c>
      <x:c r="G21" s="62">
        <x:v>130</x:v>
      </x:c>
      <x:c r="H21" s="62">
        <x:v>26</x:v>
      </x:c>
      <x:c r="I21" s="62">
        <x:v>50</x:v>
      </x:c>
      <x:c r="J21" s="62">
        <x:v>130</x:v>
      </x:c>
      <x:c r="K21" s="62">
        <x:v>200</x:v>
      </x:c>
      <x:c r="L21" s="62">
        <x:v>190</x:v>
      </x:c>
      <x:c r="M21" s="62">
        <x:v>310</x:v>
      </x:c>
      <x:c r="N21" s="62">
        <x:v>270</x:v>
      </x:c>
      <x:c r="O21" s="62">
        <x:v>300</x:v>
      </x:c>
      <x:c r="P21" s="62">
        <x:v>190</x:v>
      </x:c>
      <x:c r="Q21" s="62">
        <x:v>300</x:v>
      </x:c>
      <x:c r="R21" s="62">
        <x:v>120</x:v>
      </x:c>
      <x:c r="S21" s="62">
        <x:v>110</x:v>
      </x:c>
      <x:c r="T21" s="62">
        <x:v>200</x:v>
      </x:c>
      <x:c r="U21" s="62">
        <x:v>140</x:v>
      </x:c>
      <x:c r="V21" s="62">
        <x:v>130</x:v>
      </x:c>
      <x:c r="W21" s="62">
        <x:v>150</x:v>
      </x:c>
      <x:c r="X21" s="62">
        <x:v>210</x:v>
      </x:c>
      <x:c r="Y21" s="62">
        <x:v>110</x:v>
      </x:c>
      <x:c r="Z21" s="62">
        <x:v>190</x:v>
      </x:c>
      <x:c r="AA21" s="62">
        <x:v>650</x:v>
      </x:c>
      <x:c r="AB21" s="62">
        <x:v>480</x:v>
      </x:c>
      <x:c r="AC21" s="62">
        <x:v>135</x:v>
      </x:c>
      <x:c r="AD21" s="62">
        <x:v>210</x:v>
      </x:c>
      <x:c r="AE21" s="62">
        <x:v>580</x:v>
      </x:c>
      <x:c r="AF21" s="62">
        <x:v>335</x:v>
      </x:c>
      <x:c r="AG21" s="62">
        <x:v>210</x:v>
      </x:c>
      <x:c r="AH21" s="62"/>
    </x:row>
    <x:row r="22" spans="1:34" ht="18" customHeight="1">
      <x:c r="A22" s="87"/>
      <x:c r="B22" s="63" t="s">
        <x:v>66</x:v>
      </x:c>
      <x:c r="C22" s="61">
        <x:f t="shared" si="0"/>
        <x:v>3500</x:v>
      </x:c>
      <x:c r="D22" s="62"/>
      <x:c r="E22" s="62"/>
      <x:c r="F22" s="62"/>
      <x:c r="G22" s="62"/>
      <x:c r="H22" s="62"/>
      <x:c r="I22" s="62"/>
      <x:c r="J22" s="62"/>
      <x:c r="K22" s="62"/>
      <x:c r="L22" s="62"/>
      <x:c r="M22" s="62"/>
      <x:c r="N22" s="62"/>
      <x:c r="O22" s="62"/>
      <x:c r="P22" s="62"/>
      <x:c r="Q22" s="62"/>
      <x:c r="R22" s="62"/>
      <x:c r="S22" s="62"/>
      <x:c r="T22" s="62"/>
      <x:c r="U22" s="62"/>
      <x:c r="V22" s="62"/>
      <x:c r="W22" s="62"/>
      <x:c r="X22" s="62"/>
      <x:c r="Y22" s="62"/>
      <x:c r="Z22" s="62"/>
      <x:c r="AA22" s="62"/>
      <x:c r="AB22" s="62">
        <x:v>3500</x:v>
      </x:c>
      <x:c r="AC22" s="62"/>
      <x:c r="AD22" s="62"/>
      <x:c r="AE22" s="62"/>
      <x:c r="AF22" s="62"/>
      <x:c r="AG22" s="62"/>
      <x:c r="AH22" s="62"/>
    </x:row>
    <x:row r="23" spans="1:34" ht="18" customHeight="1">
      <x:c r="A23" s="88" t="s">
        <x:v>8</x:v>
      </x:c>
      <x:c r="B23" s="89"/>
      <x:c r="C23" s="67">
        <x:f t="shared" si="0"/>
        <x:v>797354</x:v>
      </x:c>
      <x:c r="D23" s="67">
        <x:f>SUM(D5:D22)</x:f>
        <x:v>54383</x:v>
      </x:c>
      <x:c r="E23" s="67">
        <x:f t="shared" ref="E23:AG23" si="1">SUM(E4:E22)</x:f>
        <x:v>48325</x:v>
      </x:c>
      <x:c r="F23" s="67">
        <x:f t="shared" si="1"/>
        <x:v>39905</x:v>
      </x:c>
      <x:c r="G23" s="67">
        <x:f t="shared" si="1"/>
        <x:v>13145</x:v>
      </x:c>
      <x:c r="H23" s="67">
        <x:f t="shared" si="1"/>
        <x:v>3031</x:v>
      </x:c>
      <x:c r="I23" s="67">
        <x:f t="shared" si="1"/>
        <x:v>11095</x:v>
      </x:c>
      <x:c r="J23" s="67">
        <x:f t="shared" si="1"/>
        <x:v>22420</x:v>
      </x:c>
      <x:c r="K23" s="67">
        <x:f t="shared" si="1"/>
        <x:v>33800</x:v>
      </x:c>
      <x:c r="L23" s="67">
        <x:f t="shared" si="1"/>
        <x:v>26590</x:v>
      </x:c>
      <x:c r="M23" s="67">
        <x:f>SUM(M4:M22)</x:f>
        <x:v>26330</x:v>
      </x:c>
      <x:c r="N23" s="67">
        <x:f t="shared" si="1"/>
        <x:v>32570</x:v>
      </x:c>
      <x:c r="O23" s="67">
        <x:f t="shared" si="1"/>
        <x:v>46800</x:v>
      </x:c>
      <x:c r="P23" s="67">
        <x:f t="shared" si="1"/>
        <x:v>23490</x:v>
      </x:c>
      <x:c r="Q23" s="67">
        <x:f t="shared" si="1"/>
        <x:v>24175</x:v>
      </x:c>
      <x:c r="R23" s="67">
        <x:f t="shared" si="1"/>
        <x:v>15900</x:v>
      </x:c>
      <x:c r="S23" s="67">
        <x:f t="shared" si="1"/>
        <x:v>14590</x:v>
      </x:c>
      <x:c r="T23" s="67">
        <x:f t="shared" si="1"/>
        <x:v>25845</x:v>
      </x:c>
      <x:c r="U23" s="67">
        <x:f t="shared" si="1"/>
        <x:v>33640</x:v>
      </x:c>
      <x:c r="V23" s="67">
        <x:f t="shared" si="1"/>
        <x:v>18220</x:v>
      </x:c>
      <x:c r="W23" s="67">
        <x:f t="shared" si="1"/>
        <x:v>37590</x:v>
      </x:c>
      <x:c r="X23" s="67">
        <x:f t="shared" si="1"/>
        <x:v>27890</x:v>
      </x:c>
      <x:c r="Y23" s="67">
        <x:f t="shared" si="1"/>
        <x:v>21405</x:v>
      </x:c>
      <x:c r="Z23" s="67">
        <x:f t="shared" si="1"/>
        <x:v>23715</x:v>
      </x:c>
      <x:c r="AA23" s="67">
        <x:f t="shared" si="1"/>
        <x:v>57910</x:v>
      </x:c>
      <x:c r="AB23" s="67">
        <x:f t="shared" si="1"/>
        <x:v>38895</x:v>
      </x:c>
      <x:c r="AC23" s="67">
        <x:f t="shared" si="1"/>
        <x:v>17240</x:v>
      </x:c>
      <x:c r="AD23" s="67">
        <x:f t="shared" si="1"/>
        <x:v>19475</x:v>
      </x:c>
      <x:c r="AE23" s="67">
        <x:f t="shared" si="1"/>
        <x:v>38980</x:v>
      </x:c>
      <x:c r="AF23" s="67">
        <x:f t="shared" si="1"/>
        <x:v>43915</x:v>
      </x:c>
      <x:c r="AG23" s="67">
        <x:f t="shared" si="1"/>
        <x:v>50505</x:v>
      </x:c>
      <x:c r="AH23" s="67"/>
    </x:row>
    <x:row r="24" spans="1:34" ht="18" customHeight="1">
      <x:c r="A24" s="85" t="s">
        <x:v>75</x:v>
      </x:c>
      <x:c r="B24" s="63" t="s">
        <x:v>73</x:v>
      </x:c>
      <x:c r="C24" s="61">
        <x:f t="shared" si="0"/>
        <x:v>16125</x:v>
      </x:c>
      <x:c r="D24" s="62">
        <x:v>265</x:v>
      </x:c>
      <x:c r="E24" s="62">
        <x:v>585</x:v>
      </x:c>
      <x:c r="F24" s="62">
        <x:v>720</x:v>
      </x:c>
      <x:c r="G24" s="62">
        <x:v>180</x:v>
      </x:c>
      <x:c r="H24" s="62">
        <x:v>50</x:v>
      </x:c>
      <x:c r="I24" s="62">
        <x:v>510</x:v>
      </x:c>
      <x:c r="J24" s="62">
        <x:v>670</x:v>
      </x:c>
      <x:c r="K24" s="62">
        <x:v>200</x:v>
      </x:c>
      <x:c r="L24" s="62">
        <x:v>300</x:v>
      </x:c>
      <x:c r="M24" s="62">
        <x:v>985</x:v>
      </x:c>
      <x:c r="N24" s="62">
        <x:v>900</x:v>
      </x:c>
      <x:c r="O24" s="62">
        <x:v>980</x:v>
      </x:c>
      <x:c r="P24" s="62">
        <x:v>310</x:v>
      </x:c>
      <x:c r="Q24" s="62">
        <x:v>435</x:v>
      </x:c>
      <x:c r="R24" s="62">
        <x:v>375</x:v>
      </x:c>
      <x:c r="S24" s="62">
        <x:v>410</x:v>
      </x:c>
      <x:c r="T24" s="62">
        <x:v>410</x:v>
      </x:c>
      <x:c r="U24" s="62">
        <x:v>730</x:v>
      </x:c>
      <x:c r="V24" s="62">
        <x:v>465</x:v>
      </x:c>
      <x:c r="W24" s="62">
        <x:v>890</x:v>
      </x:c>
      <x:c r="X24" s="62">
        <x:v>460</x:v>
      </x:c>
      <x:c r="Y24" s="62">
        <x:v>290</x:v>
      </x:c>
      <x:c r="Z24" s="62">
        <x:v>740</x:v>
      </x:c>
      <x:c r="AA24" s="62">
        <x:v>1390</x:v>
      </x:c>
      <x:c r="AB24" s="62">
        <x:v>490</x:v>
      </x:c>
      <x:c r="AC24" s="62">
        <x:v>265</x:v>
      </x:c>
      <x:c r="AD24" s="62">
        <x:v>660</x:v>
      </x:c>
      <x:c r="AE24" s="62">
        <x:v>1460</x:v>
      </x:c>
      <x:c r="AF24" s="62">
        <x:v>235</x:v>
      </x:c>
      <x:c r="AG24" s="62">
        <x:v>570</x:v>
      </x:c>
      <x:c r="AH24" s="62"/>
    </x:row>
    <x:row r="25" spans="1:34" ht="18" customHeight="1">
      <x:c r="A25" s="86"/>
      <x:c r="B25" s="63" t="s">
        <x:v>31</x:v>
      </x:c>
      <x:c r="C25" s="61">
        <x:f t="shared" si="0"/>
        <x:v>5524</x:v>
      </x:c>
      <x:c r="D25" s="62">
        <x:v>90</x:v>
      </x:c>
      <x:c r="E25" s="62">
        <x:v>34</x:v>
      </x:c>
      <x:c r="F25" s="62">
        <x:v>280</x:v>
      </x:c>
      <x:c r="G25" s="62">
        <x:v>45</x:v>
      </x:c>
      <x:c r="H25" s="62"/>
      <x:c r="I25" s="62">
        <x:v>20</x:v>
      </x:c>
      <x:c r="J25" s="62">
        <x:v>55</x:v>
      </x:c>
      <x:c r="K25" s="62">
        <x:v>100</x:v>
      </x:c>
      <x:c r="L25" s="62">
        <x:v>260</x:v>
      </x:c>
      <x:c r="M25" s="62">
        <x:v>460</x:v>
      </x:c>
      <x:c r="N25" s="62">
        <x:v>290</x:v>
      </x:c>
      <x:c r="O25" s="62">
        <x:v>500</x:v>
      </x:c>
      <x:c r="P25" s="62">
        <x:v>130</x:v>
      </x:c>
      <x:c r="Q25" s="62">
        <x:v>55</x:v>
      </x:c>
      <x:c r="R25" s="62">
        <x:v>240</x:v>
      </x:c>
      <x:c r="S25" s="62">
        <x:v>150</x:v>
      </x:c>
      <x:c r="T25" s="62">
        <x:v>160</x:v>
      </x:c>
      <x:c r="U25" s="62">
        <x:v>110</x:v>
      </x:c>
      <x:c r="V25" s="62">
        <x:v>60</x:v>
      </x:c>
      <x:c r="W25" s="62">
        <x:v>200</x:v>
      </x:c>
      <x:c r="X25" s="62">
        <x:v>180</x:v>
      </x:c>
      <x:c r="Y25" s="62">
        <x:v>30</x:v>
      </x:c>
      <x:c r="Z25" s="62">
        <x:v>190</x:v>
      </x:c>
      <x:c r="AA25" s="62">
        <x:v>390</x:v>
      </x:c>
      <x:c r="AB25" s="62">
        <x:v>710</x:v>
      </x:c>
      <x:c r="AC25" s="62">
        <x:v>35</x:v>
      </x:c>
      <x:c r="AD25" s="62">
        <x:v>350</x:v>
      </x:c>
      <x:c r="AE25" s="62">
        <x:v>400</x:v>
      </x:c>
      <x:c r="AF25" s="62">
        <x:v>180</x:v>
      </x:c>
      <x:c r="AG25" s="62">
        <x:v>105</x:v>
      </x:c>
      <x:c r="AH25" s="62"/>
    </x:row>
    <x:row r="26" spans="1:34" ht="18" customHeight="1">
      <x:c r="A26" s="86"/>
      <x:c r="B26" s="63" t="s">
        <x:v>11</x:v>
      </x:c>
      <x:c r="C26" s="61">
        <x:f t="shared" si="0"/>
        <x:v>47920</x:v>
      </x:c>
      <x:c r="D26" s="62">
        <x:v>3300</x:v>
      </x:c>
      <x:c r="E26" s="62">
        <x:v>740</x:v>
      </x:c>
      <x:c r="F26" s="62">
        <x:v>1750</x:v>
      </x:c>
      <x:c r="G26" s="62">
        <x:v>620</x:v>
      </x:c>
      <x:c r="H26" s="62">
        <x:v>250</x:v>
      </x:c>
      <x:c r="I26" s="62">
        <x:v>670</x:v>
      </x:c>
      <x:c r="J26" s="62">
        <x:v>1250</x:v>
      </x:c>
      <x:c r="K26" s="62">
        <x:v>4000</x:v>
      </x:c>
      <x:c r="L26" s="62">
        <x:v>1960</x:v>
      </x:c>
      <x:c r="M26" s="62">
        <x:v>1550</x:v>
      </x:c>
      <x:c r="N26" s="62">
        <x:v>1470</x:v>
      </x:c>
      <x:c r="O26" s="62">
        <x:v>4700</x:v>
      </x:c>
      <x:c r="P26" s="62">
        <x:v>2000</x:v>
      </x:c>
      <x:c r="Q26" s="62">
        <x:v>1790</x:v>
      </x:c>
      <x:c r="R26" s="62">
        <x:v>790</x:v>
      </x:c>
      <x:c r="S26" s="62">
        <x:v>880</x:v>
      </x:c>
      <x:c r="T26" s="62">
        <x:v>2100</x:v>
      </x:c>
      <x:c r="U26" s="62">
        <x:v>970</x:v>
      </x:c>
      <x:c r="V26" s="62">
        <x:v>750</x:v>
      </x:c>
      <x:c r="W26" s="62">
        <x:v>1800</x:v>
      </x:c>
      <x:c r="X26" s="62">
        <x:v>2250</x:v>
      </x:c>
      <x:c r="Y26" s="62">
        <x:v>770</x:v>
      </x:c>
      <x:c r="Z26" s="62">
        <x:v>1230</x:v>
      </x:c>
      <x:c r="AA26" s="62">
        <x:v>2800</x:v>
      </x:c>
      <x:c r="AB26" s="62">
        <x:v>2550</x:v>
      </x:c>
      <x:c r="AC26" s="62">
        <x:v>720</x:v>
      </x:c>
      <x:c r="AD26" s="62">
        <x:v>1260</x:v>
      </x:c>
      <x:c r="AE26" s="62">
        <x:v>3000</x:v>
      </x:c>
      <x:c r="AF26" s="62">
        <x:v>2600</x:v>
      </x:c>
      <x:c r="AG26" s="62">
        <x:v>3650</x:v>
      </x:c>
      <x:c r="AH26" s="62"/>
    </x:row>
    <x:row r="27" spans="1:34" ht="18" customHeight="1">
      <x:c r="A27" s="86"/>
      <x:c r="B27" s="63" t="s">
        <x:v>38</x:v>
      </x:c>
      <x:c r="C27" s="61">
        <x:f t="shared" si="0"/>
        <x:v>6590</x:v>
      </x:c>
      <x:c r="D27" s="62">
        <x:v>270</x:v>
      </x:c>
      <x:c r="E27" s="62">
        <x:v>215</x:v>
      </x:c>
      <x:c r="F27" s="62">
        <x:v>510</x:v>
      </x:c>
      <x:c r="G27" s="62">
        <x:v>45</x:v>
      </x:c>
      <x:c r="H27" s="62"/>
      <x:c r="I27" s="62">
        <x:v>75</x:v>
      </x:c>
      <x:c r="J27" s="62">
        <x:v>110</x:v>
      </x:c>
      <x:c r="K27" s="62">
        <x:v>400</x:v>
      </x:c>
      <x:c r="L27" s="62">
        <x:v>390</x:v>
      </x:c>
      <x:c r="M27" s="62">
        <x:v>260</x:v>
      </x:c>
      <x:c r="N27" s="62">
        <x:v>290</x:v>
      </x:c>
      <x:c r="O27" s="62">
        <x:v>590</x:v>
      </x:c>
      <x:c r="P27" s="62">
        <x:v>145</x:v>
      </x:c>
      <x:c r="Q27" s="62">
        <x:v>70</x:v>
      </x:c>
      <x:c r="R27" s="62">
        <x:v>130</x:v>
      </x:c>
      <x:c r="S27" s="62">
        <x:v>170</x:v>
      </x:c>
      <x:c r="T27" s="62">
        <x:v>245</x:v>
      </x:c>
      <x:c r="U27" s="62">
        <x:v>245</x:v>
      </x:c>
      <x:c r="V27" s="62">
        <x:v>135</x:v>
      </x:c>
      <x:c r="W27" s="62">
        <x:v>190</x:v>
      </x:c>
      <x:c r="X27" s="62">
        <x:v>250</x:v>
      </x:c>
      <x:c r="Y27" s="62">
        <x:v>215</x:v>
      </x:c>
      <x:c r="Z27" s="62">
        <x:v>215</x:v>
      </x:c>
      <x:c r="AA27" s="62">
        <x:v>310</x:v>
      </x:c>
      <x:c r="AB27" s="62">
        <x:v>370</x:v>
      </x:c>
      <x:c r="AC27" s="62">
        <x:v>170</x:v>
      </x:c>
      <x:c r="AD27" s="62">
        <x:v>215</x:v>
      </x:c>
      <x:c r="AE27" s="62">
        <x:v>360</x:v>
      </x:c>
      <x:c r="AF27" s="62">
        <x:v>310</x:v>
      </x:c>
      <x:c r="AG27" s="62">
        <x:v>260</x:v>
      </x:c>
      <x:c r="AH27" s="62"/>
    </x:row>
    <x:row r="28" spans="1:34" ht="18" customHeight="1">
      <x:c r="A28" s="87"/>
      <x:c r="B28" s="63" t="s">
        <x:v>17</x:v>
      </x:c>
      <x:c r="C28" s="61"/>
      <x:c r="D28" s="62">
        <x:v>200</x:v>
      </x:c>
      <x:c r="E28" s="62">
        <x:v>2000</x:v>
      </x:c>
      <x:c r="F28" s="62"/>
      <x:c r="G28" s="62"/>
      <x:c r="H28" s="62">
        <x:v>100</x:v>
      </x:c>
      <x:c r="I28" s="62">
        <x:v>300</x:v>
      </x:c>
      <x:c r="J28" s="62"/>
      <x:c r="K28" s="62"/>
      <x:c r="L28" s="62">
        <x:v>200</x:v>
      </x:c>
      <x:c r="M28" s="62">
        <x:v>350</x:v>
      </x:c>
      <x:c r="N28" s="62"/>
      <x:c r="O28" s="62"/>
      <x:c r="P28" s="62">
        <x:v>200</x:v>
      </x:c>
      <x:c r="Q28" s="62">
        <x:v>300</x:v>
      </x:c>
      <x:c r="R28" s="62"/>
      <x:c r="S28" s="62"/>
      <x:c r="T28" s="62">
        <x:v>200</x:v>
      </x:c>
      <x:c r="U28" s="62">
        <x:v>350</x:v>
      </x:c>
      <x:c r="V28" s="62"/>
      <x:c r="W28" s="62"/>
      <x:c r="X28" s="62">
        <x:v>200</x:v>
      </x:c>
      <x:c r="Y28" s="62">
        <x:v>300</x:v>
      </x:c>
      <x:c r="Z28" s="62"/>
      <x:c r="AA28" s="62"/>
      <x:c r="AB28" s="62">
        <x:v>300</x:v>
      </x:c>
      <x:c r="AC28" s="62">
        <x:v>250</x:v>
      </x:c>
      <x:c r="AD28" s="62"/>
      <x:c r="AE28" s="62"/>
      <x:c r="AF28" s="62">
        <x:v>300</x:v>
      </x:c>
      <x:c r="AG28" s="62"/>
      <x:c r="AH28" s="62"/>
    </x:row>
    <x:row r="29" spans="1:34" ht="18" customHeight="1">
      <x:c r="A29" s="90" t="s">
        <x:v>8</x:v>
      </x:c>
      <x:c r="B29" s="91"/>
      <x:c r="C29" s="68">
        <x:f>SUM(D29:AE29)</x:f>
        <x:v>81409</x:v>
      </x:c>
      <x:c r="D29" s="68">
        <x:f t="shared" ref="D29:AG29" si="2">SUM(D24:D28)</x:f>
        <x:v>4125</x:v>
      </x:c>
      <x:c r="E29" s="68">
        <x:f t="shared" si="2"/>
        <x:v>3574</x:v>
      </x:c>
      <x:c r="F29" s="68">
        <x:f t="shared" si="2"/>
        <x:v>3260</x:v>
      </x:c>
      <x:c r="G29" s="68">
        <x:f t="shared" si="2"/>
        <x:v>890</x:v>
      </x:c>
      <x:c r="H29" s="68">
        <x:f t="shared" si="2"/>
        <x:v>400</x:v>
      </x:c>
      <x:c r="I29" s="68">
        <x:f t="shared" si="2"/>
        <x:v>1575</x:v>
      </x:c>
      <x:c r="J29" s="68">
        <x:f t="shared" si="2"/>
        <x:v>2085</x:v>
      </x:c>
      <x:c r="K29" s="68">
        <x:f t="shared" si="2"/>
        <x:v>4700</x:v>
      </x:c>
      <x:c r="L29" s="68">
        <x:f t="shared" si="2"/>
        <x:v>3110</x:v>
      </x:c>
      <x:c r="M29" s="68">
        <x:f t="shared" si="2"/>
        <x:v>3605</x:v>
      </x:c>
      <x:c r="N29" s="68">
        <x:f t="shared" si="2"/>
        <x:v>2950</x:v>
      </x:c>
      <x:c r="O29" s="68">
        <x:f t="shared" si="2"/>
        <x:v>6770</x:v>
      </x:c>
      <x:c r="P29" s="68">
        <x:f t="shared" si="2"/>
        <x:v>2785</x:v>
      </x:c>
      <x:c r="Q29" s="68">
        <x:f t="shared" si="2"/>
        <x:v>2650</x:v>
      </x:c>
      <x:c r="R29" s="68">
        <x:f t="shared" si="2"/>
        <x:v>1535</x:v>
      </x:c>
      <x:c r="S29" s="68">
        <x:f t="shared" si="2"/>
        <x:v>1610</x:v>
      </x:c>
      <x:c r="T29" s="68">
        <x:f t="shared" si="2"/>
        <x:v>3115</x:v>
      </x:c>
      <x:c r="U29" s="68">
        <x:f t="shared" si="2"/>
        <x:v>2405</x:v>
      </x:c>
      <x:c r="V29" s="68">
        <x:f t="shared" si="2"/>
        <x:v>1410</x:v>
      </x:c>
      <x:c r="W29" s="68">
        <x:f t="shared" si="2"/>
        <x:v>3080</x:v>
      </x:c>
      <x:c r="X29" s="68">
        <x:f t="shared" si="2"/>
        <x:v>3340</x:v>
      </x:c>
      <x:c r="Y29" s="68">
        <x:f t="shared" si="2"/>
        <x:v>1605</x:v>
      </x:c>
      <x:c r="Z29" s="68">
        <x:f t="shared" si="2"/>
        <x:v>2375</x:v>
      </x:c>
      <x:c r="AA29" s="68">
        <x:f t="shared" si="2"/>
        <x:v>4890</x:v>
      </x:c>
      <x:c r="AB29" s="68">
        <x:f t="shared" si="2"/>
        <x:v>4420</x:v>
      </x:c>
      <x:c r="AC29" s="68">
        <x:f t="shared" si="2"/>
        <x:v>1440</x:v>
      </x:c>
      <x:c r="AD29" s="68">
        <x:f t="shared" si="2"/>
        <x:v>2485</x:v>
      </x:c>
      <x:c r="AE29" s="68">
        <x:f t="shared" si="2"/>
        <x:v>5220</x:v>
      </x:c>
      <x:c r="AF29" s="68">
        <x:f t="shared" si="2"/>
        <x:v>3625</x:v>
      </x:c>
      <x:c r="AG29" s="68">
        <x:f t="shared" si="2"/>
        <x:v>4585</x:v>
      </x:c>
      <x:c r="AH29" s="68"/>
    </x:row>
    <x:row r="30" spans="1:34" ht="18" customHeight="1">
      <x:c r="A30" s="81" t="s">
        <x:v>22</x:v>
      </x:c>
      <x:c r="B30" s="82"/>
      <x:c r="C30" s="69">
        <x:f t="shared" ref="C30:AG30" si="3">C23+C29</x:f>
        <x:v>878763</x:v>
      </x:c>
      <x:c r="D30" s="70">
        <x:f t="shared" si="3"/>
        <x:v>58508</x:v>
      </x:c>
      <x:c r="E30" s="70">
        <x:f t="shared" si="3"/>
        <x:v>51899</x:v>
      </x:c>
      <x:c r="F30" s="70">
        <x:f t="shared" si="3"/>
        <x:v>43165</x:v>
      </x:c>
      <x:c r="G30" s="70">
        <x:f t="shared" si="3"/>
        <x:v>14035</x:v>
      </x:c>
      <x:c r="H30" s="70">
        <x:f t="shared" si="3"/>
        <x:v>3431</x:v>
      </x:c>
      <x:c r="I30" s="70">
        <x:f t="shared" si="3"/>
        <x:v>12670</x:v>
      </x:c>
      <x:c r="J30" s="70">
        <x:f t="shared" si="3"/>
        <x:v>24505</x:v>
      </x:c>
      <x:c r="K30" s="70">
        <x:f t="shared" si="3"/>
        <x:v>38500</x:v>
      </x:c>
      <x:c r="L30" s="70">
        <x:f t="shared" si="3"/>
        <x:v>29700</x:v>
      </x:c>
      <x:c r="M30" s="70">
        <x:f t="shared" si="3"/>
        <x:v>29935</x:v>
      </x:c>
      <x:c r="N30" s="70">
        <x:f t="shared" si="3"/>
        <x:v>35520</x:v>
      </x:c>
      <x:c r="O30" s="70">
        <x:f t="shared" si="3"/>
        <x:v>53570</x:v>
      </x:c>
      <x:c r="P30" s="70">
        <x:f t="shared" si="3"/>
        <x:v>26275</x:v>
      </x:c>
      <x:c r="Q30" s="70">
        <x:f t="shared" si="3"/>
        <x:v>26825</x:v>
      </x:c>
      <x:c r="R30" s="70">
        <x:f t="shared" si="3"/>
        <x:v>17435</x:v>
      </x:c>
      <x:c r="S30" s="70">
        <x:f t="shared" si="3"/>
        <x:v>16200</x:v>
      </x:c>
      <x:c r="T30" s="70">
        <x:f t="shared" si="3"/>
        <x:v>28960</x:v>
      </x:c>
      <x:c r="U30" s="70">
        <x:f t="shared" si="3"/>
        <x:v>36045</x:v>
      </x:c>
      <x:c r="V30" s="70">
        <x:f t="shared" si="3"/>
        <x:v>19630</x:v>
      </x:c>
      <x:c r="W30" s="70">
        <x:f t="shared" si="3"/>
        <x:v>40670</x:v>
      </x:c>
      <x:c r="X30" s="70">
        <x:f t="shared" si="3"/>
        <x:v>31230</x:v>
      </x:c>
      <x:c r="Y30" s="70">
        <x:f t="shared" si="3"/>
        <x:v>23010</x:v>
      </x:c>
      <x:c r="Z30" s="70">
        <x:f t="shared" si="3"/>
        <x:v>26090</x:v>
      </x:c>
      <x:c r="AA30" s="70">
        <x:f t="shared" si="3"/>
        <x:v>62800</x:v>
      </x:c>
      <x:c r="AB30" s="70">
        <x:f t="shared" si="3"/>
        <x:v>43315</x:v>
      </x:c>
      <x:c r="AC30" s="70">
        <x:f t="shared" si="3"/>
        <x:v>18680</x:v>
      </x:c>
      <x:c r="AD30" s="70">
        <x:f t="shared" si="3"/>
        <x:v>21960</x:v>
      </x:c>
      <x:c r="AE30" s="70">
        <x:f t="shared" si="3"/>
        <x:v>44200</x:v>
      </x:c>
      <x:c r="AF30" s="70">
        <x:f t="shared" si="3"/>
        <x:v>47540</x:v>
      </x:c>
      <x:c r="AG30" s="70">
        <x:f t="shared" si="3"/>
        <x:v>55090</x:v>
      </x:c>
      <x:c r="AH30" s="70"/>
    </x:row>
  </x:sheetData>
  <x:mergeCells count="13">
    <x:mergeCell ref="A30:B30"/>
    <x:mergeCell ref="A6:B6"/>
    <x:mergeCell ref="A7:B7"/>
    <x:mergeCell ref="A8:A22"/>
    <x:mergeCell ref="A23:B23"/>
    <x:mergeCell ref="A24:A28"/>
    <x:mergeCell ref="A29:B29"/>
    <x:mergeCell ref="A1:AI1"/>
    <x:mergeCell ref="A2:B2"/>
    <x:mergeCell ref="C2:C4"/>
    <x:mergeCell ref="A3:B3"/>
    <x:mergeCell ref="A4:B4"/>
    <x:mergeCell ref="A5:B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I30"/>
  <x:sheetViews>
    <x:sheetView topLeftCell="J1" zoomScaleNormal="100" zoomScaleSheetLayoutView="75" workbookViewId="0">
      <x:selection activeCell="AH27" activeCellId="0" sqref="AH27:AH27"/>
    </x:sheetView>
  </x:sheetViews>
  <x:sheetFormatPr defaultColWidth="9.00390625" defaultRowHeight="16.399999999999999"/>
  <x:cols>
    <x:col min="4" max="34" width="9.00390625" style="29" bestFit="1" customWidth="1"/>
  </x:cols>
  <x:sheetData>
    <x:row r="1" spans="1:35" ht="30" customHeight="1">
      <x:c r="A1" s="92" t="s">
        <x:v>87</x:v>
      </x:c>
      <x:c r="B1" s="92"/>
      <x:c r="C1" s="92"/>
      <x:c r="D1" s="92"/>
      <x:c r="E1" s="92"/>
      <x:c r="F1" s="92"/>
      <x:c r="G1" s="92"/>
      <x:c r="H1" s="92"/>
      <x:c r="I1" s="92"/>
      <x:c r="J1" s="92"/>
      <x:c r="K1" s="92"/>
      <x:c r="L1" s="92"/>
      <x:c r="M1" s="92"/>
      <x:c r="N1" s="92"/>
      <x:c r="O1" s="92"/>
      <x:c r="P1" s="92"/>
      <x:c r="Q1" s="92"/>
      <x:c r="R1" s="92"/>
      <x:c r="S1" s="92"/>
      <x:c r="T1" s="92"/>
      <x:c r="U1" s="92"/>
      <x:c r="V1" s="92"/>
      <x:c r="W1" s="92"/>
      <x:c r="X1" s="92"/>
      <x:c r="Y1" s="92"/>
      <x:c r="Z1" s="92"/>
      <x:c r="AA1" s="92"/>
      <x:c r="AB1" s="92"/>
      <x:c r="AC1" s="92"/>
      <x:c r="AD1" s="92"/>
      <x:c r="AE1" s="92"/>
      <x:c r="AF1" s="92"/>
      <x:c r="AG1" s="92"/>
      <x:c r="AH1" s="92"/>
      <x:c r="AI1" s="92"/>
    </x:row>
    <x:row r="2" spans="1:34" ht="18" customHeight="1">
      <x:c r="A2" s="93" t="s">
        <x:v>54</x:v>
      </x:c>
      <x:c r="B2" s="9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  <x:c r="AH2" s="58">
        <x:v>31</x:v>
      </x:c>
    </x:row>
    <x:row r="3" spans="1:34" ht="18" customHeight="1">
      <x:c r="A3" s="98" t="s">
        <x:v>68</x:v>
      </x:c>
      <x:c r="B3" s="99"/>
      <x:c r="C3" s="96"/>
      <x:c r="D3" s="59" t="s">
        <x:v>3</x:v>
      </x:c>
      <x:c r="E3" s="59" t="s">
        <x:v>5</x:v>
      </x:c>
      <x:c r="F3" s="59" t="s">
        <x:v>27</x:v>
      </x:c>
      <x:c r="G3" s="59" t="s">
        <x:v>19</x:v>
      </x:c>
      <x:c r="H3" s="59" t="s">
        <x:v>18</x:v>
      </x:c>
      <x:c r="I3" s="59" t="s">
        <x:v>26</x:v>
      </x:c>
      <x:c r="J3" s="59" t="s">
        <x:v>29</x:v>
      </x:c>
      <x:c r="K3" s="59" t="s">
        <x:v>3</x:v>
      </x:c>
      <x:c r="L3" s="59" t="s">
        <x:v>5</x:v>
      </x:c>
      <x:c r="M3" s="59" t="s">
        <x:v>27</x:v>
      </x:c>
      <x:c r="N3" s="59" t="s">
        <x:v>19</x:v>
      </x:c>
      <x:c r="O3" s="59" t="s">
        <x:v>18</x:v>
      </x:c>
      <x:c r="P3" s="59" t="s">
        <x:v>26</x:v>
      </x:c>
      <x:c r="Q3" s="59" t="s">
        <x:v>29</x:v>
      </x:c>
      <x:c r="R3" s="59" t="s">
        <x:v>3</x:v>
      </x:c>
      <x:c r="S3" s="59" t="s">
        <x:v>5</x:v>
      </x:c>
      <x:c r="T3" s="59" t="s">
        <x:v>27</x:v>
      </x:c>
      <x:c r="U3" s="59" t="s">
        <x:v>19</x:v>
      </x:c>
      <x:c r="V3" s="59" t="s">
        <x:v>18</x:v>
      </x:c>
      <x:c r="W3" s="59" t="s">
        <x:v>26</x:v>
      </x:c>
      <x:c r="X3" s="59" t="s">
        <x:v>29</x:v>
      </x:c>
      <x:c r="Y3" s="59" t="s">
        <x:v>3</x:v>
      </x:c>
      <x:c r="Z3" s="59" t="s">
        <x:v>5</x:v>
      </x:c>
      <x:c r="AA3" s="59" t="s">
        <x:v>27</x:v>
      </x:c>
      <x:c r="AB3" s="59" t="s">
        <x:v>19</x:v>
      </x:c>
      <x:c r="AC3" s="59" t="s">
        <x:v>18</x:v>
      </x:c>
      <x:c r="AD3" s="59" t="s">
        <x:v>26</x:v>
      </x:c>
      <x:c r="AE3" s="59" t="s">
        <x:v>29</x:v>
      </x:c>
      <x:c r="AF3" s="59" t="s">
        <x:v>3</x:v>
      </x:c>
      <x:c r="AG3" s="59" t="s">
        <x:v>5</x:v>
      </x:c>
      <x:c r="AH3" s="59" t="s">
        <x:v>27</x:v>
      </x:c>
    </x:row>
    <x:row r="4" spans="1:34" ht="18" customHeight="1">
      <x:c r="A4" s="100" t="s">
        <x:v>33</x:v>
      </x:c>
      <x:c r="B4" s="84"/>
      <x:c r="C4" s="97"/>
      <x:c r="D4" s="60" t="s">
        <x:v>21</x:v>
      </x:c>
      <x:c r="E4" s="60" t="s">
        <x:v>58</x:v>
      </x:c>
      <x:c r="F4" s="60" t="s">
        <x:v>10</x:v>
      </x:c>
      <x:c r="G4" s="60" t="s">
        <x:v>2</x:v>
      </x:c>
      <x:c r="H4" s="60" t="s">
        <x:v>21</x:v>
      </x:c>
      <x:c r="I4" s="60" t="s">
        <x:v>2</x:v>
      </x:c>
      <x:c r="J4" s="60" t="s">
        <x:v>21</x:v>
      </x:c>
      <x:c r="K4" s="60" t="s">
        <x:v>21</x:v>
      </x:c>
      <x:c r="L4" s="60" t="s">
        <x:v>58</x:v>
      </x:c>
      <x:c r="M4" s="60" t="s">
        <x:v>52</x:v>
      </x:c>
      <x:c r="N4" s="60" t="s">
        <x:v>21</x:v>
      </x:c>
      <x:c r="O4" s="60" t="s">
        <x:v>21</x:v>
      </x:c>
      <x:c r="P4" s="60" t="s">
        <x:v>21</x:v>
      </x:c>
      <x:c r="Q4" s="60" t="s">
        <x:v>2</x:v>
      </x:c>
      <x:c r="R4" s="60" t="s">
        <x:v>21</x:v>
      </x:c>
      <x:c r="S4" s="60" t="s">
        <x:v>21</x:v>
      </x:c>
      <x:c r="T4" s="60" t="s">
        <x:v>21</x:v>
      </x:c>
      <x:c r="U4" s="60" t="s">
        <x:v>21</x:v>
      </x:c>
      <x:c r="V4" s="60" t="s">
        <x:v>21</x:v>
      </x:c>
      <x:c r="W4" s="60" t="s">
        <x:v>21</x:v>
      </x:c>
      <x:c r="X4" s="60" t="s">
        <x:v>21</x:v>
      </x:c>
      <x:c r="Y4" s="60" t="s">
        <x:v>21</x:v>
      </x:c>
      <x:c r="Z4" s="60" t="s">
        <x:v>21</x:v>
      </x:c>
      <x:c r="AA4" s="60" t="s">
        <x:v>21</x:v>
      </x:c>
      <x:c r="AB4" s="60" t="s">
        <x:v>21</x:v>
      </x:c>
      <x:c r="AC4" s="60" t="s">
        <x:v>21</x:v>
      </x:c>
      <x:c r="AD4" s="60" t="s">
        <x:v>21</x:v>
      </x:c>
      <x:c r="AE4" s="60" t="s">
        <x:v>21</x:v>
      </x:c>
      <x:c r="AF4" s="60" t="s">
        <x:v>21</x:v>
      </x:c>
      <x:c r="AG4" s="60" t="s">
        <x:v>21</x:v>
      </x:c>
      <x:c r="AH4" s="60" t="s">
        <x:v>21</x:v>
      </x:c>
    </x:row>
    <x:row r="5" spans="1:34" ht="18" customHeight="1">
      <x:c r="A5" s="100" t="s">
        <x:v>74</x:v>
      </x:c>
      <x:c r="B5" s="84"/>
      <x:c r="C5" s="61">
        <x:f t="shared" ref="C5:C27" si="0">SUM(D5:AE5)</x:f>
        <x:v>9100</x:v>
      </x:c>
      <x:c r="D5" s="62">
        <x:v>1000</x:v>
      </x:c>
      <x:c r="E5" s="62"/>
      <x:c r="F5" s="62">
        <x:v>300</x:v>
      </x:c>
      <x:c r="G5" s="62">
        <x:v>300</x:v>
      </x:c>
      <x:c r="H5" s="62">
        <x:v>600</x:v>
      </x:c>
      <x:c r="I5" s="62"/>
      <x:c r="J5" s="62">
        <x:v>500</x:v>
      </x:c>
      <x:c r="K5" s="62">
        <x:v>500</x:v>
      </x:c>
      <x:c r="L5" s="62">
        <x:v>400</x:v>
      </x:c>
      <x:c r="M5" s="62"/>
      <x:c r="N5" s="62">
        <x:v>500</x:v>
      </x:c>
      <x:c r="O5" s="62">
        <x:v>500</x:v>
      </x:c>
      <x:c r="P5" s="62">
        <x:v>500</x:v>
      </x:c>
      <x:c r="Q5" s="62"/>
      <x:c r="R5" s="62">
        <x:v>500</x:v>
      </x:c>
      <x:c r="S5" s="62">
        <x:v>500</x:v>
      </x:c>
      <x:c r="T5" s="62"/>
      <x:c r="U5" s="62"/>
      <x:c r="V5" s="62">
        <x:v>500</x:v>
      </x:c>
      <x:c r="W5" s="62">
        <x:v>500</x:v>
      </x:c>
      <x:c r="X5" s="62"/>
      <x:c r="Y5" s="62"/>
      <x:c r="Z5" s="62">
        <x:v>500</x:v>
      </x:c>
      <x:c r="AA5" s="62">
        <x:v>500</x:v>
      </x:c>
      <x:c r="AB5" s="62"/>
      <x:c r="AC5" s="62"/>
      <x:c r="AD5" s="62">
        <x:v>500</x:v>
      </x:c>
      <x:c r="AE5" s="62">
        <x:v>500</x:v>
      </x:c>
      <x:c r="AF5" s="62">
        <x:v>100</x:v>
      </x:c>
      <x:c r="AG5" s="62"/>
      <x:c r="AH5" s="62">
        <x:v>500</x:v>
      </x:c>
    </x:row>
    <x:row r="6" spans="1:34" ht="18" customHeight="1">
      <x:c r="A6" s="83" t="s">
        <x:v>0</x:v>
      </x:c>
      <x:c r="B6" s="84"/>
      <x:c r="C6" s="61">
        <x:f t="shared" si="0"/>
        <x:v>221650</x:v>
      </x:c>
      <x:c r="D6" s="62">
        <x:v>7000</x:v>
      </x:c>
      <x:c r="E6" s="62">
        <x:v>9500</x:v>
      </x:c>
      <x:c r="F6" s="62">
        <x:v>1500</x:v>
      </x:c>
      <x:c r="G6" s="62">
        <x:v>1850</x:v>
      </x:c>
      <x:c r="H6" s="62">
        <x:v>4500</x:v>
      </x:c>
      <x:c r="I6" s="62">
        <x:v>10000</x:v>
      </x:c>
      <x:c r="J6" s="62">
        <x:v>14800</x:v>
      </x:c>
      <x:c r="K6" s="62">
        <x:v>7000</x:v>
      </x:c>
      <x:c r="L6" s="62">
        <x:v>4600</x:v>
      </x:c>
      <x:c r="M6" s="62">
        <x:v>10000</x:v>
      </x:c>
      <x:c r="N6" s="62">
        <x:v>5800</x:v>
      </x:c>
      <x:c r="O6" s="62">
        <x:v>5200</x:v>
      </x:c>
      <x:c r="P6" s="62">
        <x:v>4200</x:v>
      </x:c>
      <x:c r="Q6" s="62">
        <x:v>11500</x:v>
      </x:c>
      <x:c r="R6" s="62">
        <x:v>8000</x:v>
      </x:c>
      <x:c r="S6" s="62">
        <x:v>11000</x:v>
      </x:c>
      <x:c r="T6" s="62">
        <x:v>4300</x:v>
      </x:c>
      <x:c r="U6" s="62">
        <x:v>11000</x:v>
      </x:c>
      <x:c r="V6" s="62">
        <x:v>8800</x:v>
      </x:c>
      <x:c r="W6" s="62">
        <x:v>4500</x:v>
      </x:c>
      <x:c r="X6" s="62">
        <x:v>10000</x:v>
      </x:c>
      <x:c r="Y6" s="62">
        <x:v>14000</x:v>
      </x:c>
      <x:c r="Z6" s="62">
        <x:v>10000</x:v>
      </x:c>
      <x:c r="AA6" s="62">
        <x:v>4100</x:v>
      </x:c>
      <x:c r="AB6" s="62">
        <x:v>6500</x:v>
      </x:c>
      <x:c r="AC6" s="62">
        <x:v>14000</x:v>
      </x:c>
      <x:c r="AD6" s="62">
        <x:v>9000</x:v>
      </x:c>
      <x:c r="AE6" s="62">
        <x:v>9000</x:v>
      </x:c>
      <x:c r="AF6" s="62">
        <x:v>6500</x:v>
      </x:c>
      <x:c r="AG6" s="62">
        <x:v>15500</x:v>
      </x:c>
      <x:c r="AH6" s="62">
        <x:v>9000</x:v>
      </x:c>
    </x:row>
    <x:row r="7" spans="1:34" ht="18" customHeight="1">
      <x:c r="A7" s="83" t="s">
        <x:v>76</x:v>
      </x:c>
      <x:c r="B7" s="84"/>
      <x:c r="C7" s="61">
        <x:f t="shared" si="0"/>
        <x:v>241530</x:v>
      </x:c>
      <x:c r="D7" s="62">
        <x:v>17150</x:v>
      </x:c>
      <x:c r="E7" s="62">
        <x:v>2100</x:v>
      </x:c>
      <x:c r="F7" s="62">
        <x:v>2500</x:v>
      </x:c>
      <x:c r="G7" s="62">
        <x:v>3200</x:v>
      </x:c>
      <x:c r="H7" s="62">
        <x:v>4700</x:v>
      </x:c>
      <x:c r="I7" s="62">
        <x:v>7700</x:v>
      </x:c>
      <x:c r="J7" s="62">
        <x:v>11500</x:v>
      </x:c>
      <x:c r="K7" s="62">
        <x:v>17650</x:v>
      </x:c>
      <x:c r="L7" s="62">
        <x:v>930</x:v>
      </x:c>
      <x:c r="M7" s="62">
        <x:v>6900</x:v>
      </x:c>
      <x:c r="N7" s="62">
        <x:v>11500</x:v>
      </x:c>
      <x:c r="O7" s="62">
        <x:v>8500</x:v>
      </x:c>
      <x:c r="P7" s="62">
        <x:v>5400</x:v>
      </x:c>
      <x:c r="Q7" s="62">
        <x:v>11700</x:v>
      </x:c>
      <x:c r="R7" s="62">
        <x:v>12000</x:v>
      </x:c>
      <x:c r="S7" s="62">
        <x:v>8400</x:v>
      </x:c>
      <x:c r="T7" s="62">
        <x:v>3350</x:v>
      </x:c>
      <x:c r="U7" s="62">
        <x:v>7000</x:v>
      </x:c>
      <x:c r="V7" s="62">
        <x:v>13000</x:v>
      </x:c>
      <x:c r="W7" s="62">
        <x:v>10100</x:v>
      </x:c>
      <x:c r="X7" s="62">
        <x:v>4900</x:v>
      </x:c>
      <x:c r="Y7" s="62">
        <x:v>10100</x:v>
      </x:c>
      <x:c r="Z7" s="62">
        <x:v>13000</x:v>
      </x:c>
      <x:c r="AA7" s="62">
        <x:v>9000</x:v>
      </x:c>
      <x:c r="AB7" s="62">
        <x:v>6450</x:v>
      </x:c>
      <x:c r="AC7" s="62">
        <x:v>9000</x:v>
      </x:c>
      <x:c r="AD7" s="62">
        <x:v>13000</x:v>
      </x:c>
      <x:c r="AE7" s="62">
        <x:v>10800</x:v>
      </x:c>
      <x:c r="AF7" s="62">
        <x:v>10800</x:v>
      </x:c>
      <x:c r="AG7" s="62">
        <x:v>11300</x:v>
      </x:c>
      <x:c r="AH7" s="62">
        <x:v>13000</x:v>
      </x:c>
    </x:row>
    <x:row r="8" spans="1:34" ht="18" customHeight="1">
      <x:c r="A8" s="85" t="s">
        <x:v>48</x:v>
      </x:c>
      <x:c r="B8" s="63" t="s">
        <x:v>34</x:v>
      </x:c>
      <x:c r="C8" s="61">
        <x:f t="shared" si="0"/>
        <x:v>160110</x:v>
      </x:c>
      <x:c r="D8" s="62">
        <x:v>4290</x:v>
      </x:c>
      <x:c r="E8" s="62">
        <x:v>2990</x:v>
      </x:c>
      <x:c r="F8" s="62">
        <x:v>1860</x:v>
      </x:c>
      <x:c r="G8" s="62">
        <x:v>1870</x:v>
      </x:c>
      <x:c r="H8" s="62">
        <x:v>3990</x:v>
      </x:c>
      <x:c r="I8" s="62">
        <x:v>5400</x:v>
      </x:c>
      <x:c r="J8" s="62">
        <x:v>11600</x:v>
      </x:c>
      <x:c r="K8" s="62">
        <x:v>9600</x:v>
      </x:c>
      <x:c r="L8" s="62">
        <x:v>2260</x:v>
      </x:c>
      <x:c r="M8" s="62">
        <x:v>5200</x:v>
      </x:c>
      <x:c r="N8" s="62">
        <x:v>6500</x:v>
      </x:c>
      <x:c r="O8" s="62">
        <x:v>4650</x:v>
      </x:c>
      <x:c r="P8" s="62">
        <x:v>4310</x:v>
      </x:c>
      <x:c r="Q8" s="62">
        <x:v>7200</x:v>
      </x:c>
      <x:c r="R8" s="62">
        <x:v>8300</x:v>
      </x:c>
      <x:c r="S8" s="62">
        <x:v>4130</x:v>
      </x:c>
      <x:c r="T8" s="62">
        <x:v>3110</x:v>
      </x:c>
      <x:c r="U8" s="62">
        <x:v>6500</x:v>
      </x:c>
      <x:c r="V8" s="62">
        <x:v>9200</x:v>
      </x:c>
      <x:c r="W8" s="62">
        <x:v>3880</x:v>
      </x:c>
      <x:c r="X8" s="62">
        <x:v>3420</x:v>
      </x:c>
      <x:c r="Y8" s="62">
        <x:v>7800</x:v>
      </x:c>
      <x:c r="Z8" s="62">
        <x:v>10400</x:v>
      </x:c>
      <x:c r="AA8" s="62">
        <x:v>2800</x:v>
      </x:c>
      <x:c r="AB8" s="62">
        <x:v>3400</x:v>
      </x:c>
      <x:c r="AC8" s="62">
        <x:v>7600</x:v>
      </x:c>
      <x:c r="AD8" s="62">
        <x:v>10200</x:v>
      </x:c>
      <x:c r="AE8" s="62">
        <x:v>7650</x:v>
      </x:c>
      <x:c r="AF8" s="62">
        <x:v>5300</x:v>
      </x:c>
      <x:c r="AG8" s="62">
        <x:v>8250</x:v>
      </x:c>
      <x:c r="AH8" s="62">
        <x:v>9650</x:v>
      </x:c>
    </x:row>
    <x:row r="9" spans="1:34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  <x:c r="AH9" s="62"/>
    </x:row>
    <x:row r="10" spans="1:34" ht="18" customHeight="1">
      <x:c r="A10" s="86"/>
      <x:c r="B10" s="63" t="s">
        <x:v>56</x:v>
      </x:c>
      <x:c r="C10" s="61">
        <x:f t="shared" si="0"/>
        <x:v>5805</x:v>
      </x:c>
      <x:c r="D10" s="62">
        <x:v>170</x:v>
      </x:c>
      <x:c r="E10" s="62">
        <x:v>400</x:v>
      </x:c>
      <x:c r="F10" s="62">
        <x:v>50</x:v>
      </x:c>
      <x:c r="G10" s="62">
        <x:v>70</x:v>
      </x:c>
      <x:c r="H10" s="62">
        <x:v>120</x:v>
      </x:c>
      <x:c r="I10" s="62">
        <x:v>60</x:v>
      </x:c>
      <x:c r="J10" s="62">
        <x:v>905</x:v>
      </x:c>
      <x:c r="K10" s="62">
        <x:v>160</x:v>
      </x:c>
      <x:c r="L10" s="62">
        <x:v>45</x:v>
      </x:c>
      <x:c r="M10" s="62">
        <x:v>60</x:v>
      </x:c>
      <x:c r="N10" s="62">
        <x:v>370</x:v>
      </x:c>
      <x:c r="O10" s="62">
        <x:v>120</x:v>
      </x:c>
      <x:c r="P10" s="62">
        <x:v>230</x:v>
      </x:c>
      <x:c r="Q10" s="62">
        <x:v>160</x:v>
      </x:c>
      <x:c r="R10" s="62">
        <x:v>400</x:v>
      </x:c>
      <x:c r="S10" s="62">
        <x:v>470</x:v>
      </x:c>
      <x:c r="T10" s="62">
        <x:v>80</x:v>
      </x:c>
      <x:c r="U10" s="62">
        <x:v>130</x:v>
      </x:c>
      <x:c r="V10" s="62">
        <x:v>340</x:v>
      </x:c>
      <x:c r="W10" s="62"/>
      <x:c r="X10" s="62">
        <x:v>75</x:v>
      </x:c>
      <x:c r="Y10" s="62">
        <x:v>130</x:v>
      </x:c>
      <x:c r="Z10" s="62">
        <x:v>340</x:v>
      </x:c>
      <x:c r="AA10" s="62">
        <x:v>105</x:v>
      </x:c>
      <x:c r="AB10" s="62">
        <x:v>75</x:v>
      </x:c>
      <x:c r="AC10" s="62">
        <x:v>330</x:v>
      </x:c>
      <x:c r="AD10" s="62">
        <x:v>340</x:v>
      </x:c>
      <x:c r="AE10" s="62">
        <x:v>70</x:v>
      </x:c>
      <x:c r="AF10" s="62">
        <x:v>90</x:v>
      </x:c>
      <x:c r="AG10" s="62">
        <x:v>470</x:v>
      </x:c>
      <x:c r="AH10" s="62">
        <x:v>340</x:v>
      </x:c>
    </x:row>
    <x:row r="11" spans="1:34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  <x:c r="AH11" s="62"/>
    </x:row>
    <x:row r="12" spans="1:34" ht="18" customHeight="1">
      <x:c r="A12" s="86"/>
      <x:c r="B12" s="63" t="s">
        <x:v>51</x:v>
      </x:c>
      <x:c r="C12" s="61">
        <x:f t="shared" si="0"/>
        <x:v>0</x:v>
      </x:c>
      <x:c r="D12" s="44"/>
      <x:c r="E12" s="80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/>
      <x:c r="AG12" s="62"/>
      <x:c r="AH12" s="62"/>
    </x:row>
    <x:row r="13" spans="1:34" ht="18" customHeight="1">
      <x:c r="A13" s="86"/>
      <x:c r="B13" s="63" t="s">
        <x:v>25</x:v>
      </x:c>
      <x:c r="C13" s="61">
        <x:f t="shared" si="0"/>
        <x:v>0</x:v>
      </x:c>
      <x:c r="D13" s="62"/>
      <x:c r="E13" s="62"/>
      <x:c r="F13" s="64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2"/>
      <x:c r="AB13" s="62"/>
      <x:c r="AC13" s="62"/>
      <x:c r="AD13" s="62"/>
      <x:c r="AE13" s="62"/>
      <x:c r="AF13" s="62"/>
      <x:c r="AG13" s="62"/>
      <x:c r="AH13" s="62"/>
    </x:row>
    <x:row r="14" spans="1:34" ht="18" customHeight="1">
      <x:c r="A14" s="86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  <x:c r="AH14" s="62"/>
    </x:row>
    <x:row r="15" spans="1:34" ht="18" customHeight="1">
      <x:c r="A15" s="86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  <x:c r="AH15" s="62"/>
    </x:row>
    <x:row r="16" spans="1:34" ht="18" customHeight="1">
      <x:c r="A16" s="86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  <x:c r="AF16" s="62"/>
      <x:c r="AG16" s="62"/>
      <x:c r="AH16" s="62"/>
    </x:row>
    <x:row r="17" spans="1:34" ht="18" customHeight="1">
      <x:c r="A17" s="86"/>
      <x:c r="B17" s="63" t="s">
        <x:v>24</x:v>
      </x:c>
      <x:c r="C17" s="61">
        <x:f>SUM(D17:AE17)</x:f>
        <x:v>122565</x:v>
      </x:c>
      <x:c r="D17" s="62">
        <x:v>8750</x:v>
      </x:c>
      <x:c r="E17" s="62">
        <x:v>2800</x:v>
      </x:c>
      <x:c r="F17" s="62">
        <x:v>430</x:v>
      </x:c>
      <x:c r="G17" s="62">
        <x:v>720</x:v>
      </x:c>
      <x:c r="H17" s="62">
        <x:v>4805</x:v>
      </x:c>
      <x:c r="I17" s="62">
        <x:v>5600</x:v>
      </x:c>
      <x:c r="J17" s="62">
        <x:v>4700</x:v>
      </x:c>
      <x:c r="K17" s="62">
        <x:v>8120</x:v>
      </x:c>
      <x:c r="L17" s="62">
        <x:v>1470</x:v>
      </x:c>
      <x:c r="M17" s="62">
        <x:v>5100</x:v>
      </x:c>
      <x:c r="N17" s="62">
        <x:v>2030</x:v>
      </x:c>
      <x:c r="O17" s="62">
        <x:v>1920</x:v>
      </x:c>
      <x:c r="P17" s="62">
        <x:v>3780</x:v>
      </x:c>
      <x:c r="Q17" s="62">
        <x:v>5700</x:v>
      </x:c>
      <x:c r="R17" s="62">
        <x:v>5800</x:v>
      </x:c>
      <x:c r="S17" s="62">
        <x:v>11190</x:v>
      </x:c>
      <x:c r="T17" s="62">
        <x:v>3250</x:v>
      </x:c>
      <x:c r="U17" s="62">
        <x:v>4800</x:v>
      </x:c>
      <x:c r="V17" s="62">
        <x:v>3600</x:v>
      </x:c>
      <x:c r="W17" s="62">
        <x:v>3540</x:v>
      </x:c>
      <x:c r="X17" s="62">
        <x:v>5000</x:v>
      </x:c>
      <x:c r="Y17" s="62">
        <x:v>6800</x:v>
      </x:c>
      <x:c r="Z17" s="62">
        <x:v>4200</x:v>
      </x:c>
      <x:c r="AA17" s="62">
        <x:v>1690</x:v>
      </x:c>
      <x:c r="AB17" s="62">
        <x:v>3640</x:v>
      </x:c>
      <x:c r="AC17" s="62">
        <x:v>5900</x:v>
      </x:c>
      <x:c r="AD17" s="62">
        <x:v>4000</x:v>
      </x:c>
      <x:c r="AE17" s="62">
        <x:v>3230</x:v>
      </x:c>
      <x:c r="AF17" s="62">
        <x:v>4760</x:v>
      </x:c>
      <x:c r="AG17" s="62">
        <x:v>3550</x:v>
      </x:c>
      <x:c r="AH17" s="62">
        <x:v>3350</x:v>
      </x:c>
    </x:row>
    <x:row r="18" spans="1:34" ht="18" customHeight="1">
      <x:c r="A18" s="86"/>
      <x:c r="B18" s="63" t="s">
        <x:v>4</x:v>
      </x:c>
      <x:c r="C18" s="61">
        <x:f t="shared" si="0"/>
        <x:v>2218</x:v>
      </x:c>
      <x:c r="D18" s="62">
        <x:v>40</x:v>
      </x:c>
      <x:c r="E18" s="62">
        <x:v>170</x:v>
      </x:c>
      <x:c r="F18" s="62">
        <x:v>90</x:v>
      </x:c>
      <x:c r="G18" s="62">
        <x:v>25</x:v>
      </x:c>
      <x:c r="H18" s="62">
        <x:v>30</x:v>
      </x:c>
      <x:c r="I18" s="62">
        <x:v>50</x:v>
      </x:c>
      <x:c r="J18" s="62">
        <x:v>218</x:v>
      </x:c>
      <x:c r="K18" s="62">
        <x:v>75</x:v>
      </x:c>
      <x:c r="L18" s="62"/>
      <x:c r="M18" s="62">
        <x:v>50</x:v>
      </x:c>
      <x:c r="N18" s="62">
        <x:v>145</x:v>
      </x:c>
      <x:c r="O18" s="62">
        <x:v>80</x:v>
      </x:c>
      <x:c r="P18" s="62">
        <x:v>35</x:v>
      </x:c>
      <x:c r="Q18" s="62">
        <x:v>50</x:v>
      </x:c>
      <x:c r="R18" s="62">
        <x:v>160</x:v>
      </x:c>
      <x:c r="S18" s="62">
        <x:v>90</x:v>
      </x:c>
      <x:c r="T18" s="62">
        <x:v>25</x:v>
      </x:c>
      <x:c r="U18" s="62">
        <x:v>50</x:v>
      </x:c>
      <x:c r="V18" s="62">
        <x:v>160</x:v>
      </x:c>
      <x:c r="W18" s="62">
        <x:v>55</x:v>
      </x:c>
      <x:c r="X18" s="62">
        <x:v>25</x:v>
      </x:c>
      <x:c r="Y18" s="62">
        <x:v>50</x:v>
      </x:c>
      <x:c r="Z18" s="62">
        <x:v>190</x:v>
      </x:c>
      <x:c r="AA18" s="62">
        <x:v>35</x:v>
      </x:c>
      <x:c r="AB18" s="62">
        <x:v>20</x:v>
      </x:c>
      <x:c r="AC18" s="62">
        <x:v>50</x:v>
      </x:c>
      <x:c r="AD18" s="62">
        <x:v>180</x:v>
      </x:c>
      <x:c r="AE18" s="62">
        <x:v>70</x:v>
      </x:c>
      <x:c r="AF18" s="62">
        <x:v>90</x:v>
      </x:c>
      <x:c r="AG18" s="62">
        <x:v>50</x:v>
      </x:c>
      <x:c r="AH18" s="62">
        <x:v>180</x:v>
      </x:c>
    </x:row>
    <x:row r="19" spans="1:34" ht="18" customHeight="1">
      <x:c r="A19" s="86"/>
      <x:c r="B19" s="63" t="s">
        <x:v>1</x:v>
      </x:c>
      <x:c r="C19" s="61">
        <x:f t="shared" si="0"/>
        <x:v>3395</x:v>
      </x:c>
      <x:c r="D19" s="62">
        <x:v>105</x:v>
      </x:c>
      <x:c r="E19" s="62">
        <x:v>110</x:v>
      </x:c>
      <x:c r="F19" s="62">
        <x:v>60</x:v>
      </x:c>
      <x:c r="G19" s="62">
        <x:v>25</x:v>
      </x:c>
      <x:c r="H19" s="62">
        <x:v>75</x:v>
      </x:c>
      <x:c r="I19" s="62">
        <x:v>120</x:v>
      </x:c>
      <x:c r="J19" s="62">
        <x:v>265</x:v>
      </x:c>
      <x:c r="K19" s="62">
        <x:v>130</x:v>
      </x:c>
      <x:c r="L19" s="62">
        <x:v>80</x:v>
      </x:c>
      <x:c r="M19" s="62">
        <x:v>120</x:v>
      </x:c>
      <x:c r="N19" s="62">
        <x:v>155</x:v>
      </x:c>
      <x:c r="O19" s="62">
        <x:v>100</x:v>
      </x:c>
      <x:c r="P19" s="62">
        <x:v>70</x:v>
      </x:c>
      <x:c r="Q19" s="62">
        <x:v>130</x:v>
      </x:c>
      <x:c r="R19" s="62">
        <x:v>220</x:v>
      </x:c>
      <x:c r="S19" s="62">
        <x:v>75</x:v>
      </x:c>
      <x:c r="T19" s="62">
        <x:v>70</x:v>
      </x:c>
      <x:c r="U19" s="62">
        <x:v>100</x:v>
      </x:c>
      <x:c r="V19" s="62">
        <x:v>220</x:v>
      </x:c>
      <x:c r="W19" s="62">
        <x:v>65</x:v>
      </x:c>
      <x:c r="X19" s="62">
        <x:v>70</x:v>
      </x:c>
      <x:c r="Y19" s="62">
        <x:v>180</x:v>
      </x:c>
      <x:c r="Z19" s="62">
        <x:v>240</x:v>
      </x:c>
      <x:c r="AA19" s="62">
        <x:v>40</x:v>
      </x:c>
      <x:c r="AB19" s="62">
        <x:v>60</x:v>
      </x:c>
      <x:c r="AC19" s="62">
        <x:v>170</x:v>
      </x:c>
      <x:c r="AD19" s="62">
        <x:v>240</x:v>
      </x:c>
      <x:c r="AE19" s="62">
        <x:v>100</x:v>
      </x:c>
      <x:c r="AF19" s="62">
        <x:v>100</x:v>
      </x:c>
      <x:c r="AG19" s="62">
        <x:v>180</x:v>
      </x:c>
      <x:c r="AH19" s="62">
        <x:v>240</x:v>
      </x:c>
    </x:row>
    <x:row r="20" spans="1:34" ht="18" customHeight="1">
      <x:c r="A20" s="86"/>
      <x:c r="B20" s="63" t="s">
        <x:v>9</x:v>
      </x:c>
      <x:c r="C20" s="61">
        <x:f t="shared" si="0"/>
        <x:v>14525</x:v>
      </x:c>
      <x:c r="D20" s="62">
        <x:v>1140</x:v>
      </x:c>
      <x:c r="E20" s="62">
        <x:v>310</x:v>
      </x:c>
      <x:c r="F20" s="62">
        <x:v>265</x:v>
      </x:c>
      <x:c r="G20" s="62">
        <x:v>130</x:v>
      </x:c>
      <x:c r="H20" s="62">
        <x:v>570</x:v>
      </x:c>
      <x:c r="I20" s="62">
        <x:v>610</x:v>
      </x:c>
      <x:c r="J20" s="62">
        <x:v>375</x:v>
      </x:c>
      <x:c r="K20" s="62">
        <x:v>1080</x:v>
      </x:c>
      <x:c r="L20" s="62">
        <x:v>175</x:v>
      </x:c>
      <x:c r="M20" s="62">
        <x:v>590</x:v>
      </x:c>
      <x:c r="N20" s="62">
        <x:v>305</x:v>
      </x:c>
      <x:c r="O20" s="62">
        <x:v>280</x:v>
      </x:c>
      <x:c r="P20" s="62">
        <x:v>340</x:v>
      </x:c>
      <x:c r="Q20" s="62">
        <x:v>1180</x:v>
      </x:c>
      <x:c r="R20" s="62">
        <x:v>790</x:v>
      </x:c>
      <x:c r="S20" s="62">
        <x:v>225</x:v>
      </x:c>
      <x:c r="T20" s="62">
        <x:v>320</x:v>
      </x:c>
      <x:c r="U20" s="62">
        <x:v>1030</x:v>
      </x:c>
      <x:c r="V20" s="62">
        <x:v>500</x:v>
      </x:c>
      <x:c r="W20" s="62">
        <x:v>155</x:v>
      </x:c>
      <x:c r="X20" s="62">
        <x:v>270</x:v>
      </x:c>
      <x:c r="Y20" s="62">
        <x:v>1130</x:v>
      </x:c>
      <x:c r="Z20" s="62">
        <x:v>590</x:v>
      </x:c>
      <x:c r="AA20" s="62">
        <x:v>180</x:v>
      </x:c>
      <x:c r="AB20" s="62">
        <x:v>280</x:v>
      </x:c>
      <x:c r="AC20" s="62">
        <x:v>760</x:v>
      </x:c>
      <x:c r="AD20" s="62">
        <x:v>470</x:v>
      </x:c>
      <x:c r="AE20" s="62">
        <x:v>475</x:v>
      </x:c>
      <x:c r="AF20" s="62">
        <x:v>325</x:v>
      </x:c>
      <x:c r="AG20" s="62">
        <x:v>730</x:v>
      </x:c>
      <x:c r="AH20" s="62">
        <x:v>470</x:v>
      </x:c>
    </x:row>
    <x:row r="21" spans="1:34" ht="18" customHeight="1">
      <x:c r="A21" s="86"/>
      <x:c r="B21" s="63" t="s">
        <x:v>7</x:v>
      </x:c>
      <x:c r="C21" s="61">
        <x:f t="shared" si="0"/>
        <x:v>6555</x:v>
      </x:c>
      <x:c r="D21" s="62">
        <x:v>410</x:v>
      </x:c>
      <x:c r="E21" s="62">
        <x:v>240</x:v>
      </x:c>
      <x:c r="F21" s="62">
        <x:v>135</x:v>
      </x:c>
      <x:c r="G21" s="62">
        <x:v>45</x:v>
      </x:c>
      <x:c r="H21" s="62">
        <x:v>210</x:v>
      </x:c>
      <x:c r="I21" s="62">
        <x:v>180</x:v>
      </x:c>
      <x:c r="J21" s="62">
        <x:v>345</x:v>
      </x:c>
      <x:c r="K21" s="62">
        <x:v>670</x:v>
      </x:c>
      <x:c r="L21" s="62">
        <x:v>80</x:v>
      </x:c>
      <x:c r="M21" s="62">
        <x:v>180</x:v>
      </x:c>
      <x:c r="N21" s="62">
        <x:v>220</x:v>
      </x:c>
      <x:c r="O21" s="62">
        <x:v>160</x:v>
      </x:c>
      <x:c r="P21" s="62">
        <x:v>220</x:v>
      </x:c>
      <x:c r="Q21" s="62">
        <x:v>310</x:v>
      </x:c>
      <x:c r="R21" s="62">
        <x:v>275</x:v>
      </x:c>
      <x:c r="S21" s="62">
        <x:v>285</x:v>
      </x:c>
      <x:c r="T21" s="62">
        <x:v>180</x:v>
      </x:c>
      <x:c r="U21" s="62">
        <x:v>310</x:v>
      </x:c>
      <x:c r="V21" s="62">
        <x:v>275</x:v>
      </x:c>
      <x:c r="W21" s="62">
        <x:v>95</x:v>
      </x:c>
      <x:c r="X21" s="62">
        <x:v>200</x:v>
      </x:c>
      <x:c r="Y21" s="62">
        <x:v>310</x:v>
      </x:c>
      <x:c r="Z21" s="62">
        <x:v>345</x:v>
      </x:c>
      <x:c r="AA21" s="62">
        <x:v>85</x:v>
      </x:c>
      <x:c r="AB21" s="62">
        <x:v>205</x:v>
      </x:c>
      <x:c r="AC21" s="62">
        <x:v>160</x:v>
      </x:c>
      <x:c r="AD21" s="62">
        <x:v>300</x:v>
      </x:c>
      <x:c r="AE21" s="62">
        <x:v>125</x:v>
      </x:c>
      <x:c r="AF21" s="62">
        <x:v>270</x:v>
      </x:c>
      <x:c r="AG21" s="62">
        <x:v>210</x:v>
      </x:c>
      <x:c r="AH21" s="62">
        <x:v>300</x:v>
      </x:c>
    </x:row>
    <x:row r="22" spans="1:34" ht="18" customHeight="1">
      <x:c r="A22" s="87"/>
      <x:c r="B22" s="63" t="s">
        <x:v>66</x:v>
      </x:c>
      <x:c r="C22" s="61">
        <x:f t="shared" si="0"/>
        <x:v>4400</x:v>
      </x:c>
      <x:c r="D22" s="62">
        <x:v>150</x:v>
      </x:c>
      <x:c r="E22" s="62"/>
      <x:c r="F22" s="62"/>
      <x:c r="G22" s="62"/>
      <x:c r="H22" s="62"/>
      <x:c r="I22" s="62"/>
      <x:c r="J22" s="62"/>
      <x:c r="K22" s="62"/>
      <x:c r="L22" s="62"/>
      <x:c r="M22" s="62"/>
      <x:c r="N22" s="62">
        <x:v>150</x:v>
      </x:c>
      <x:c r="O22" s="62">
        <x:v>100</x:v>
      </x:c>
      <x:c r="P22" s="62"/>
      <x:c r="Q22" s="62"/>
      <x:c r="R22" s="62">
        <x:v>3000</x:v>
      </x:c>
      <x:c r="S22" s="62"/>
      <x:c r="T22" s="62"/>
      <x:c r="U22" s="62"/>
      <x:c r="V22" s="62"/>
      <x:c r="W22" s="62"/>
      <x:c r="X22" s="62"/>
      <x:c r="Y22" s="62">
        <x:v>1000</x:v>
      </x:c>
      <x:c r="Z22" s="62"/>
      <x:c r="AA22" s="62"/>
      <x:c r="AB22" s="62"/>
      <x:c r="AC22" s="62"/>
      <x:c r="AD22" s="62"/>
      <x:c r="AE22" s="62"/>
      <x:c r="AF22" s="62"/>
      <x:c r="AG22" s="62"/>
      <x:c r="AH22" s="62"/>
    </x:row>
    <x:row r="23" spans="1:34" ht="18" customHeight="1">
      <x:c r="A23" s="88" t="s">
        <x:v>8</x:v>
      </x:c>
      <x:c r="B23" s="89"/>
      <x:c r="C23" s="67">
        <x:f t="shared" si="0"/>
        <x:v>791853</x:v>
      </x:c>
      <x:c r="D23" s="67">
        <x:f>SUM(D5:D22)</x:f>
        <x:v>40205</x:v>
      </x:c>
      <x:c r="E23" s="67">
        <x:f t="shared" ref="E23:AH23" si="1">SUM(E4:E22)</x:f>
        <x:v>18620</x:v>
      </x:c>
      <x:c r="F23" s="67">
        <x:f t="shared" si="1"/>
        <x:v>7190</x:v>
      </x:c>
      <x:c r="G23" s="67">
        <x:f t="shared" si="1"/>
        <x:v>8235</x:v>
      </x:c>
      <x:c r="H23" s="67">
        <x:f t="shared" si="1"/>
        <x:v>19600</x:v>
      </x:c>
      <x:c r="I23" s="67">
        <x:f t="shared" si="1"/>
        <x:v>29720</x:v>
      </x:c>
      <x:c r="J23" s="67">
        <x:f t="shared" si="1"/>
        <x:v>45208</x:v>
      </x:c>
      <x:c r="K23" s="67">
        <x:f t="shared" si="1"/>
        <x:v>44985</x:v>
      </x:c>
      <x:c r="L23" s="67">
        <x:f t="shared" si="1"/>
        <x:v>10040</x:v>
      </x:c>
      <x:c r="M23" s="67">
        <x:f>SUM(M4:M22)</x:f>
        <x:v>28200</x:v>
      </x:c>
      <x:c r="N23" s="67">
        <x:f t="shared" si="1"/>
        <x:v>27675</x:v>
      </x:c>
      <x:c r="O23" s="67">
        <x:f t="shared" si="1"/>
        <x:v>21610</x:v>
      </x:c>
      <x:c r="P23" s="67">
        <x:f t="shared" si="1"/>
        <x:v>19085</x:v>
      </x:c>
      <x:c r="Q23" s="67">
        <x:f t="shared" si="1"/>
        <x:v>37930</x:v>
      </x:c>
      <x:c r="R23" s="67">
        <x:f t="shared" si="1"/>
        <x:v>39445</x:v>
      </x:c>
      <x:c r="S23" s="67">
        <x:f t="shared" si="1"/>
        <x:v>36365</x:v>
      </x:c>
      <x:c r="T23" s="67">
        <x:f t="shared" si="1"/>
        <x:v>14685</x:v>
      </x:c>
      <x:c r="U23" s="67">
        <x:f t="shared" si="1"/>
        <x:v>30920</x:v>
      </x:c>
      <x:c r="V23" s="67">
        <x:f t="shared" si="1"/>
        <x:v>36595</x:v>
      </x:c>
      <x:c r="W23" s="67">
        <x:f t="shared" si="1"/>
        <x:v>22890</x:v>
      </x:c>
      <x:c r="X23" s="67">
        <x:f t="shared" si="1"/>
        <x:v>23960</x:v>
      </x:c>
      <x:c r="Y23" s="67">
        <x:f t="shared" si="1"/>
        <x:v>41500</x:v>
      </x:c>
      <x:c r="Z23" s="67">
        <x:f t="shared" si="1"/>
        <x:v>39805</x:v>
      </x:c>
      <x:c r="AA23" s="67">
        <x:f t="shared" si="1"/>
        <x:v>18535</x:v>
      </x:c>
      <x:c r="AB23" s="67">
        <x:f t="shared" si="1"/>
        <x:v>20630</x:v>
      </x:c>
      <x:c r="AC23" s="67">
        <x:f t="shared" si="1"/>
        <x:v>37970</x:v>
      </x:c>
      <x:c r="AD23" s="67">
        <x:f t="shared" si="1"/>
        <x:v>38230</x:v>
      </x:c>
      <x:c r="AE23" s="67">
        <x:f t="shared" si="1"/>
        <x:v>32020</x:v>
      </x:c>
      <x:c r="AF23" s="67">
        <x:f t="shared" si="1"/>
        <x:v>28335</x:v>
      </x:c>
      <x:c r="AG23" s="67">
        <x:f t="shared" si="1"/>
        <x:v>40240</x:v>
      </x:c>
      <x:c r="AH23" s="67">
        <x:f t="shared" si="1"/>
        <x:v>37030</x:v>
      </x:c>
    </x:row>
    <x:row r="24" spans="1:34" ht="18" customHeight="1">
      <x:c r="A24" s="85" t="s">
        <x:v>75</x:v>
      </x:c>
      <x:c r="B24" s="63" t="s">
        <x:v>73</x:v>
      </x:c>
      <x:c r="C24" s="61">
        <x:f t="shared" si="0"/>
        <x:v>12795</x:v>
      </x:c>
      <x:c r="D24" s="62">
        <x:v>1390</x:v>
      </x:c>
      <x:c r="E24" s="62">
        <x:v>370</x:v>
      </x:c>
      <x:c r="F24" s="62">
        <x:v>95</x:v>
      </x:c>
      <x:c r="G24" s="62">
        <x:v>110</x:v>
      </x:c>
      <x:c r="H24" s="62">
        <x:v>820</x:v>
      </x:c>
      <x:c r="I24" s="62">
        <x:v>290</x:v>
      </x:c>
      <x:c r="J24" s="62">
        <x:v>305</x:v>
      </x:c>
      <x:c r="K24" s="62">
        <x:v>2160</x:v>
      </x:c>
      <x:c r="L24" s="62">
        <x:v>260</x:v>
      </x:c>
      <x:c r="M24" s="62">
        <x:v>290</x:v>
      </x:c>
      <x:c r="N24" s="62">
        <x:v>250</x:v>
      </x:c>
      <x:c r="O24" s="62">
        <x:v>415</x:v>
      </x:c>
      <x:c r="P24" s="62">
        <x:v>275</x:v>
      </x:c>
      <x:c r="Q24" s="62">
        <x:v>470</x:v>
      </x:c>
      <x:c r="R24" s="62">
        <x:v>690</x:v>
      </x:c>
      <x:c r="S24" s="62">
        <x:v>410</x:v>
      </x:c>
      <x:c r="T24" s="62">
        <x:v>315</x:v>
      </x:c>
      <x:c r="U24" s="62">
        <x:v>480</x:v>
      </x:c>
      <x:c r="V24" s="62">
        <x:v>360</x:v>
      </x:c>
      <x:c r="W24" s="62">
        <x:v>440</x:v>
      </x:c>
      <x:c r="X24" s="62">
        <x:v>385</x:v>
      </x:c>
      <x:c r="Y24" s="62">
        <x:v>480</x:v>
      </x:c>
      <x:c r="Z24" s="62">
        <x:v>300</x:v>
      </x:c>
      <x:c r="AA24" s="62">
        <x:v>245</x:v>
      </x:c>
      <x:c r="AB24" s="62">
        <x:v>335</x:v>
      </x:c>
      <x:c r="AC24" s="62">
        <x:v>240</x:v>
      </x:c>
      <x:c r="AD24" s="62">
        <x:v>300</x:v>
      </x:c>
      <x:c r="AE24" s="62">
        <x:v>315</x:v>
      </x:c>
      <x:c r="AF24" s="62">
        <x:v>295</x:v>
      </x:c>
      <x:c r="AG24" s="62">
        <x:v>230</x:v>
      </x:c>
      <x:c r="AH24" s="62">
        <x:v>285</x:v>
      </x:c>
    </x:row>
    <x:row r="25" spans="1:34" ht="18" customHeight="1">
      <x:c r="A25" s="86"/>
      <x:c r="B25" s="63" t="s">
        <x:v>31</x:v>
      </x:c>
      <x:c r="C25" s="61">
        <x:f t="shared" si="0"/>
        <x:v>5490</x:v>
      </x:c>
      <x:c r="D25" s="62">
        <x:v>605</x:v>
      </x:c>
      <x:c r="E25" s="62">
        <x:v>360</x:v>
      </x:c>
      <x:c r="F25" s="62">
        <x:v>60</x:v>
      </x:c>
      <x:c r="G25" s="62"/>
      <x:c r="H25" s="62">
        <x:v>130</x:v>
      </x:c>
      <x:c r="I25" s="62">
        <x:v>140</x:v>
      </x:c>
      <x:c r="J25" s="62">
        <x:v>110</x:v>
      </x:c>
      <x:c r="K25" s="62">
        <x:v>870</x:v>
      </x:c>
      <x:c r="L25" s="62">
        <x:v>30</x:v>
      </x:c>
      <x:c r="M25" s="62">
        <x:v>110</x:v>
      </x:c>
      <x:c r="N25" s="62">
        <x:v>135</x:v>
      </x:c>
      <x:c r="O25" s="62">
        <x:v>70</x:v>
      </x:c>
      <x:c r="P25" s="62">
        <x:v>120</x:v>
      </x:c>
      <x:c r="Q25" s="62">
        <x:v>190</x:v>
      </x:c>
      <x:c r="R25" s="62">
        <x:v>400</x:v>
      </x:c>
      <x:c r="S25" s="62">
        <x:v>270</x:v>
      </x:c>
      <x:c r="T25" s="62">
        <x:v>85</x:v>
      </x:c>
      <x:c r="U25" s="62">
        <x:v>190</x:v>
      </x:c>
      <x:c r="V25" s="62">
        <x:v>170</x:v>
      </x:c>
      <x:c r="W25" s="62">
        <x:v>110</x:v>
      </x:c>
      <x:c r="X25" s="62">
        <x:v>95</x:v>
      </x:c>
      <x:c r="Y25" s="62">
        <x:v>190</x:v>
      </x:c>
      <x:c r="Z25" s="62">
        <x:v>480</x:v>
      </x:c>
      <x:c r="AA25" s="62">
        <x:v>65</x:v>
      </x:c>
      <x:c r="AB25" s="62">
        <x:v>90</x:v>
      </x:c>
      <x:c r="AC25" s="62">
        <x:v>110</x:v>
      </x:c>
      <x:c r="AD25" s="62">
        <x:v>210</x:v>
      </x:c>
      <x:c r="AE25" s="62">
        <x:v>95</x:v>
      </x:c>
      <x:c r="AF25" s="62">
        <x:v>250</x:v>
      </x:c>
      <x:c r="AG25" s="62">
        <x:v>140</x:v>
      </x:c>
      <x:c r="AH25" s="62">
        <x:v>210</x:v>
      </x:c>
    </x:row>
    <x:row r="26" spans="1:34" ht="18" customHeight="1">
      <x:c r="A26" s="86"/>
      <x:c r="B26" s="63" t="s">
        <x:v>11</x:v>
      </x:c>
      <x:c r="C26" s="61">
        <x:f t="shared" si="0"/>
        <x:v>58785</x:v>
      </x:c>
      <x:c r="D26" s="62">
        <x:v>2630</x:v>
      </x:c>
      <x:c r="E26" s="62">
        <x:v>1950</x:v>
      </x:c>
      <x:c r="F26" s="62">
        <x:v>830</x:v>
      </x:c>
      <x:c r="G26" s="62">
        <x:v>660</x:v>
      </x:c>
      <x:c r="H26" s="62">
        <x:v>1635</x:v>
      </x:c>
      <x:c r="I26" s="62">
        <x:v>2850</x:v>
      </x:c>
      <x:c r="J26" s="62">
        <x:v>3200</x:v>
      </x:c>
      <x:c r="K26" s="62">
        <x:v>2310</x:v>
      </x:c>
      <x:c r="L26" s="62">
        <x:v>490</x:v>
      </x:c>
      <x:c r="M26" s="62">
        <x:v>2850</x:v>
      </x:c>
      <x:c r="N26" s="62">
        <x:v>2210</x:v>
      </x:c>
      <x:c r="O26" s="62">
        <x:v>1320</x:v>
      </x:c>
      <x:c r="P26" s="62">
        <x:v>1225</x:v>
      </x:c>
      <x:c r="Q26" s="62">
        <x:v>3350</x:v>
      </x:c>
      <x:c r="R26" s="62">
        <x:v>3150</x:v>
      </x:c>
      <x:c r="S26" s="62">
        <x:v>1720</x:v>
      </x:c>
      <x:c r="T26" s="62">
        <x:v>1000</x:v>
      </x:c>
      <x:c r="U26" s="62">
        <x:v>3150</x:v>
      </x:c>
      <x:c r="V26" s="62">
        <x:v>3350</x:v>
      </x:c>
      <x:c r="W26" s="62">
        <x:v>1040</x:v>
      </x:c>
      <x:c r="X26" s="62">
        <x:v>1050</x:v>
      </x:c>
      <x:c r="Y26" s="62">
        <x:v>4050</x:v>
      </x:c>
      <x:c r="Z26" s="62">
        <x:v>2900</x:v>
      </x:c>
      <x:c r="AA26" s="62">
        <x:v>620</x:v>
      </x:c>
      <x:c r="AB26" s="62">
        <x:v>1055</x:v>
      </x:c>
      <x:c r="AC26" s="62">
        <x:v>3000</x:v>
      </x:c>
      <x:c r="AD26" s="62">
        <x:v>2850</x:v>
      </x:c>
      <x:c r="AE26" s="62">
        <x:v>2340</x:v>
      </x:c>
      <x:c r="AF26" s="62">
        <x:v>1675</x:v>
      </x:c>
      <x:c r="AG26" s="62">
        <x:v>3650</x:v>
      </x:c>
      <x:c r="AH26" s="62">
        <x:v>2850</x:v>
      </x:c>
    </x:row>
    <x:row r="27" spans="1:34" ht="18" customHeight="1">
      <x:c r="A27" s="86"/>
      <x:c r="B27" s="63" t="s">
        <x:v>38</x:v>
      </x:c>
      <x:c r="C27" s="61">
        <x:f t="shared" si="0"/>
        <x:v>7020</x:v>
      </x:c>
      <x:c r="D27" s="62">
        <x:v>315</x:v>
      </x:c>
      <x:c r="E27" s="62">
        <x:v>210</x:v>
      </x:c>
      <x:c r="F27" s="62">
        <x:v>40</x:v>
      </x:c>
      <x:c r="G27" s="62">
        <x:v>80</x:v>
      </x:c>
      <x:c r="H27" s="62">
        <x:v>280</x:v>
      </x:c>
      <x:c r="I27" s="62">
        <x:v>90</x:v>
      </x:c>
      <x:c r="J27" s="62">
        <x:v>330</x:v>
      </x:c>
      <x:c r="K27" s="62">
        <x:v>425</x:v>
      </x:c>
      <x:c r="L27" s="62">
        <x:v>10</x:v>
      </x:c>
      <x:c r="M27" s="62">
        <x:v>110</x:v>
      </x:c>
      <x:c r="N27" s="62">
        <x:v>250</x:v>
      </x:c>
      <x:c r="O27" s="62">
        <x:v>105</x:v>
      </x:c>
      <x:c r="P27" s="62">
        <x:v>255</x:v>
      </x:c>
      <x:c r="Q27" s="62">
        <x:v>210</x:v>
      </x:c>
      <x:c r="R27" s="62">
        <x:v>1100</x:v>
      </x:c>
      <x:c r="S27" s="62">
        <x:v>320</x:v>
      </x:c>
      <x:c r="T27" s="62">
        <x:v>140</x:v>
      </x:c>
      <x:c r="U27" s="62">
        <x:v>200</x:v>
      </x:c>
      <x:c r="V27" s="62">
        <x:v>290</x:v>
      </x:c>
      <x:c r="W27" s="62">
        <x:v>135</x:v>
      </x:c>
      <x:c r="X27" s="62">
        <x:v>150</x:v>
      </x:c>
      <x:c r="Y27" s="62">
        <x:v>500</x:v>
      </x:c>
      <x:c r="Z27" s="62">
        <x:v>580</x:v>
      </x:c>
      <x:c r="AA27" s="62">
        <x:v>80</x:v>
      </x:c>
      <x:c r="AB27" s="62">
        <x:v>115</x:v>
      </x:c>
      <x:c r="AC27" s="62">
        <x:v>150</x:v>
      </x:c>
      <x:c r="AD27" s="62">
        <x:v>320</x:v>
      </x:c>
      <x:c r="AE27" s="62">
        <x:v>230</x:v>
      </x:c>
      <x:c r="AF27" s="62">
        <x:v>375</x:v>
      </x:c>
      <x:c r="AG27" s="62">
        <x:v>400</x:v>
      </x:c>
      <x:c r="AH27" s="62">
        <x:v>320</x:v>
      </x:c>
    </x:row>
    <x:row r="28" spans="1:34" ht="18" customHeight="1">
      <x:c r="A28" s="87"/>
      <x:c r="B28" s="63" t="s">
        <x:v>17</x:v>
      </x:c>
      <x:c r="C28" s="61"/>
      <x:c r="D28" s="62"/>
      <x:c r="E28" s="62"/>
      <x:c r="F28" s="62">
        <x:v>200</x:v>
      </x:c>
      <x:c r="G28" s="62">
        <x:v>100</x:v>
      </x:c>
      <x:c r="H28" s="62"/>
      <x:c r="I28" s="62"/>
      <x:c r="J28" s="62">
        <x:v>200</x:v>
      </x:c>
      <x:c r="K28" s="62">
        <x:v>600</x:v>
      </x:c>
      <x:c r="L28" s="62"/>
      <x:c r="M28" s="62"/>
      <x:c r="N28" s="62">
        <x:v>200</x:v>
      </x:c>
      <x:c r="O28" s="62">
        <x:v>300</x:v>
      </x:c>
      <x:c r="P28" s="62"/>
      <x:c r="Q28" s="62"/>
      <x:c r="R28" s="62">
        <x:v>200</x:v>
      </x:c>
      <x:c r="S28" s="62">
        <x:v>200</x:v>
      </x:c>
      <x:c r="T28" s="62"/>
      <x:c r="U28" s="62"/>
      <x:c r="V28" s="62">
        <x:v>200</x:v>
      </x:c>
      <x:c r="W28" s="62">
        <x:v>180</x:v>
      </x:c>
      <x:c r="X28" s="62"/>
      <x:c r="Y28" s="62">
        <x:v>200</x:v>
      </x:c>
      <x:c r="Z28" s="62">
        <x:v>200</x:v>
      </x:c>
      <x:c r="AA28" s="62">
        <x:v>120</x:v>
      </x:c>
      <x:c r="AB28" s="62"/>
      <x:c r="AC28" s="62"/>
      <x:c r="AD28" s="62">
        <x:v>200</x:v>
      </x:c>
      <x:c r="AE28" s="62">
        <x:v>120</x:v>
      </x:c>
      <x:c r="AF28" s="62"/>
      <x:c r="AG28" s="62"/>
      <x:c r="AH28" s="62">
        <x:v>200</x:v>
      </x:c>
    </x:row>
    <x:row r="29" spans="1:34" ht="18" customHeight="1">
      <x:c r="A29" s="90" t="s">
        <x:v>8</x:v>
      </x:c>
      <x:c r="B29" s="91"/>
      <x:c r="C29" s="68">
        <x:f>SUM(D29:AE29)</x:f>
        <x:v>87310</x:v>
      </x:c>
      <x:c r="D29" s="68">
        <x:f t="shared" ref="D29:AH29" si="2">SUM(D24:D28)</x:f>
        <x:v>4940</x:v>
      </x:c>
      <x:c r="E29" s="68">
        <x:f t="shared" si="2"/>
        <x:v>2890</x:v>
      </x:c>
      <x:c r="F29" s="68">
        <x:f t="shared" si="2"/>
        <x:v>1225</x:v>
      </x:c>
      <x:c r="G29" s="68">
        <x:f t="shared" si="2"/>
        <x:v>950</x:v>
      </x:c>
      <x:c r="H29" s="68">
        <x:f t="shared" si="2"/>
        <x:v>2865</x:v>
      </x:c>
      <x:c r="I29" s="68">
        <x:f t="shared" si="2"/>
        <x:v>3370</x:v>
      </x:c>
      <x:c r="J29" s="68">
        <x:f t="shared" si="2"/>
        <x:v>4145</x:v>
      </x:c>
      <x:c r="K29" s="68">
        <x:f t="shared" si="2"/>
        <x:v>6365</x:v>
      </x:c>
      <x:c r="L29" s="68">
        <x:f t="shared" si="2"/>
        <x:v>790</x:v>
      </x:c>
      <x:c r="M29" s="68">
        <x:f t="shared" si="2"/>
        <x:v>3360</x:v>
      </x:c>
      <x:c r="N29" s="68">
        <x:f t="shared" si="2"/>
        <x:v>3045</x:v>
      </x:c>
      <x:c r="O29" s="68">
        <x:f t="shared" si="2"/>
        <x:v>2210</x:v>
      </x:c>
      <x:c r="P29" s="68">
        <x:f t="shared" si="2"/>
        <x:v>1875</x:v>
      </x:c>
      <x:c r="Q29" s="68">
        <x:f t="shared" si="2"/>
        <x:v>4220</x:v>
      </x:c>
      <x:c r="R29" s="68">
        <x:f t="shared" si="2"/>
        <x:v>5540</x:v>
      </x:c>
      <x:c r="S29" s="68">
        <x:f t="shared" si="2"/>
        <x:v>2920</x:v>
      </x:c>
      <x:c r="T29" s="68">
        <x:f t="shared" si="2"/>
        <x:v>1540</x:v>
      </x:c>
      <x:c r="U29" s="68">
        <x:f t="shared" si="2"/>
        <x:v>4020</x:v>
      </x:c>
      <x:c r="V29" s="68">
        <x:f t="shared" si="2"/>
        <x:v>4370</x:v>
      </x:c>
      <x:c r="W29" s="68">
        <x:f t="shared" si="2"/>
        <x:v>1905</x:v>
      </x:c>
      <x:c r="X29" s="68">
        <x:f t="shared" si="2"/>
        <x:v>1680</x:v>
      </x:c>
      <x:c r="Y29" s="68">
        <x:f t="shared" si="2"/>
        <x:v>5420</x:v>
      </x:c>
      <x:c r="Z29" s="68">
        <x:f t="shared" si="2"/>
        <x:v>4460</x:v>
      </x:c>
      <x:c r="AA29" s="68">
        <x:f t="shared" si="2"/>
        <x:v>1130</x:v>
      </x:c>
      <x:c r="AB29" s="68">
        <x:f t="shared" si="2"/>
        <x:v>1595</x:v>
      </x:c>
      <x:c r="AC29" s="68">
        <x:f t="shared" si="2"/>
        <x:v>3500</x:v>
      </x:c>
      <x:c r="AD29" s="68">
        <x:f t="shared" si="2"/>
        <x:v>3880</x:v>
      </x:c>
      <x:c r="AE29" s="68">
        <x:f t="shared" si="2"/>
        <x:v>3100</x:v>
      </x:c>
      <x:c r="AF29" s="68">
        <x:f t="shared" si="2"/>
        <x:v>2595</x:v>
      </x:c>
      <x:c r="AG29" s="68">
        <x:f t="shared" si="2"/>
        <x:v>4420</x:v>
      </x:c>
      <x:c r="AH29" s="68">
        <x:f t="shared" si="2"/>
        <x:v>3865</x:v>
      </x:c>
    </x:row>
    <x:row r="30" spans="1:34" ht="18" customHeight="1">
      <x:c r="A30" s="81" t="s">
        <x:v>22</x:v>
      </x:c>
      <x:c r="B30" s="82"/>
      <x:c r="C30" s="69">
        <x:f t="shared" ref="C30:AG30" si="3">C23+C29</x:f>
        <x:v>879163</x:v>
      </x:c>
      <x:c r="D30" s="70">
        <x:f t="shared" si="3"/>
        <x:v>45145</x:v>
      </x:c>
      <x:c r="E30" s="70">
        <x:f t="shared" si="3"/>
        <x:v>21510</x:v>
      </x:c>
      <x:c r="F30" s="70">
        <x:f t="shared" si="3"/>
        <x:v>8415</x:v>
      </x:c>
      <x:c r="G30" s="70">
        <x:f t="shared" si="3"/>
        <x:v>9185</x:v>
      </x:c>
      <x:c r="H30" s="70">
        <x:f t="shared" si="3"/>
        <x:v>22465</x:v>
      </x:c>
      <x:c r="I30" s="70">
        <x:f t="shared" si="3"/>
        <x:v>33090</x:v>
      </x:c>
      <x:c r="J30" s="70">
        <x:f t="shared" si="3"/>
        <x:v>49353</x:v>
      </x:c>
      <x:c r="K30" s="70">
        <x:f t="shared" si="3"/>
        <x:v>51350</x:v>
      </x:c>
      <x:c r="L30" s="70">
        <x:f t="shared" si="3"/>
        <x:v>10830</x:v>
      </x:c>
      <x:c r="M30" s="70">
        <x:f t="shared" si="3"/>
        <x:v>31560</x:v>
      </x:c>
      <x:c r="N30" s="70">
        <x:f t="shared" si="3"/>
        <x:v>30720</x:v>
      </x:c>
      <x:c r="O30" s="70">
        <x:f t="shared" si="3"/>
        <x:v>23820</x:v>
      </x:c>
      <x:c r="P30" s="70">
        <x:f t="shared" si="3"/>
        <x:v>20960</x:v>
      </x:c>
      <x:c r="Q30" s="70">
        <x:f t="shared" si="3"/>
        <x:v>42150</x:v>
      </x:c>
      <x:c r="R30" s="70">
        <x:f t="shared" si="3"/>
        <x:v>44985</x:v>
      </x:c>
      <x:c r="S30" s="70">
        <x:f t="shared" si="3"/>
        <x:v>39285</x:v>
      </x:c>
      <x:c r="T30" s="70">
        <x:f t="shared" si="3"/>
        <x:v>16225</x:v>
      </x:c>
      <x:c r="U30" s="70">
        <x:f t="shared" si="3"/>
        <x:v>34940</x:v>
      </x:c>
      <x:c r="V30" s="70">
        <x:f t="shared" si="3"/>
        <x:v>40965</x:v>
      </x:c>
      <x:c r="W30" s="70">
        <x:f t="shared" si="3"/>
        <x:v>24795</x:v>
      </x:c>
      <x:c r="X30" s="70">
        <x:f t="shared" si="3"/>
        <x:v>25640</x:v>
      </x:c>
      <x:c r="Y30" s="70">
        <x:f t="shared" si="3"/>
        <x:v>46920</x:v>
      </x:c>
      <x:c r="Z30" s="70">
        <x:f t="shared" si="3"/>
        <x:v>44265</x:v>
      </x:c>
      <x:c r="AA30" s="70">
        <x:f t="shared" si="3"/>
        <x:v>19665</x:v>
      </x:c>
      <x:c r="AB30" s="70">
        <x:f t="shared" si="3"/>
        <x:v>22225</x:v>
      </x:c>
      <x:c r="AC30" s="70">
        <x:f t="shared" si="3"/>
        <x:v>41470</x:v>
      </x:c>
      <x:c r="AD30" s="70">
        <x:f t="shared" si="3"/>
        <x:v>42110</x:v>
      </x:c>
      <x:c r="AE30" s="70">
        <x:f t="shared" si="3"/>
        <x:v>35120</x:v>
      </x:c>
      <x:c r="AF30" s="70">
        <x:f t="shared" si="3"/>
        <x:v>30930</x:v>
      </x:c>
      <x:c r="AG30" s="70">
        <x:f t="shared" si="3"/>
        <x:v>44660</x:v>
      </x:c>
      <x:c r="AH30" s="70">
        <x:f>AH23+AH29</x:f>
        <x:v>40895</x:v>
      </x:c>
    </x:row>
  </x:sheetData>
  <x:mergeCells count="13">
    <x:mergeCell ref="A30:B30"/>
    <x:mergeCell ref="A6:B6"/>
    <x:mergeCell ref="A7:B7"/>
    <x:mergeCell ref="A8:A22"/>
    <x:mergeCell ref="A23:B23"/>
    <x:mergeCell ref="A24:A28"/>
    <x:mergeCell ref="A29:B29"/>
    <x:mergeCell ref="A1:AI1"/>
    <x:mergeCell ref="A2:B2"/>
    <x:mergeCell ref="C2:C4"/>
    <x:mergeCell ref="A3:B3"/>
    <x:mergeCell ref="A4:B4"/>
    <x:mergeCell ref="A5:B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I30"/>
  <x:sheetViews>
    <x:sheetView topLeftCell="K1" zoomScaleNormal="100" zoomScaleSheetLayoutView="75" workbookViewId="0">
      <x:selection activeCell="A1" activeCellId="0" sqref="A1:XFD30"/>
    </x:sheetView>
  </x:sheetViews>
  <x:sheetFormatPr defaultColWidth="9.00390625" defaultRowHeight="16.399999999999999"/>
  <x:cols>
    <x:col min="4" max="5" width="9.00390625" style="29" bestFit="1" customWidth="1"/>
    <x:col min="6" max="24" width="9.00390625" style="28" bestFit="1" customWidth="1"/>
    <x:col min="25" max="29" width="9.00390625" style="27" bestFit="1" customWidth="1"/>
    <x:col min="30" max="30" width="9.00390625" style="26" bestFit="1" customWidth="1"/>
    <x:col min="31" max="31" width="9.00390625" style="25" bestFit="1" customWidth="1"/>
    <x:col min="32" max="32" width="9.00390625" style="24" bestFit="1" customWidth="1"/>
    <x:col min="33" max="33" width="9.00390625" style="23" bestFit="1" customWidth="1"/>
    <x:col min="34" max="34" width="9.00390625" style="30" bestFit="1" customWidth="1"/>
  </x:cols>
  <x:sheetData>
    <x:row r="1" spans="1:35" ht="30" customHeight="1">
      <x:c r="A1" s="92" t="s">
        <x:v>80</x:v>
      </x:c>
      <x:c r="B1" s="92"/>
      <x:c r="C1" s="92"/>
      <x:c r="D1" s="92"/>
      <x:c r="E1" s="92"/>
      <x:c r="F1" s="92"/>
      <x:c r="G1" s="92"/>
      <x:c r="H1" s="92"/>
      <x:c r="I1" s="92"/>
      <x:c r="J1" s="92"/>
      <x:c r="K1" s="92"/>
      <x:c r="L1" s="92"/>
      <x:c r="M1" s="92"/>
      <x:c r="N1" s="92"/>
      <x:c r="O1" s="92"/>
      <x:c r="P1" s="92"/>
      <x:c r="Q1" s="92"/>
      <x:c r="R1" s="92"/>
      <x:c r="S1" s="92"/>
      <x:c r="T1" s="92"/>
      <x:c r="U1" s="92"/>
      <x:c r="V1" s="92"/>
      <x:c r="W1" s="92"/>
      <x:c r="X1" s="92"/>
      <x:c r="Y1" s="92"/>
      <x:c r="Z1" s="92"/>
      <x:c r="AA1" s="92"/>
      <x:c r="AB1" s="92"/>
      <x:c r="AC1" s="92"/>
      <x:c r="AD1" s="92"/>
      <x:c r="AE1" s="92"/>
      <x:c r="AF1" s="92"/>
      <x:c r="AG1" s="92"/>
      <x:c r="AH1" s="92"/>
      <x:c r="AI1" s="92"/>
    </x:row>
    <x:row r="2" spans="1:34" ht="18" customHeight="1">
      <x:c r="A2" s="93" t="s">
        <x:v>54</x:v>
      </x:c>
      <x:c r="B2" s="9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  <x:c r="AH2" s="58"/>
    </x:row>
    <x:row r="3" spans="1:34" ht="18" customHeight="1">
      <x:c r="A3" s="98" t="s">
        <x:v>68</x:v>
      </x:c>
      <x:c r="B3" s="99"/>
      <x:c r="C3" s="96"/>
      <x:c r="D3" s="59" t="s">
        <x:v>19</x:v>
      </x:c>
      <x:c r="E3" s="59" t="s">
        <x:v>18</x:v>
      </x:c>
      <x:c r="F3" s="59" t="s">
        <x:v>26</x:v>
      </x:c>
      <x:c r="G3" s="59" t="s">
        <x:v>29</x:v>
      </x:c>
      <x:c r="H3" s="59" t="s">
        <x:v>3</x:v>
      </x:c>
      <x:c r="I3" s="59" t="s">
        <x:v>5</x:v>
      </x:c>
      <x:c r="J3" s="59" t="s">
        <x:v>27</x:v>
      </x:c>
      <x:c r="K3" s="59" t="s">
        <x:v>19</x:v>
      </x:c>
      <x:c r="L3" s="59" t="s">
        <x:v>18</x:v>
      </x:c>
      <x:c r="M3" s="59" t="s">
        <x:v>26</x:v>
      </x:c>
      <x:c r="N3" s="59" t="s">
        <x:v>29</x:v>
      </x:c>
      <x:c r="O3" s="59" t="s">
        <x:v>3</x:v>
      </x:c>
      <x:c r="P3" s="59" t="s">
        <x:v>5</x:v>
      </x:c>
      <x:c r="Q3" s="59" t="s">
        <x:v>27</x:v>
      </x:c>
      <x:c r="R3" s="59" t="s">
        <x:v>19</x:v>
      </x:c>
      <x:c r="S3" s="59" t="s">
        <x:v>18</x:v>
      </x:c>
      <x:c r="T3" s="59" t="s">
        <x:v>26</x:v>
      </x:c>
      <x:c r="U3" s="59" t="s">
        <x:v>29</x:v>
      </x:c>
      <x:c r="V3" s="59" t="s">
        <x:v>3</x:v>
      </x:c>
      <x:c r="W3" s="59" t="s">
        <x:v>5</x:v>
      </x:c>
      <x:c r="X3" s="59" t="s">
        <x:v>27</x:v>
      </x:c>
      <x:c r="Y3" s="59" t="s">
        <x:v>19</x:v>
      </x:c>
      <x:c r="Z3" s="59" t="s">
        <x:v>18</x:v>
      </x:c>
      <x:c r="AA3" s="59" t="s">
        <x:v>26</x:v>
      </x:c>
      <x:c r="AB3" s="59" t="s">
        <x:v>29</x:v>
      </x:c>
      <x:c r="AC3" s="59" t="s">
        <x:v>3</x:v>
      </x:c>
      <x:c r="AD3" s="59" t="s">
        <x:v>5</x:v>
      </x:c>
      <x:c r="AE3" s="59" t="s">
        <x:v>27</x:v>
      </x:c>
      <x:c r="AF3" s="59" t="s">
        <x:v>19</x:v>
      </x:c>
      <x:c r="AG3" s="59" t="s">
        <x:v>18</x:v>
      </x:c>
      <x:c r="AH3" s="59"/>
    </x:row>
    <x:row r="4" spans="1:34" ht="18" customHeight="1">
      <x:c r="A4" s="100" t="s">
        <x:v>33</x:v>
      </x:c>
      <x:c r="B4" s="84"/>
      <x:c r="C4" s="97"/>
      <x:c r="D4" s="60" t="s">
        <x:v>21</x:v>
      </x:c>
      <x:c r="E4" s="60" t="s">
        <x:v>21</x:v>
      </x:c>
      <x:c r="F4" s="60" t="s">
        <x:v>2</x:v>
      </x:c>
      <x:c r="G4" s="60" t="s">
        <x:v>21</x:v>
      </x:c>
      <x:c r="H4" s="60" t="s">
        <x:v>21</x:v>
      </x:c>
      <x:c r="I4" s="60" t="s">
        <x:v>21</x:v>
      </x:c>
      <x:c r="J4" s="60" t="s">
        <x:v>2</x:v>
      </x:c>
      <x:c r="K4" s="60" t="s">
        <x:v>21</x:v>
      </x:c>
      <x:c r="L4" s="60" t="s">
        <x:v>2</x:v>
      </x:c>
      <x:c r="M4" s="60" t="s">
        <x:v>21</x:v>
      </x:c>
      <x:c r="N4" s="60" t="s">
        <x:v>21</x:v>
      </x:c>
      <x:c r="O4" s="60" t="s">
        <x:v>49</x:v>
      </x:c>
      <x:c r="P4" s="60" t="s">
        <x:v>2</x:v>
      </x:c>
      <x:c r="Q4" s="60" t="s">
        <x:v>21</x:v>
      </x:c>
      <x:c r="R4" s="60" t="s">
        <x:v>42</x:v>
      </x:c>
      <x:c r="S4" s="60" t="s">
        <x:v>21</x:v>
      </x:c>
      <x:c r="T4" s="60" t="s">
        <x:v>21</x:v>
      </x:c>
      <x:c r="U4" s="60" t="s">
        <x:v>21</x:v>
      </x:c>
      <x:c r="V4" s="60" t="s">
        <x:v>21</x:v>
      </x:c>
      <x:c r="W4" s="60" t="s">
        <x:v>21</x:v>
      </x:c>
      <x:c r="X4" s="60" t="s">
        <x:v>2</x:v>
      </x:c>
      <x:c r="Y4" s="60" t="s">
        <x:v>2</x:v>
      </x:c>
      <x:c r="Z4" s="60" t="s">
        <x:v>21</x:v>
      </x:c>
      <x:c r="AA4" s="60" t="s">
        <x:v>21</x:v>
      </x:c>
      <x:c r="AB4" s="60" t="s">
        <x:v>21</x:v>
      </x:c>
      <x:c r="AC4" s="60" t="s">
        <x:v>21</x:v>
      </x:c>
      <x:c r="AD4" s="60" t="s">
        <x:v>2</x:v>
      </x:c>
      <x:c r="AE4" s="60" t="s">
        <x:v>58</x:v>
      </x:c>
      <x:c r="AF4" s="60" t="s">
        <x:v>2</x:v>
      </x:c>
      <x:c r="AG4" s="60" t="s">
        <x:v>21</x:v>
      </x:c>
      <x:c r="AH4" s="60"/>
    </x:row>
    <x:row r="5" spans="1:34" ht="18" customHeight="1">
      <x:c r="A5" s="100" t="s">
        <x:v>74</x:v>
      </x:c>
      <x:c r="B5" s="84"/>
      <x:c r="C5" s="61">
        <x:f t="shared" ref="C5:C27" si="0">SUM(D5:AE5)</x:f>
        <x:v>4400</x:v>
      </x:c>
      <x:c r="D5" s="62">
        <x:v>400</x:v>
      </x:c>
      <x:c r="E5" s="62"/>
      <x:c r="F5" s="62"/>
      <x:c r="G5" s="62">
        <x:v>500</x:v>
      </x:c>
      <x:c r="H5" s="62"/>
      <x:c r="I5" s="62"/>
      <x:c r="J5" s="62"/>
      <x:c r="K5" s="62">
        <x:v>500</x:v>
      </x:c>
      <x:c r="L5" s="62"/>
      <x:c r="M5" s="62"/>
      <x:c r="N5" s="62"/>
      <x:c r="O5" s="62">
        <x:v>500</x:v>
      </x:c>
      <x:c r="P5" s="62">
        <x:v>500</x:v>
      </x:c>
      <x:c r="Q5" s="62"/>
      <x:c r="R5" s="62"/>
      <x:c r="S5" s="62">
        <x:v>500</x:v>
      </x:c>
      <x:c r="T5" s="62"/>
      <x:c r="U5" s="62"/>
      <x:c r="V5" s="62"/>
      <x:c r="W5" s="62">
        <x:v>500</x:v>
      </x:c>
      <x:c r="X5" s="62"/>
      <x:c r="Y5" s="62"/>
      <x:c r="Z5" s="62"/>
      <x:c r="AA5" s="62">
        <x:v>500</x:v>
      </x:c>
      <x:c r="AB5" s="62"/>
      <x:c r="AC5" s="62"/>
      <x:c r="AD5" s="62"/>
      <x:c r="AE5" s="62">
        <x:v>500</x:v>
      </x:c>
      <x:c r="AF5" s="62"/>
      <x:c r="AG5" s="62"/>
      <x:c r="AH5" s="62"/>
    </x:row>
    <x:row r="6" spans="1:34" ht="18" customHeight="1">
      <x:c r="A6" s="83" t="s">
        <x:v>0</x:v>
      </x:c>
      <x:c r="B6" s="84"/>
      <x:c r="C6" s="61">
        <x:f t="shared" si="0"/>
        <x:v>197200</x:v>
      </x:c>
      <x:c r="D6" s="62">
        <x:v>4300</x:v>
      </x:c>
      <x:c r="E6" s="62">
        <x:v>5700</x:v>
      </x:c>
      <x:c r="F6" s="62">
        <x:v>9500</x:v>
      </x:c>
      <x:c r="G6" s="62">
        <x:v>6500</x:v>
      </x:c>
      <x:c r="H6" s="62">
        <x:v>6900</x:v>
      </x:c>
      <x:c r="I6" s="62">
        <x:v>7200</x:v>
      </x:c>
      <x:c r="J6" s="62">
        <x:v>10500</x:v>
      </x:c>
      <x:c r="K6" s="62">
        <x:v>7000</x:v>
      </x:c>
      <x:c r="L6" s="62">
        <x:v>3100</x:v>
      </x:c>
      <x:c r="M6" s="62">
        <x:v>5800</x:v>
      </x:c>
      <x:c r="N6" s="62">
        <x:v>8000</x:v>
      </x:c>
      <x:c r="O6" s="62">
        <x:v>14800</x:v>
      </x:c>
      <x:c r="P6" s="62">
        <x:v>14800</x:v>
      </x:c>
      <x:c r="Q6" s="62">
        <x:v>3600</x:v>
      </x:c>
      <x:c r="R6" s="62">
        <x:v>9000</x:v>
      </x:c>
      <x:c r="S6" s="62">
        <x:v>6000</x:v>
      </x:c>
      <x:c r="T6" s="62"/>
      <x:c r="U6" s="62"/>
      <x:c r="V6" s="62">
        <x:v>10500</x:v>
      </x:c>
      <x:c r="W6" s="62">
        <x:v>11000</x:v>
      </x:c>
      <x:c r="X6" s="62">
        <x:v>7100</x:v>
      </x:c>
      <x:c r="Y6" s="62">
        <x:v>3100</x:v>
      </x:c>
      <x:c r="Z6" s="62">
        <x:v>9500</x:v>
      </x:c>
      <x:c r="AA6" s="62">
        <x:v>7000</x:v>
      </x:c>
      <x:c r="AB6" s="62">
        <x:v>8500</x:v>
      </x:c>
      <x:c r="AC6" s="62">
        <x:v>4200</x:v>
      </x:c>
      <x:c r="AD6" s="62">
        <x:v>10000</x:v>
      </x:c>
      <x:c r="AE6" s="62">
        <x:v>3600</x:v>
      </x:c>
      <x:c r="AF6" s="62">
        <x:v>9500</x:v>
      </x:c>
      <x:c r="AG6" s="62">
        <x:v>2000</x:v>
      </x:c>
      <x:c r="AH6" s="62"/>
    </x:row>
    <x:row r="7" spans="1:34" ht="18" customHeight="1">
      <x:c r="A7" s="83" t="s">
        <x:v>76</x:v>
      </x:c>
      <x:c r="B7" s="84"/>
      <x:c r="C7" s="61">
        <x:f t="shared" si="0"/>
        <x:v>180600</x:v>
      </x:c>
      <x:c r="D7" s="62">
        <x:v>9050</x:v>
      </x:c>
      <x:c r="E7" s="62">
        <x:v>4850</x:v>
      </x:c>
      <x:c r="F7" s="62">
        <x:v>4200</x:v>
      </x:c>
      <x:c r="G7" s="62">
        <x:v>11300</x:v>
      </x:c>
      <x:c r="H7" s="62">
        <x:v>11750</x:v>
      </x:c>
      <x:c r="I7" s="62">
        <x:v>8950</x:v>
      </x:c>
      <x:c r="J7" s="62">
        <x:v>5700</x:v>
      </x:c>
      <x:c r="K7" s="62">
        <x:v>11500</x:v>
      </x:c>
      <x:c r="L7" s="62">
        <x:v>6700</x:v>
      </x:c>
      <x:c r="M7" s="62">
        <x:v>4950</x:v>
      </x:c>
      <x:c r="N7" s="62">
        <x:v>5700</x:v>
      </x:c>
      <x:c r="O7" s="62">
        <x:v>5500</x:v>
      </x:c>
      <x:c r="P7" s="62">
        <x:v>5450</x:v>
      </x:c>
      <x:c r="Q7" s="62">
        <x:v>3300</x:v>
      </x:c>
      <x:c r="R7" s="62">
        <x:v>4700</x:v>
      </x:c>
      <x:c r="S7" s="62">
        <x:v>7800</x:v>
      </x:c>
      <x:c r="T7" s="62">
        <x:v>9050</x:v>
      </x:c>
      <x:c r="U7" s="62">
        <x:v>7700</x:v>
      </x:c>
      <x:c r="V7" s="62">
        <x:v>7500</x:v>
      </x:c>
      <x:c r="W7" s="62">
        <x:v>9000</x:v>
      </x:c>
      <x:c r="X7" s="62"/>
      <x:c r="Y7" s="62">
        <x:v>4400</x:v>
      </x:c>
      <x:c r="Z7" s="62">
        <x:v>6300</x:v>
      </x:c>
      <x:c r="AA7" s="62">
        <x:v>8500</x:v>
      </x:c>
      <x:c r="AB7" s="62"/>
      <x:c r="AC7" s="62">
        <x:v>5450</x:v>
      </x:c>
      <x:c r="AD7" s="62">
        <x:v>6300</x:v>
      </x:c>
      <x:c r="AE7" s="62">
        <x:v>5000</x:v>
      </x:c>
      <x:c r="AF7" s="62"/>
      <x:c r="AG7" s="62">
        <x:v>1540</x:v>
      </x:c>
      <x:c r="AH7" s="62"/>
    </x:row>
    <x:row r="8" spans="1:34" ht="18" customHeight="1">
      <x:c r="A8" s="85" t="s">
        <x:v>48</x:v>
      </x:c>
      <x:c r="B8" s="63" t="s">
        <x:v>34</x:v>
      </x:c>
      <x:c r="C8" s="61">
        <x:f t="shared" si="0"/>
        <x:v>139800</x:v>
      </x:c>
      <x:c r="D8" s="62">
        <x:v>3330</x:v>
      </x:c>
      <x:c r="E8" s="62">
        <x:v>3550</x:v>
      </x:c>
      <x:c r="F8" s="62">
        <x:v>5150</x:v>
      </x:c>
      <x:c r="G8" s="62">
        <x:v>7950</x:v>
      </x:c>
      <x:c r="H8" s="62">
        <x:v>3230</x:v>
      </x:c>
      <x:c r="I8" s="62">
        <x:v>4950</x:v>
      </x:c>
      <x:c r="J8" s="62">
        <x:v>5650</x:v>
      </x:c>
      <x:c r="K8" s="62">
        <x:v>9450</x:v>
      </x:c>
      <x:c r="L8" s="62">
        <x:v>2830</x:v>
      </x:c>
      <x:c r="M8" s="62">
        <x:v>4010</x:v>
      </x:c>
      <x:c r="N8" s="62">
        <x:v>4750</x:v>
      </x:c>
      <x:c r="O8" s="62">
        <x:v>8100</x:v>
      </x:c>
      <x:c r="P8" s="62">
        <x:v>7300</x:v>
      </x:c>
      <x:c r="Q8" s="62">
        <x:v>3880</x:v>
      </x:c>
      <x:c r="R8" s="62">
        <x:v>4750</x:v>
      </x:c>
      <x:c r="S8" s="62">
        <x:v>4250</x:v>
      </x:c>
      <x:c r="T8" s="62">
        <x:v>2300</x:v>
      </x:c>
      <x:c r="U8" s="62">
        <x:v>2100</x:v>
      </x:c>
      <x:c r="V8" s="62">
        <x:v>6400</x:v>
      </x:c>
      <x:c r="W8" s="62">
        <x:v>7900</x:v>
      </x:c>
      <x:c r="X8" s="62">
        <x:v>3250</x:v>
      </x:c>
      <x:c r="Y8" s="62">
        <x:v>4030</x:v>
      </x:c>
      <x:c r="Z8" s="62">
        <x:v>6700</x:v>
      </x:c>
      <x:c r="AA8" s="62">
        <x:v>6900</x:v>
      </x:c>
      <x:c r="AB8" s="62">
        <x:v>3230</x:v>
      </x:c>
      <x:c r="AC8" s="62">
        <x:v>3760</x:v>
      </x:c>
      <x:c r="AD8" s="62">
        <x:v>7700</x:v>
      </x:c>
      <x:c r="AE8" s="62">
        <x:v>2400</x:v>
      </x:c>
      <x:c r="AF8" s="62">
        <x:v>1840</x:v>
      </x:c>
      <x:c r="AG8" s="62">
        <x:v>1290</x:v>
      </x:c>
      <x:c r="AH8" s="62"/>
    </x:row>
    <x:row r="9" spans="1:34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  <x:c r="AH9" s="62"/>
    </x:row>
    <x:row r="10" spans="1:34" ht="18" customHeight="1">
      <x:c r="A10" s="86"/>
      <x:c r="B10" s="63" t="s">
        <x:v>56</x:v>
      </x:c>
      <x:c r="C10" s="61">
        <x:f t="shared" si="0"/>
        <x:v>4125</x:v>
      </x:c>
      <x:c r="D10" s="62">
        <x:v>65</x:v>
      </x:c>
      <x:c r="E10" s="62">
        <x:v>40</x:v>
      </x:c>
      <x:c r="F10" s="62">
        <x:v>300</x:v>
      </x:c>
      <x:c r="G10" s="62">
        <x:v>210</x:v>
      </x:c>
      <x:c r="H10" s="62">
        <x:v>75</x:v>
      </x:c>
      <x:c r="I10" s="62">
        <x:v>15</x:v>
      </x:c>
      <x:c r="J10" s="62">
        <x:v>300</x:v>
      </x:c>
      <x:c r="K10" s="62">
        <x:v>180</x:v>
      </x:c>
      <x:c r="L10" s="62">
        <x:v>40</x:v>
      </x:c>
      <x:c r="M10" s="62">
        <x:v>25</x:v>
      </x:c>
      <x:c r="N10" s="62">
        <x:v>160</x:v>
      </x:c>
      <x:c r="O10" s="62">
        <x:v>530</x:v>
      </x:c>
      <x:c r="P10" s="62">
        <x:v>540</x:v>
      </x:c>
      <x:c r="Q10" s="62"/>
      <x:c r="R10" s="62">
        <x:v>270</x:v>
      </x:c>
      <x:c r="S10" s="62">
        <x:v>110</x:v>
      </x:c>
      <x:c r="T10" s="62">
        <x:v>40</x:v>
      </x:c>
      <x:c r="U10" s="62">
        <x:v>10</x:v>
      </x:c>
      <x:c r="V10" s="62">
        <x:v>270</x:v>
      </x:c>
      <x:c r="W10" s="62">
        <x:v>170</x:v>
      </x:c>
      <x:c r="X10" s="62"/>
      <x:c r="Y10" s="62">
        <x:v>25</x:v>
      </x:c>
      <x:c r="Z10" s="62">
        <x:v>150</x:v>
      </x:c>
      <x:c r="AA10" s="62">
        <x:v>170</x:v>
      </x:c>
      <x:c r="AB10" s="62">
        <x:v>40</x:v>
      </x:c>
      <x:c r="AC10" s="62">
        <x:v>140</x:v>
      </x:c>
      <x:c r="AD10" s="62">
        <x:v>170</x:v>
      </x:c>
      <x:c r="AE10" s="62">
        <x:v>80</x:v>
      </x:c>
      <x:c r="AF10" s="62"/>
      <x:c r="AG10" s="62"/>
      <x:c r="AH10" s="62"/>
    </x:row>
    <x:row r="11" spans="1:34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  <x:c r="AH11" s="62"/>
    </x:row>
    <x:row r="12" spans="1:34" ht="18" customHeight="1">
      <x:c r="A12" s="86"/>
      <x:c r="B12" s="63" t="s">
        <x:v>51</x:v>
      </x:c>
      <x:c r="C12" s="61">
        <x:f t="shared" si="0"/>
        <x:v>0</x:v>
      </x:c>
      <x:c r="D12" s="44"/>
      <x:c r="E12" s="44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/>
      <x:c r="AG12" s="62"/>
      <x:c r="AH12" s="62"/>
    </x:row>
    <x:row r="13" spans="1:34" ht="18" customHeight="1">
      <x:c r="A13" s="86"/>
      <x:c r="B13" s="63" t="s">
        <x:v>25</x:v>
      </x:c>
      <x:c r="C13" s="61">
        <x:f t="shared" si="0"/>
        <x:v>0</x:v>
      </x:c>
      <x:c r="D13" s="62"/>
      <x:c r="E13" s="62"/>
      <x:c r="F13" s="64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2"/>
      <x:c r="AB13" s="62"/>
      <x:c r="AC13" s="62"/>
      <x:c r="AD13" s="62"/>
      <x:c r="AE13" s="62"/>
      <x:c r="AF13" s="62"/>
      <x:c r="AG13" s="62"/>
      <x:c r="AH13" s="62"/>
    </x:row>
    <x:row r="14" spans="1:34" ht="18" customHeight="1">
      <x:c r="A14" s="86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  <x:c r="AH14" s="62"/>
    </x:row>
    <x:row r="15" spans="1:34" ht="18" customHeight="1">
      <x:c r="A15" s="86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  <x:c r="AH15" s="62"/>
    </x:row>
    <x:row r="16" spans="1:34" ht="18" customHeight="1">
      <x:c r="A16" s="86"/>
      <x:c r="B16" s="63" t="s">
        <x:v>62</x:v>
      </x:c>
      <x:c r="C16" s="61">
        <x:f t="shared" si="0"/>
        <x:v>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/>
      <x:c r="AA16" s="62"/>
      <x:c r="AB16" s="62"/>
      <x:c r="AC16" s="62"/>
      <x:c r="AD16" s="62"/>
      <x:c r="AE16" s="62"/>
      <x:c r="AF16" s="62"/>
      <x:c r="AG16" s="62"/>
      <x:c r="AH16" s="62"/>
    </x:row>
    <x:row r="17" spans="1:34" ht="18" customHeight="1">
      <x:c r="A17" s="86"/>
      <x:c r="B17" s="63" t="s">
        <x:v>24</x:v>
      </x:c>
      <x:c r="C17" s="61">
        <x:f>SUM(D17:AE17)</x:f>
        <x:v>102995</x:v>
      </x:c>
      <x:c r="D17" s="62">
        <x:v>3250</x:v>
      </x:c>
      <x:c r="E17" s="62">
        <x:v>3780</x:v>
      </x:c>
      <x:c r="F17" s="62">
        <x:v>3450</x:v>
      </x:c>
      <x:c r="G17" s="62">
        <x:v>2250</x:v>
      </x:c>
      <x:c r="H17" s="62">
        <x:v>3820</x:v>
      </x:c>
      <x:c r="I17" s="62">
        <x:v>5640</x:v>
      </x:c>
      <x:c r="J17" s="62">
        <x:v>3350</x:v>
      </x:c>
      <x:c r="K17" s="62">
        <x:v>2550</x:v>
      </x:c>
      <x:c r="L17" s="62">
        <x:v>1640</x:v>
      </x:c>
      <x:c r="M17" s="62">
        <x:v>4130</x:v>
      </x:c>
      <x:c r="N17" s="62">
        <x:v>7700</x:v>
      </x:c>
      <x:c r="O17" s="62">
        <x:v>4250</x:v>
      </x:c>
      <x:c r="P17" s="62">
        <x:v>4080</x:v>
      </x:c>
      <x:c r="Q17" s="62">
        <x:v>3440</x:v>
      </x:c>
      <x:c r="R17" s="62">
        <x:v>3850</x:v>
      </x:c>
      <x:c r="S17" s="62">
        <x:v>1675</x:v>
      </x:c>
      <x:c r="T17" s="62">
        <x:v>670</x:v>
      </x:c>
      <x:c r="U17" s="62">
        <x:v>670</x:v>
      </x:c>
      <x:c r="V17" s="62">
        <x:v>9800</x:v>
      </x:c>
      <x:c r="W17" s="62">
        <x:v>3800</x:v>
      </x:c>
      <x:c r="X17" s="62">
        <x:v>2670</x:v>
      </x:c>
      <x:c r="Y17" s="62">
        <x:v>3750</x:v>
      </x:c>
      <x:c r="Z17" s="62">
        <x:v>5300</x:v>
      </x:c>
      <x:c r="AA17" s="62">
        <x:v>4100</x:v>
      </x:c>
      <x:c r="AB17" s="62">
        <x:v>2570</x:v>
      </x:c>
      <x:c r="AC17" s="62">
        <x:v>4470</x:v>
      </x:c>
      <x:c r="AD17" s="62">
        <x:v>5400</x:v>
      </x:c>
      <x:c r="AE17" s="62">
        <x:v>940</x:v>
      </x:c>
      <x:c r="AF17" s="62">
        <x:v>1140</x:v>
      </x:c>
      <x:c r="AG17" s="62">
        <x:v>1500</x:v>
      </x:c>
      <x:c r="AH17" s="62"/>
    </x:row>
    <x:row r="18" spans="1:34" ht="18" customHeight="1">
      <x:c r="A18" s="86"/>
      <x:c r="B18" s="63" t="s">
        <x:v>4</x:v>
      </x:c>
      <x:c r="C18" s="61">
        <x:f t="shared" si="0"/>
        <x:v>2706</x:v>
      </x:c>
      <x:c r="D18" s="62">
        <x:v>40</x:v>
      </x:c>
      <x:c r="E18" s="62">
        <x:v>20</x:v>
      </x:c>
      <x:c r="F18" s="62">
        <x:v>70</x:v>
      </x:c>
      <x:c r="G18" s="62">
        <x:v>230</x:v>
      </x:c>
      <x:c r="H18" s="62">
        <x:v>40</x:v>
      </x:c>
      <x:c r="I18" s="62">
        <x:v>50</x:v>
      </x:c>
      <x:c r="J18" s="62">
        <x:v>70</x:v>
      </x:c>
      <x:c r="K18" s="62">
        <x:v>230</x:v>
      </x:c>
      <x:c r="L18" s="62">
        <x:v>35</x:v>
      </x:c>
      <x:c r="M18" s="62">
        <x:v>60</x:v>
      </x:c>
      <x:c r="N18" s="62">
        <x:v>70</x:v>
      </x:c>
      <x:c r="O18" s="62">
        <x:v>258</x:v>
      </x:c>
      <x:c r="P18" s="62">
        <x:v>123</x:v>
      </x:c>
      <x:c r="Q18" s="62">
        <x:v>50</x:v>
      </x:c>
      <x:c r="R18" s="62">
        <x:v>85</x:v>
      </x:c>
      <x:c r="S18" s="62">
        <x:v>240</x:v>
      </x:c>
      <x:c r="T18" s="62">
        <x:v>45</x:v>
      </x:c>
      <x:c r="U18" s="62">
        <x:v>30</x:v>
      </x:c>
      <x:c r="V18" s="62">
        <x:v>85</x:v>
      </x:c>
      <x:c r="W18" s="62">
        <x:v>240</x:v>
      </x:c>
      <x:c r="X18" s="62">
        <x:v>20</x:v>
      </x:c>
      <x:c r="Y18" s="62">
        <x:v>45</x:v>
      </x:c>
      <x:c r="Z18" s="62">
        <x:v>95</x:v>
      </x:c>
      <x:c r="AA18" s="62">
        <x:v>240</x:v>
      </x:c>
      <x:c r="AB18" s="62">
        <x:v>30</x:v>
      </x:c>
      <x:c r="AC18" s="62">
        <x:v>45</x:v>
      </x:c>
      <x:c r="AD18" s="62">
        <x:v>95</x:v>
      </x:c>
      <x:c r="AE18" s="62">
        <x:v>65</x:v>
      </x:c>
      <x:c r="AF18" s="62">
        <x:v>25</x:v>
      </x:c>
      <x:c r="AG18" s="62">
        <x:v>15</x:v>
      </x:c>
      <x:c r="AH18" s="62"/>
    </x:row>
    <x:row r="19" spans="1:34" ht="18" customHeight="1">
      <x:c r="A19" s="86"/>
      <x:c r="B19" s="63" t="s">
        <x:v>1</x:v>
      </x:c>
      <x:c r="C19" s="61">
        <x:f t="shared" si="0"/>
        <x:v>2645</x:v>
      </x:c>
      <x:c r="D19" s="62">
        <x:v>35</x:v>
      </x:c>
      <x:c r="E19" s="62">
        <x:v>55</x:v>
      </x:c>
      <x:c r="F19" s="62">
        <x:v>170</x:v>
      </x:c>
      <x:c r="G19" s="62">
        <x:v>120</x:v>
      </x:c>
      <x:c r="H19" s="62">
        <x:v>35</x:v>
      </x:c>
      <x:c r="I19" s="62">
        <x:v>60</x:v>
      </x:c>
      <x:c r="J19" s="62">
        <x:v>140</x:v>
      </x:c>
      <x:c r="K19" s="62">
        <x:v>120</x:v>
      </x:c>
      <x:c r="L19" s="62">
        <x:v>30</x:v>
      </x:c>
      <x:c r="M19" s="62">
        <x:v>90</x:v>
      </x:c>
      <x:c r="N19" s="62">
        <x:v>140</x:v>
      </x:c>
      <x:c r="O19" s="62">
        <x:v>185</x:v>
      </x:c>
      <x:c r="P19" s="62">
        <x:v>140</x:v>
      </x:c>
      <x:c r="Q19" s="62">
        <x:v>85</x:v>
      </x:c>
      <x:c r="R19" s="62">
        <x:v>120</x:v>
      </x:c>
      <x:c r="S19" s="62">
        <x:v>120</x:v>
      </x:c>
      <x:c r="T19" s="62">
        <x:v>35</x:v>
      </x:c>
      <x:c r="U19" s="62">
        <x:v>35</x:v>
      </x:c>
      <x:c r="V19" s="62">
        <x:v>120</x:v>
      </x:c>
      <x:c r="W19" s="62">
        <x:v>140</x:v>
      </x:c>
      <x:c r="X19" s="62">
        <x:v>30</x:v>
      </x:c>
      <x:c r="Y19" s="62">
        <x:v>65</x:v>
      </x:c>
      <x:c r="Z19" s="62">
        <x:v>130</x:v>
      </x:c>
      <x:c r="AA19" s="62">
        <x:v>140</x:v>
      </x:c>
      <x:c r="AB19" s="62">
        <x:v>40</x:v>
      </x:c>
      <x:c r="AC19" s="62">
        <x:v>80</x:v>
      </x:c>
      <x:c r="AD19" s="62">
        <x:v>130</x:v>
      </x:c>
      <x:c r="AE19" s="62">
        <x:v>55</x:v>
      </x:c>
      <x:c r="AF19" s="62">
        <x:v>25</x:v>
      </x:c>
      <x:c r="AG19" s="62">
        <x:v>45</x:v>
      </x:c>
      <x:c r="AH19" s="62"/>
    </x:row>
    <x:row r="20" spans="1:34" ht="18" customHeight="1">
      <x:c r="A20" s="86"/>
      <x:c r="B20" s="63" t="s">
        <x:v>9</x:v>
      </x:c>
      <x:c r="C20" s="61">
        <x:f t="shared" si="0"/>
        <x:v>12725</x:v>
      </x:c>
      <x:c r="D20" s="62">
        <x:v>260</x:v>
      </x:c>
      <x:c r="E20" s="62">
        <x:v>450</x:v>
      </x:c>
      <x:c r="F20" s="62">
        <x:v>630</x:v>
      </x:c>
      <x:c r="G20" s="62">
        <x:v>470</x:v>
      </x:c>
      <x:c r="H20" s="62">
        <x:v>330</x:v>
      </x:c>
      <x:c r="I20" s="62">
        <x:v>760</x:v>
      </x:c>
      <x:c r="J20" s="62">
        <x:v>630</x:v>
      </x:c>
      <x:c r="K20" s="62">
        <x:v>510</x:v>
      </x:c>
      <x:c r="L20" s="62">
        <x:v>265</x:v>
      </x:c>
      <x:c r="M20" s="62">
        <x:v>640</x:v>
      </x:c>
      <x:c r="N20" s="62">
        <x:v>1110</x:v>
      </x:c>
      <x:c r="O20" s="62">
        <x:v>285</x:v>
      </x:c>
      <x:c r="P20" s="62">
        <x:v>275</x:v>
      </x:c>
      <x:c r="Q20" s="62">
        <x:v>520</x:v>
      </x:c>
      <x:c r="R20" s="62">
        <x:v>690</x:v>
      </x:c>
      <x:c r="S20" s="62">
        <x:v>520</x:v>
      </x:c>
      <x:c r="T20" s="62">
        <x:v>260</x:v>
      </x:c>
      <x:c r="U20" s="62">
        <x:v>190</x:v>
      </x:c>
      <x:c r="V20" s="62">
        <x:v>620</x:v>
      </x:c>
      <x:c r="W20" s="62">
        <x:v>420</x:v>
      </x:c>
      <x:c r="X20" s="62">
        <x:v>240</x:v>
      </x:c>
      <x:c r="Y20" s="62">
        <x:v>340</x:v>
      </x:c>
      <x:c r="Z20" s="62">
        <x:v>570</x:v>
      </x:c>
      <x:c r="AA20" s="62">
        <x:v>450</x:v>
      </x:c>
      <x:c r="AB20" s="62">
        <x:v>250</x:v>
      </x:c>
      <x:c r="AC20" s="62">
        <x:v>360</x:v>
      </x:c>
      <x:c r="AD20" s="62">
        <x:v>470</x:v>
      </x:c>
      <x:c r="AE20" s="62">
        <x:v>210</x:v>
      </x:c>
      <x:c r="AF20" s="62">
        <x:v>185</x:v>
      </x:c>
      <x:c r="AG20" s="62">
        <x:v>165</x:v>
      </x:c>
      <x:c r="AH20" s="62"/>
    </x:row>
    <x:row r="21" spans="1:34" ht="18" customHeight="1">
      <x:c r="A21" s="86"/>
      <x:c r="B21" s="63" t="s">
        <x:v>7</x:v>
      </x:c>
      <x:c r="C21" s="61">
        <x:f t="shared" si="0"/>
        <x:v>5290</x:v>
      </x:c>
      <x:c r="D21" s="62">
        <x:v>80</x:v>
      </x:c>
      <x:c r="E21" s="62">
        <x:v>130</x:v>
      </x:c>
      <x:c r="F21" s="62">
        <x:v>200</x:v>
      </x:c>
      <x:c r="G21" s="62">
        <x:v>260</x:v>
      </x:c>
      <x:c r="H21" s="62">
        <x:v>135</x:v>
      </x:c>
      <x:c r="I21" s="62">
        <x:v>290</x:v>
      </x:c>
      <x:c r="J21" s="62">
        <x:v>190</x:v>
      </x:c>
      <x:c r="K21" s="62">
        <x:v>260</x:v>
      </x:c>
      <x:c r="L21" s="62">
        <x:v>145</x:v>
      </x:c>
      <x:c r="M21" s="62">
        <x:v>270</x:v>
      </x:c>
      <x:c r="N21" s="62">
        <x:v>350</x:v>
      </x:c>
      <x:c r="O21" s="62">
        <x:v>265</x:v>
      </x:c>
      <x:c r="P21" s="62">
        <x:v>185</x:v>
      </x:c>
      <x:c r="Q21" s="62">
        <x:v>190</x:v>
      </x:c>
      <x:c r="R21" s="62">
        <x:v>210</x:v>
      </x:c>
      <x:c r="S21" s="62">
        <x:v>230</x:v>
      </x:c>
      <x:c r="T21" s="62">
        <x:v>80</x:v>
      </x:c>
      <x:c r="U21" s="62">
        <x:v>80</x:v>
      </x:c>
      <x:c r="V21" s="62">
        <x:v>310</x:v>
      </x:c>
      <x:c r="W21" s="62">
        <x:v>270</x:v>
      </x:c>
      <x:c r="X21" s="62">
        <x:v>65</x:v>
      </x:c>
      <x:c r="Y21" s="62">
        <x:v>120</x:v>
      </x:c>
      <x:c r="Z21" s="62">
        <x:v>200</x:v>
      </x:c>
      <x:c r="AA21" s="62">
        <x:v>270</x:v>
      </x:c>
      <x:c r="AB21" s="62">
        <x:v>45</x:v>
      </x:c>
      <x:c r="AC21" s="62">
        <x:v>180</x:v>
      </x:c>
      <x:c r="AD21" s="62">
        <x:v>200</x:v>
      </x:c>
      <x:c r="AE21" s="62">
        <x:v>80</x:v>
      </x:c>
      <x:c r="AF21" s="62">
        <x:v>50</x:v>
      </x:c>
      <x:c r="AG21" s="62">
        <x:v>60</x:v>
      </x:c>
      <x:c r="AH21" s="62"/>
    </x:row>
    <x:row r="22" spans="1:34" ht="18" customHeight="1">
      <x:c r="A22" s="87"/>
      <x:c r="B22" s="63" t="s">
        <x:v>66</x:v>
      </x:c>
      <x:c r="C22" s="61">
        <x:f t="shared" si="0"/>
        <x:v>3500</x:v>
      </x:c>
      <x:c r="D22" s="62"/>
      <x:c r="E22" s="62"/>
      <x:c r="F22" s="62"/>
      <x:c r="G22" s="62"/>
      <x:c r="H22" s="62"/>
      <x:c r="I22" s="62"/>
      <x:c r="J22" s="62">
        <x:v>500</x:v>
      </x:c>
      <x:c r="K22" s="62"/>
      <x:c r="L22" s="62"/>
      <x:c r="M22" s="62"/>
      <x:c r="N22" s="62"/>
      <x:c r="O22" s="62"/>
      <x:c r="P22" s="62"/>
      <x:c r="Q22" s="62"/>
      <x:c r="R22" s="62"/>
      <x:c r="S22" s="62"/>
      <x:c r="T22" s="62"/>
      <x:c r="U22" s="62"/>
      <x:c r="V22" s="62">
        <x:v>1000</x:v>
      </x:c>
      <x:c r="W22" s="62"/>
      <x:c r="X22" s="62"/>
      <x:c r="Y22" s="62"/>
      <x:c r="Z22" s="62"/>
      <x:c r="AA22" s="62"/>
      <x:c r="AB22" s="62"/>
      <x:c r="AC22" s="62"/>
      <x:c r="AD22" s="62">
        <x:v>2000</x:v>
      </x:c>
      <x:c r="AE22" s="62"/>
      <x:c r="AF22" s="62"/>
      <x:c r="AG22" s="62"/>
      <x:c r="AH22" s="62"/>
    </x:row>
    <x:row r="23" spans="1:34" ht="18" customHeight="1">
      <x:c r="A23" s="88" t="s">
        <x:v>8</x:v>
      </x:c>
      <x:c r="B23" s="89"/>
      <x:c r="C23" s="67">
        <x:f t="shared" si="0"/>
        <x:v>655986</x:v>
      </x:c>
      <x:c r="D23" s="67">
        <x:f>SUM(D5:D22)</x:f>
        <x:v>20810</x:v>
      </x:c>
      <x:c r="E23" s="67">
        <x:f t="shared" ref="E23:AG23" si="1">SUM(E4:E22)</x:f>
        <x:v>18575</x:v>
      </x:c>
      <x:c r="F23" s="67">
        <x:f t="shared" si="1"/>
        <x:v>23670</x:v>
      </x:c>
      <x:c r="G23" s="67">
        <x:f t="shared" si="1"/>
        <x:v>29790</x:v>
      </x:c>
      <x:c r="H23" s="67">
        <x:f t="shared" si="1"/>
        <x:v>26315</x:v>
      </x:c>
      <x:c r="I23" s="67">
        <x:f t="shared" si="1"/>
        <x:v>27915</x:v>
      </x:c>
      <x:c r="J23" s="67">
        <x:f t="shared" si="1"/>
        <x:v>27030</x:v>
      </x:c>
      <x:c r="K23" s="67">
        <x:f t="shared" si="1"/>
        <x:v>32300</x:v>
      </x:c>
      <x:c r="L23" s="67">
        <x:f t="shared" si="1"/>
        <x:v>14785</x:v>
      </x:c>
      <x:c r="M23" s="67">
        <x:f>SUM(M4:M22)</x:f>
        <x:v>19975</x:v>
      </x:c>
      <x:c r="N23" s="67">
        <x:f t="shared" si="1"/>
        <x:v>27980</x:v>
      </x:c>
      <x:c r="O23" s="67">
        <x:f t="shared" si="1"/>
        <x:v>34673</x:v>
      </x:c>
      <x:c r="P23" s="67">
        <x:f t="shared" si="1"/>
        <x:v>33393</x:v>
      </x:c>
      <x:c r="Q23" s="67">
        <x:f t="shared" si="1"/>
        <x:v>15065</x:v>
      </x:c>
      <x:c r="R23" s="67">
        <x:f t="shared" si="1"/>
        <x:v>23675</x:v>
      </x:c>
      <x:c r="S23" s="67">
        <x:f t="shared" si="1"/>
        <x:v>21445</x:v>
      </x:c>
      <x:c r="T23" s="67">
        <x:f t="shared" si="1"/>
        <x:v>12480</x:v>
      </x:c>
      <x:c r="U23" s="67">
        <x:f t="shared" si="1"/>
        <x:v>10815</x:v>
      </x:c>
      <x:c r="V23" s="67">
        <x:f t="shared" si="1"/>
        <x:v>36605</x:v>
      </x:c>
      <x:c r="W23" s="67">
        <x:f t="shared" si="1"/>
        <x:v>33440</x:v>
      </x:c>
      <x:c r="X23" s="67">
        <x:f t="shared" si="1"/>
        <x:v>13375</x:v>
      </x:c>
      <x:c r="Y23" s="67">
        <x:f t="shared" si="1"/>
        <x:v>15875</x:v>
      </x:c>
      <x:c r="Z23" s="67">
        <x:f t="shared" si="1"/>
        <x:v>28945</x:v>
      </x:c>
      <x:c r="AA23" s="67">
        <x:f t="shared" si="1"/>
        <x:v>28270</x:v>
      </x:c>
      <x:c r="AB23" s="67">
        <x:f t="shared" si="1"/>
        <x:v>14705</x:v>
      </x:c>
      <x:c r="AC23" s="67">
        <x:f t="shared" si="1"/>
        <x:v>18685</x:v>
      </x:c>
      <x:c r="AD23" s="67">
        <x:f t="shared" si="1"/>
        <x:v>32465</x:v>
      </x:c>
      <x:c r="AE23" s="67">
        <x:f t="shared" si="1"/>
        <x:v>12930</x:v>
      </x:c>
      <x:c r="AF23" s="67">
        <x:f t="shared" si="1"/>
        <x:v>12765</x:v>
      </x:c>
      <x:c r="AG23" s="67">
        <x:f t="shared" si="1"/>
        <x:v>6615</x:v>
      </x:c>
      <x:c r="AH23" s="67"/>
    </x:row>
    <x:row r="24" spans="1:34" ht="18" customHeight="1">
      <x:c r="A24" s="85" t="s">
        <x:v>75</x:v>
      </x:c>
      <x:c r="B24" s="63" t="s">
        <x:v>73</x:v>
      </x:c>
      <x:c r="C24" s="61">
        <x:f t="shared" si="0"/>
        <x:v>7730</x:v>
      </x:c>
      <x:c r="D24" s="62">
        <x:v>245</x:v>
      </x:c>
      <x:c r="E24" s="62">
        <x:v>355</x:v>
      </x:c>
      <x:c r="F24" s="62">
        <x:v>230</x:v>
      </x:c>
      <x:c r="G24" s="62">
        <x:v>240</x:v>
      </x:c>
      <x:c r="H24" s="62">
        <x:v>340</x:v>
      </x:c>
      <x:c r="I24" s="62">
        <x:v>510</x:v>
      </x:c>
      <x:c r="J24" s="62">
        <x:v>170</x:v>
      </x:c>
      <x:c r="K24" s="62">
        <x:v>250</x:v>
      </x:c>
      <x:c r="L24" s="62">
        <x:v>240</x:v>
      </x:c>
      <x:c r="M24" s="62">
        <x:v>370</x:v>
      </x:c>
      <x:c r="N24" s="62">
        <x:v>600</x:v>
      </x:c>
      <x:c r="O24" s="62">
        <x:v>185</x:v>
      </x:c>
      <x:c r="P24" s="62">
        <x:v>215</x:v>
      </x:c>
      <x:c r="Q24" s="62">
        <x:v>425</x:v>
      </x:c>
      <x:c r="R24" s="62">
        <x:v>150</x:v>
      </x:c>
      <x:c r="S24" s="62">
        <x:v>240</x:v>
      </x:c>
      <x:c r="T24" s="62">
        <x:v>190</x:v>
      </x:c>
      <x:c r="U24" s="62">
        <x:v>195</x:v>
      </x:c>
      <x:c r="V24" s="62">
        <x:v>180</x:v>
      </x:c>
      <x:c r="W24" s="62">
        <x:v>295</x:v>
      </x:c>
      <x:c r="X24" s="62">
        <x:v>130</x:v>
      </x:c>
      <x:c r="Y24" s="62">
        <x:v>440</x:v>
      </x:c>
      <x:c r="Z24" s="62">
        <x:v>120</x:v>
      </x:c>
      <x:c r="AA24" s="62">
        <x:v>295</x:v>
      </x:c>
      <x:c r="AB24" s="62">
        <x:v>420</x:v>
      </x:c>
      <x:c r="AC24" s="62">
        <x:v>470</x:v>
      </x:c>
      <x:c r="AD24" s="62">
        <x:v>120</x:v>
      </x:c>
      <x:c r="AE24" s="62">
        <x:v>110</x:v>
      </x:c>
      <x:c r="AF24" s="62">
        <x:v>1590</x:v>
      </x:c>
      <x:c r="AG24" s="62">
        <x:v>400</x:v>
      </x:c>
      <x:c r="AH24" s="62"/>
    </x:row>
    <x:row r="25" spans="1:34" ht="18" customHeight="1">
      <x:c r="A25" s="86"/>
      <x:c r="B25" s="63" t="s">
        <x:v>31</x:v>
      </x:c>
      <x:c r="C25" s="61">
        <x:f t="shared" si="0"/>
        <x:v>4065</x:v>
      </x:c>
      <x:c r="D25" s="62">
        <x:v>70</x:v>
      </x:c>
      <x:c r="E25" s="62">
        <x:v>120</x:v>
      </x:c>
      <x:c r="F25" s="62">
        <x:v>100</x:v>
      </x:c>
      <x:c r="G25" s="62">
        <x:v>140</x:v>
      </x:c>
      <x:c r="H25" s="62">
        <x:v>195</x:v>
      </x:c>
      <x:c r="I25" s="62">
        <x:v>200</x:v>
      </x:c>
      <x:c r="J25" s="62">
        <x:v>90</x:v>
      </x:c>
      <x:c r="K25" s="62">
        <x:v>145</x:v>
      </x:c>
      <x:c r="L25" s="62">
        <x:v>40</x:v>
      </x:c>
      <x:c r="M25" s="62">
        <x:v>155</x:v>
      </x:c>
      <x:c r="N25" s="62">
        <x:v>330</x:v>
      </x:c>
      <x:c r="O25" s="62">
        <x:v>110</x:v>
      </x:c>
      <x:c r="P25" s="62">
        <x:v>115</x:v>
      </x:c>
      <x:c r="Q25" s="62">
        <x:v>140</x:v>
      </x:c>
      <x:c r="R25" s="62">
        <x:v>165</x:v>
      </x:c>
      <x:c r="S25" s="62">
        <x:v>105</x:v>
      </x:c>
      <x:c r="T25" s="62">
        <x:v>50</x:v>
      </x:c>
      <x:c r="U25" s="62">
        <x:v>50</x:v>
      </x:c>
      <x:c r="V25" s="62">
        <x:v>315</x:v>
      </x:c>
      <x:c r="W25" s="62">
        <x:v>475</x:v>
      </x:c>
      <x:c r="X25" s="62">
        <x:v>45</x:v>
      </x:c>
      <x:c r="Y25" s="62">
        <x:v>80</x:v>
      </x:c>
      <x:c r="Z25" s="62">
        <x:v>110</x:v>
      </x:c>
      <x:c r="AA25" s="62">
        <x:v>355</x:v>
      </x:c>
      <x:c r="AB25" s="62">
        <x:v>40</x:v>
      </x:c>
      <x:c r="AC25" s="62">
        <x:v>160</x:v>
      </x:c>
      <x:c r="AD25" s="62">
        <x:v>110</x:v>
      </x:c>
      <x:c r="AE25" s="62">
        <x:v>55</x:v>
      </x:c>
      <x:c r="AF25" s="62">
        <x:v>15</x:v>
      </x:c>
      <x:c r="AG25" s="62">
        <x:v>20</x:v>
      </x:c>
      <x:c r="AH25" s="62"/>
    </x:row>
    <x:row r="26" spans="1:34" ht="18" customHeight="1">
      <x:c r="A26" s="86"/>
      <x:c r="B26" s="63" t="s">
        <x:v>11</x:v>
      </x:c>
      <x:c r="C26" s="61">
        <x:f t="shared" si="0"/>
        <x:v>51340</x:v>
      </x:c>
      <x:c r="D26" s="62">
        <x:v>695</x:v>
      </x:c>
      <x:c r="E26" s="62">
        <x:v>1355</x:v>
      </x:c>
      <x:c r="F26" s="62">
        <x:v>3350</x:v>
      </x:c>
      <x:c r="G26" s="62">
        <x:v>2200</x:v>
      </x:c>
      <x:c r="H26" s="62">
        <x:v>825</x:v>
      </x:c>
      <x:c r="I26" s="62">
        <x:v>1575</x:v>
      </x:c>
      <x:c r="J26" s="62">
        <x:v>3350</x:v>
      </x:c>
      <x:c r="K26" s="62">
        <x:v>2950</x:v>
      </x:c>
      <x:c r="L26" s="62">
        <x:v>610</x:v>
      </x:c>
      <x:c r="M26" s="62">
        <x:v>1970</x:v>
      </x:c>
      <x:c r="N26" s="62">
        <x:v>3450</x:v>
      </x:c>
      <x:c r="O26" s="62">
        <x:v>2000</x:v>
      </x:c>
      <x:c r="P26" s="62">
        <x:v>1820</x:v>
      </x:c>
      <x:c r="Q26" s="62">
        <x:v>1500</x:v>
      </x:c>
      <x:c r="R26" s="62">
        <x:v>2150</x:v>
      </x:c>
      <x:c r="S26" s="62">
        <x:v>1620</x:v>
      </x:c>
      <x:c r="T26" s="62">
        <x:v>840</x:v>
      </x:c>
      <x:c r="U26" s="62">
        <x:v>510</x:v>
      </x:c>
      <x:c r="V26" s="62">
        <x:v>2900</x:v>
      </x:c>
      <x:c r="W26" s="62">
        <x:v>2220</x:v>
      </x:c>
      <x:c r="X26" s="62">
        <x:v>750</x:v>
      </x:c>
      <x:c r="Y26" s="62">
        <x:v>1330</x:v>
      </x:c>
      <x:c r="Z26" s="62">
        <x:v>3000</x:v>
      </x:c>
      <x:c r="AA26" s="62">
        <x:v>2020</x:v>
      </x:c>
      <x:c r="AB26" s="62">
        <x:v>880</x:v>
      </x:c>
      <x:c r="AC26" s="62">
        <x:v>1850</x:v>
      </x:c>
      <x:c r="AD26" s="62">
        <x:v>3050</x:v>
      </x:c>
      <x:c r="AE26" s="62">
        <x:v>570</x:v>
      </x:c>
      <x:c r="AF26" s="62">
        <x:v>1780</x:v>
      </x:c>
      <x:c r="AG26" s="62">
        <x:v>720</x:v>
      </x:c>
      <x:c r="AH26" s="62"/>
    </x:row>
    <x:row r="27" spans="1:34" ht="18" customHeight="1">
      <x:c r="A27" s="86"/>
      <x:c r="B27" s="63" t="s">
        <x:v>38</x:v>
      </x:c>
      <x:c r="C27" s="61">
        <x:f t="shared" si="0"/>
        <x:v>5914</x:v>
      </x:c>
      <x:c r="D27" s="62">
        <x:v>95</x:v>
      </x:c>
      <x:c r="E27" s="62">
        <x:v>140</x:v>
      </x:c>
      <x:c r="F27" s="62">
        <x:v>130</x:v>
      </x:c>
      <x:c r="G27" s="62">
        <x:v>250</x:v>
      </x:c>
      <x:c r="H27" s="62">
        <x:v>315</x:v>
      </x:c>
      <x:c r="I27" s="62">
        <x:v>410</x:v>
      </x:c>
      <x:c r="J27" s="62">
        <x:v>140</x:v>
      </x:c>
      <x:c r="K27" s="62">
        <x:v>235</x:v>
      </x:c>
      <x:c r="L27" s="62">
        <x:v>115</x:v>
      </x:c>
      <x:c r="M27" s="62">
        <x:v>135</x:v>
      </x:c>
      <x:c r="N27" s="62">
        <x:v>140</x:v>
      </x:c>
      <x:c r="O27" s="62">
        <x:v>240</x:v>
      </x:c>
      <x:c r="P27" s="62">
        <x:v>210</x:v>
      </x:c>
      <x:c r="Q27" s="62">
        <x:v>140</x:v>
      </x:c>
      <x:c r="R27" s="62">
        <x:v>90</x:v>
      </x:c>
      <x:c r="S27" s="62">
        <x:v>234</x:v>
      </x:c>
      <x:c r="T27" s="62">
        <x:v>70</x:v>
      </x:c>
      <x:c r="U27" s="62">
        <x:v>150</x:v>
      </x:c>
      <x:c r="V27" s="62">
        <x:v>290</x:v>
      </x:c>
      <x:c r="W27" s="62">
        <x:v>325</x:v>
      </x:c>
      <x:c r="X27" s="62">
        <x:v>95</x:v>
      </x:c>
      <x:c r="Y27" s="62">
        <x:v>190</x:v>
      </x:c>
      <x:c r="Z27" s="62">
        <x:v>280</x:v>
      </x:c>
      <x:c r="AA27" s="62">
        <x:v>325</x:v>
      </x:c>
      <x:c r="AB27" s="62">
        <x:v>100</x:v>
      </x:c>
      <x:c r="AC27" s="62">
        <x:v>320</x:v>
      </x:c>
      <x:c r="AD27" s="62">
        <x:v>740</x:v>
      </x:c>
      <x:c r="AE27" s="62">
        <x:v>10</x:v>
      </x:c>
      <x:c r="AF27" s="62">
        <x:v>50</x:v>
      </x:c>
      <x:c r="AG27" s="62">
        <x:v>45</x:v>
      </x:c>
      <x:c r="AH27" s="62"/>
    </x:row>
    <x:row r="28" spans="1:34" ht="18" customHeight="1">
      <x:c r="A28" s="87"/>
      <x:c r="B28" s="63" t="s">
        <x:v>17</x:v>
      </x:c>
      <x:c r="C28" s="61"/>
      <x:c r="D28" s="62">
        <x:v>120</x:v>
      </x:c>
      <x:c r="E28" s="62">
        <x:v>0</x:v>
      </x:c>
      <x:c r="F28" s="62"/>
      <x:c r="G28" s="62">
        <x:v>200</x:v>
      </x:c>
      <x:c r="H28" s="62">
        <x:v>200</x:v>
      </x:c>
      <x:c r="I28" s="62"/>
      <x:c r="J28" s="62">
        <x:v>200</x:v>
      </x:c>
      <x:c r="K28" s="62">
        <x:v>200</x:v>
      </x:c>
      <x:c r="L28" s="62">
        <x:v>80</x:v>
      </x:c>
      <x:c r="M28" s="62"/>
      <x:c r="N28" s="62">
        <x:v>200</x:v>
      </x:c>
      <x:c r="O28" s="62">
        <x:v>200</x:v>
      </x:c>
      <x:c r="P28" s="62">
        <x:v>100</x:v>
      </x:c>
      <x:c r="Q28" s="62"/>
      <x:c r="R28" s="62"/>
      <x:c r="S28" s="62">
        <x:v>200</x:v>
      </x:c>
      <x:c r="T28" s="62">
        <x:v>140</x:v>
      </x:c>
      <x:c r="U28" s="62"/>
      <x:c r="V28" s="62"/>
      <x:c r="W28" s="62">
        <x:v>200</x:v>
      </x:c>
      <x:c r="X28" s="62"/>
      <x:c r="Y28" s="62"/>
      <x:c r="Z28" s="62"/>
      <x:c r="AA28" s="62">
        <x:v>200</x:v>
      </x:c>
      <x:c r="AB28" s="62"/>
      <x:c r="AC28" s="62"/>
      <x:c r="AD28" s="62">
        <x:v>200</x:v>
      </x:c>
      <x:c r="AE28" s="62">
        <x:v>200</x:v>
      </x:c>
      <x:c r="AF28" s="62">
        <x:v>100</x:v>
      </x:c>
      <x:c r="AG28" s="62"/>
      <x:c r="AH28" s="62"/>
    </x:row>
    <x:row r="29" spans="1:34" ht="18" customHeight="1">
      <x:c r="A29" s="90" t="s">
        <x:v>8</x:v>
      </x:c>
      <x:c r="B29" s="91"/>
      <x:c r="C29" s="68">
        <x:f>SUM(D29:AE29)</x:f>
        <x:v>71689</x:v>
      </x:c>
      <x:c r="D29" s="68">
        <x:f t="shared" ref="D29:AG29" si="2">SUM(D24:D28)</x:f>
        <x:v>1225</x:v>
      </x:c>
      <x:c r="E29" s="68">
        <x:f t="shared" si="2"/>
        <x:v>1970</x:v>
      </x:c>
      <x:c r="F29" s="68">
        <x:f t="shared" si="2"/>
        <x:v>3810</x:v>
      </x:c>
      <x:c r="G29" s="68">
        <x:f t="shared" si="2"/>
        <x:v>3030</x:v>
      </x:c>
      <x:c r="H29" s="68">
        <x:f t="shared" si="2"/>
        <x:v>1875</x:v>
      </x:c>
      <x:c r="I29" s="68">
        <x:f t="shared" si="2"/>
        <x:v>2695</x:v>
      </x:c>
      <x:c r="J29" s="68">
        <x:f t="shared" si="2"/>
        <x:v>3950</x:v>
      </x:c>
      <x:c r="K29" s="68">
        <x:f t="shared" si="2"/>
        <x:v>3780</x:v>
      </x:c>
      <x:c r="L29" s="68">
        <x:f t="shared" si="2"/>
        <x:v>1085</x:v>
      </x:c>
      <x:c r="M29" s="68">
        <x:f t="shared" si="2"/>
        <x:v>2630</x:v>
      </x:c>
      <x:c r="N29" s="68">
        <x:f t="shared" si="2"/>
        <x:v>4720</x:v>
      </x:c>
      <x:c r="O29" s="68">
        <x:f t="shared" si="2"/>
        <x:v>2735</x:v>
      </x:c>
      <x:c r="P29" s="68">
        <x:f t="shared" si="2"/>
        <x:v>2460</x:v>
      </x:c>
      <x:c r="Q29" s="68">
        <x:f t="shared" si="2"/>
        <x:v>2205</x:v>
      </x:c>
      <x:c r="R29" s="68">
        <x:f t="shared" si="2"/>
        <x:v>2555</x:v>
      </x:c>
      <x:c r="S29" s="68">
        <x:f t="shared" si="2"/>
        <x:v>2399</x:v>
      </x:c>
      <x:c r="T29" s="68">
        <x:f t="shared" si="2"/>
        <x:v>1290</x:v>
      </x:c>
      <x:c r="U29" s="68">
        <x:f t="shared" si="2"/>
        <x:v>905</x:v>
      </x:c>
      <x:c r="V29" s="68">
        <x:f t="shared" si="2"/>
        <x:v>3685</x:v>
      </x:c>
      <x:c r="W29" s="68">
        <x:f t="shared" si="2"/>
        <x:v>3515</x:v>
      </x:c>
      <x:c r="X29" s="68">
        <x:f t="shared" si="2"/>
        <x:v>1020</x:v>
      </x:c>
      <x:c r="Y29" s="68">
        <x:f t="shared" si="2"/>
        <x:v>2040</x:v>
      </x:c>
      <x:c r="Z29" s="68">
        <x:f t="shared" si="2"/>
        <x:v>3510</x:v>
      </x:c>
      <x:c r="AA29" s="68">
        <x:f t="shared" si="2"/>
        <x:v>3195</x:v>
      </x:c>
      <x:c r="AB29" s="68">
        <x:f t="shared" si="2"/>
        <x:v>1440</x:v>
      </x:c>
      <x:c r="AC29" s="68">
        <x:f t="shared" si="2"/>
        <x:v>2800</x:v>
      </x:c>
      <x:c r="AD29" s="68">
        <x:f t="shared" si="2"/>
        <x:v>4220</x:v>
      </x:c>
      <x:c r="AE29" s="68">
        <x:f t="shared" si="2"/>
        <x:v>945</x:v>
      </x:c>
      <x:c r="AF29" s="68">
        <x:f t="shared" si="2"/>
        <x:v>3535</x:v>
      </x:c>
      <x:c r="AG29" s="68">
        <x:f t="shared" si="2"/>
        <x:v>1185</x:v>
      </x:c>
      <x:c r="AH29" s="68"/>
    </x:row>
    <x:row r="30" spans="1:34" ht="18" customHeight="1">
      <x:c r="A30" s="81" t="s">
        <x:v>22</x:v>
      </x:c>
      <x:c r="B30" s="82"/>
      <x:c r="C30" s="69">
        <x:f t="shared" ref="C30:AG30" si="3">C23+C29</x:f>
        <x:v>727675</x:v>
      </x:c>
      <x:c r="D30" s="70">
        <x:f t="shared" si="3"/>
        <x:v>22035</x:v>
      </x:c>
      <x:c r="E30" s="70">
        <x:f t="shared" si="3"/>
        <x:v>20545</x:v>
      </x:c>
      <x:c r="F30" s="70">
        <x:f t="shared" si="3"/>
        <x:v>27480</x:v>
      </x:c>
      <x:c r="G30" s="70">
        <x:f t="shared" si="3"/>
        <x:v>32820</x:v>
      </x:c>
      <x:c r="H30" s="70">
        <x:f t="shared" si="3"/>
        <x:v>28190</x:v>
      </x:c>
      <x:c r="I30" s="70">
        <x:f t="shared" si="3"/>
        <x:v>30610</x:v>
      </x:c>
      <x:c r="J30" s="70">
        <x:f t="shared" si="3"/>
        <x:v>30980</x:v>
      </x:c>
      <x:c r="K30" s="70">
        <x:f t="shared" si="3"/>
        <x:v>36080</x:v>
      </x:c>
      <x:c r="L30" s="70">
        <x:f t="shared" si="3"/>
        <x:v>15870</x:v>
      </x:c>
      <x:c r="M30" s="70">
        <x:f t="shared" si="3"/>
        <x:v>22605</x:v>
      </x:c>
      <x:c r="N30" s="70">
        <x:f t="shared" si="3"/>
        <x:v>32700</x:v>
      </x:c>
      <x:c r="O30" s="70">
        <x:f t="shared" si="3"/>
        <x:v>37408</x:v>
      </x:c>
      <x:c r="P30" s="70">
        <x:f t="shared" si="3"/>
        <x:v>35853</x:v>
      </x:c>
      <x:c r="Q30" s="70">
        <x:f t="shared" si="3"/>
        <x:v>17270</x:v>
      </x:c>
      <x:c r="R30" s="70">
        <x:f t="shared" si="3"/>
        <x:v>26230</x:v>
      </x:c>
      <x:c r="S30" s="70">
        <x:f t="shared" si="3"/>
        <x:v>23844</x:v>
      </x:c>
      <x:c r="T30" s="70">
        <x:f t="shared" si="3"/>
        <x:v>13770</x:v>
      </x:c>
      <x:c r="U30" s="70">
        <x:f t="shared" si="3"/>
        <x:v>11720</x:v>
      </x:c>
      <x:c r="V30" s="70">
        <x:f t="shared" si="3"/>
        <x:v>40290</x:v>
      </x:c>
      <x:c r="W30" s="70">
        <x:f t="shared" si="3"/>
        <x:v>36955</x:v>
      </x:c>
      <x:c r="X30" s="70">
        <x:f t="shared" si="3"/>
        <x:v>14395</x:v>
      </x:c>
      <x:c r="Y30" s="70">
        <x:f t="shared" si="3"/>
        <x:v>17915</x:v>
      </x:c>
      <x:c r="Z30" s="70">
        <x:f t="shared" si="3"/>
        <x:v>32455</x:v>
      </x:c>
      <x:c r="AA30" s="70">
        <x:f t="shared" si="3"/>
        <x:v>31465</x:v>
      </x:c>
      <x:c r="AB30" s="70">
        <x:f t="shared" si="3"/>
        <x:v>16145</x:v>
      </x:c>
      <x:c r="AC30" s="70">
        <x:f t="shared" si="3"/>
        <x:v>21485</x:v>
      </x:c>
      <x:c r="AD30" s="70">
        <x:f t="shared" si="3"/>
        <x:v>36685</x:v>
      </x:c>
      <x:c r="AE30" s="70">
        <x:f t="shared" si="3"/>
        <x:v>13875</x:v>
      </x:c>
      <x:c r="AF30" s="70">
        <x:f t="shared" si="3"/>
        <x:v>16300</x:v>
      </x:c>
      <x:c r="AG30" s="70">
        <x:f t="shared" si="3"/>
        <x:v>7800</x:v>
      </x:c>
      <x:c r="AH30" s="70"/>
    </x:row>
  </x:sheetData>
  <x:mergeCells count="13">
    <x:mergeCell ref="A30:B30"/>
    <x:mergeCell ref="A6:B6"/>
    <x:mergeCell ref="A7:B7"/>
    <x:mergeCell ref="A8:A22"/>
    <x:mergeCell ref="A23:B23"/>
    <x:mergeCell ref="A24:A28"/>
    <x:mergeCell ref="A29:B29"/>
    <x:mergeCell ref="A1:AI1"/>
    <x:mergeCell ref="A2:B2"/>
    <x:mergeCell ref="C2:C4"/>
    <x:mergeCell ref="A3:B3"/>
    <x:mergeCell ref="A4:B4"/>
    <x:mergeCell ref="A5:B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I30"/>
  <x:sheetViews>
    <x:sheetView tabSelected="1" topLeftCell="J1" zoomScaleNormal="100" zoomScaleSheetLayoutView="75" workbookViewId="0">
      <x:selection activeCell="AG28" activeCellId="0" sqref="AG28:AG28"/>
    </x:sheetView>
  </x:sheetViews>
  <x:sheetFormatPr defaultColWidth="9.00390625" defaultRowHeight="16.399999999999999"/>
  <x:cols>
    <x:col min="4" max="5" width="9.00390625" style="22" bestFit="1" customWidth="1"/>
    <x:col min="6" max="6" width="9.00390625" style="21" bestFit="1" customWidth="1"/>
    <x:col min="7" max="9" width="9.00390625" style="20" bestFit="1" customWidth="1"/>
    <x:col min="10" max="11" width="9.00390625" style="19" bestFit="1" customWidth="1"/>
    <x:col min="12" max="12" width="9.00390625" style="18" bestFit="1" customWidth="1"/>
    <x:col min="13" max="13" width="9.00390625" style="17" bestFit="1" customWidth="1"/>
    <x:col min="14" max="14" width="9.00390625" style="16" bestFit="1" customWidth="1"/>
    <x:col min="15" max="15" width="9.00390625" style="15" bestFit="1" customWidth="1"/>
    <x:col min="16" max="17" width="9.00390625" style="14" bestFit="1" customWidth="1"/>
    <x:col min="18" max="18" width="9.00390625" style="13" bestFit="1" customWidth="1"/>
    <x:col min="19" max="19" width="9.00390625" style="12" bestFit="1" customWidth="1"/>
    <x:col min="20" max="20" width="9.00390625" style="11" bestFit="1" customWidth="1"/>
    <x:col min="21" max="21" width="9.00390625" style="10" bestFit="1" customWidth="1"/>
    <x:col min="22" max="22" width="9.00390625" style="9" bestFit="1" customWidth="1"/>
    <x:col min="23" max="24" width="9.00390625" style="8" bestFit="1" customWidth="1"/>
    <x:col min="25" max="25" width="9.00390625" style="7" bestFit="1" customWidth="1"/>
    <x:col min="26" max="26" width="9.00390625" style="6" bestFit="1" customWidth="1"/>
    <x:col min="27" max="27" width="9.00390625" style="5" bestFit="1" customWidth="1"/>
    <x:col min="28" max="28" width="9.00390625" style="4" bestFit="1" customWidth="1"/>
    <x:col min="29" max="29" width="9.00390625" style="3" bestFit="1" customWidth="1"/>
    <x:col min="30" max="30" width="9.00390625" style="2" bestFit="1" customWidth="1"/>
    <x:col min="31" max="31" width="9.00390625" style="1" bestFit="1" customWidth="1"/>
    <x:col min="32" max="33" width="9.00390625" bestFit="1" customWidth="1"/>
    <x:col min="34" max="34" width="9.00390625" style="22" bestFit="1" customWidth="1"/>
  </x:cols>
  <x:sheetData>
    <x:row r="1" spans="1:35" ht="30" customHeight="1">
      <x:c r="A1" s="92" t="s">
        <x:v>83</x:v>
      </x:c>
      <x:c r="B1" s="92"/>
      <x:c r="C1" s="92"/>
      <x:c r="D1" s="92"/>
      <x:c r="E1" s="92"/>
      <x:c r="F1" s="92"/>
      <x:c r="G1" s="92"/>
      <x:c r="H1" s="92"/>
      <x:c r="I1" s="92"/>
      <x:c r="J1" s="92"/>
      <x:c r="K1" s="92"/>
      <x:c r="L1" s="92"/>
      <x:c r="M1" s="92"/>
      <x:c r="N1" s="92"/>
      <x:c r="O1" s="92"/>
      <x:c r="P1" s="92"/>
      <x:c r="Q1" s="92"/>
      <x:c r="R1" s="92"/>
      <x:c r="S1" s="92"/>
      <x:c r="T1" s="92"/>
      <x:c r="U1" s="92"/>
      <x:c r="V1" s="92"/>
      <x:c r="W1" s="92"/>
      <x:c r="X1" s="92"/>
      <x:c r="Y1" s="92"/>
      <x:c r="Z1" s="92"/>
      <x:c r="AA1" s="92"/>
      <x:c r="AB1" s="92"/>
      <x:c r="AC1" s="92"/>
      <x:c r="AD1" s="92"/>
      <x:c r="AE1" s="92"/>
      <x:c r="AF1" s="92"/>
      <x:c r="AG1" s="92"/>
      <x:c r="AH1" s="92"/>
      <x:c r="AI1" s="92"/>
    </x:row>
    <x:row r="2" spans="1:34" ht="18" customHeight="1">
      <x:c r="A2" s="93" t="s">
        <x:v>54</x:v>
      </x:c>
      <x:c r="B2" s="94"/>
      <x:c r="C2" s="95" t="s">
        <x:v>12</x:v>
      </x:c>
      <x:c r="D2" s="58">
        <x:v>1</x:v>
      </x:c>
      <x:c r="E2" s="58">
        <x:v>2</x:v>
      </x:c>
      <x:c r="F2" s="58">
        <x:v>3</x:v>
      </x:c>
      <x:c r="G2" s="58">
        <x:v>4</x:v>
      </x:c>
      <x:c r="H2" s="58">
        <x:v>5</x:v>
      </x:c>
      <x:c r="I2" s="58">
        <x:v>6</x:v>
      </x:c>
      <x:c r="J2" s="58">
        <x:v>7</x:v>
      </x:c>
      <x:c r="K2" s="58">
        <x:v>8</x:v>
      </x:c>
      <x:c r="L2" s="58">
        <x:v>9</x:v>
      </x:c>
      <x:c r="M2" s="58">
        <x:v>10</x:v>
      </x:c>
      <x:c r="N2" s="58">
        <x:v>11</x:v>
      </x:c>
      <x:c r="O2" s="58">
        <x:v>12</x:v>
      </x:c>
      <x:c r="P2" s="58">
        <x:v>13</x:v>
      </x:c>
      <x:c r="Q2" s="58">
        <x:v>14</x:v>
      </x:c>
      <x:c r="R2" s="58">
        <x:v>15</x:v>
      </x:c>
      <x:c r="S2" s="58">
        <x:v>16</x:v>
      </x:c>
      <x:c r="T2" s="58">
        <x:v>17</x:v>
      </x:c>
      <x:c r="U2" s="58">
        <x:v>18</x:v>
      </x:c>
      <x:c r="V2" s="58">
        <x:v>19</x:v>
      </x:c>
      <x:c r="W2" s="58">
        <x:v>20</x:v>
      </x:c>
      <x:c r="X2" s="58">
        <x:v>21</x:v>
      </x:c>
      <x:c r="Y2" s="58">
        <x:v>22</x:v>
      </x:c>
      <x:c r="Z2" s="58">
        <x:v>23</x:v>
      </x:c>
      <x:c r="AA2" s="58">
        <x:v>24</x:v>
      </x:c>
      <x:c r="AB2" s="58">
        <x:v>25</x:v>
      </x:c>
      <x:c r="AC2" s="58">
        <x:v>26</x:v>
      </x:c>
      <x:c r="AD2" s="58">
        <x:v>27</x:v>
      </x:c>
      <x:c r="AE2" s="58">
        <x:v>28</x:v>
      </x:c>
      <x:c r="AF2" s="58">
        <x:v>29</x:v>
      </x:c>
      <x:c r="AG2" s="58">
        <x:v>30</x:v>
      </x:c>
      <x:c r="AH2" s="58">
        <x:v>31</x:v>
      </x:c>
    </x:row>
    <x:row r="3" spans="1:34" ht="18" customHeight="1">
      <x:c r="A3" s="98" t="s">
        <x:v>68</x:v>
      </x:c>
      <x:c r="B3" s="99"/>
      <x:c r="C3" s="96"/>
      <x:c r="D3" s="59" t="s">
        <x:v>26</x:v>
      </x:c>
      <x:c r="E3" s="59" t="s">
        <x:v>29</x:v>
      </x:c>
      <x:c r="F3" s="59" t="s">
        <x:v>3</x:v>
      </x:c>
      <x:c r="G3" s="59" t="s">
        <x:v>5</x:v>
      </x:c>
      <x:c r="H3" s="59" t="s">
        <x:v>27</x:v>
      </x:c>
      <x:c r="I3" s="59" t="s">
        <x:v>19</x:v>
      </x:c>
      <x:c r="J3" s="59" t="s">
        <x:v>18</x:v>
      </x:c>
      <x:c r="K3" s="59" t="s">
        <x:v>26</x:v>
      </x:c>
      <x:c r="L3" s="59" t="s">
        <x:v>29</x:v>
      </x:c>
      <x:c r="M3" s="59" t="s">
        <x:v>3</x:v>
      </x:c>
      <x:c r="N3" s="59" t="s">
        <x:v>5</x:v>
      </x:c>
      <x:c r="O3" s="59" t="s">
        <x:v>27</x:v>
      </x:c>
      <x:c r="P3" s="59" t="s">
        <x:v>19</x:v>
      </x:c>
      <x:c r="Q3" s="59" t="s">
        <x:v>18</x:v>
      </x:c>
      <x:c r="R3" s="59" t="s">
        <x:v>26</x:v>
      </x:c>
      <x:c r="S3" s="59" t="s">
        <x:v>29</x:v>
      </x:c>
      <x:c r="T3" s="59" t="s">
        <x:v>3</x:v>
      </x:c>
      <x:c r="U3" s="59" t="s">
        <x:v>5</x:v>
      </x:c>
      <x:c r="V3" s="59" t="s">
        <x:v>27</x:v>
      </x:c>
      <x:c r="W3" s="59" t="s">
        <x:v>19</x:v>
      </x:c>
      <x:c r="X3" s="59" t="s">
        <x:v>18</x:v>
      </x:c>
      <x:c r="Y3" s="59" t="s">
        <x:v>26</x:v>
      </x:c>
      <x:c r="Z3" s="59" t="s">
        <x:v>29</x:v>
      </x:c>
      <x:c r="AA3" s="59" t="s">
        <x:v>3</x:v>
      </x:c>
      <x:c r="AB3" s="59" t="s">
        <x:v>5</x:v>
      </x:c>
      <x:c r="AC3" s="59" t="s">
        <x:v>27</x:v>
      </x:c>
      <x:c r="AD3" s="59" t="s">
        <x:v>19</x:v>
      </x:c>
      <x:c r="AE3" s="59" t="s">
        <x:v>18</x:v>
      </x:c>
      <x:c r="AF3" s="59" t="s">
        <x:v>26</x:v>
      </x:c>
      <x:c r="AG3" s="59" t="s">
        <x:v>29</x:v>
      </x:c>
      <x:c r="AH3" s="59" t="s">
        <x:v>3</x:v>
      </x:c>
    </x:row>
    <x:row r="4" spans="1:34" ht="18" customHeight="1">
      <x:c r="A4" s="100" t="s">
        <x:v>33</x:v>
      </x:c>
      <x:c r="B4" s="84"/>
      <x:c r="C4" s="97"/>
      <x:c r="D4" s="60" t="s">
        <x:v>21</x:v>
      </x:c>
      <x:c r="E4" s="60" t="s">
        <x:v>21</x:v>
      </x:c>
      <x:c r="F4" s="60" t="s">
        <x:v>21</x:v>
      </x:c>
      <x:c r="G4" s="60" t="s">
        <x:v>21</x:v>
      </x:c>
      <x:c r="H4" s="60" t="s">
        <x:v>21</x:v>
      </x:c>
      <x:c r="I4" s="60" t="s">
        <x:v>21</x:v>
      </x:c>
      <x:c r="J4" s="60" t="s">
        <x:v>21</x:v>
      </x:c>
      <x:c r="K4" s="60" t="s">
        <x:v>21</x:v>
      </x:c>
      <x:c r="L4" s="60" t="s">
        <x:v>21</x:v>
      </x:c>
      <x:c r="M4" s="60" t="s">
        <x:v>21</x:v>
      </x:c>
      <x:c r="N4" s="60" t="s">
        <x:v>21</x:v>
      </x:c>
      <x:c r="O4" s="60" t="s">
        <x:v>64</x:v>
      </x:c>
      <x:c r="P4" s="60" t="s">
        <x:v>55</x:v>
      </x:c>
      <x:c r="Q4" s="60" t="s">
        <x:v>21</x:v>
      </x:c>
      <x:c r="R4" s="60" t="s">
        <x:v>28</x:v>
      </x:c>
      <x:c r="S4" s="60" t="s">
        <x:v>2</x:v>
      </x:c>
      <x:c r="T4" s="60" t="s">
        <x:v>21</x:v>
      </x:c>
      <x:c r="U4" s="60" t="s">
        <x:v>21</x:v>
      </x:c>
      <x:c r="V4" s="60" t="s">
        <x:v>21</x:v>
      </x:c>
      <x:c r="W4" s="60" t="s">
        <x:v>60</x:v>
      </x:c>
      <x:c r="X4" s="60" t="s">
        <x:v>21</x:v>
      </x:c>
      <x:c r="Y4" s="60" t="s">
        <x:v>55</x:v>
      </x:c>
      <x:c r="Z4" s="60" t="s">
        <x:v>21</x:v>
      </x:c>
      <x:c r="AA4" s="60" t="s">
        <x:v>21</x:v>
      </x:c>
      <x:c r="AB4" s="60" t="s">
        <x:v>21</x:v>
      </x:c>
      <x:c r="AC4" s="60" t="s">
        <x:v>21</x:v>
      </x:c>
      <x:c r="AD4" s="60" t="s">
        <x:v>21</x:v>
      </x:c>
      <x:c r="AE4" s="60" t="s">
        <x:v>21</x:v>
      </x:c>
      <x:c r="AF4" s="60" t="s">
        <x:v>21</x:v>
      </x:c>
      <x:c r="AG4" s="60" t="s">
        <x:v>21</x:v>
      </x:c>
      <x:c r="AH4" s="60" t="s">
        <x:v>2</x:v>
      </x:c>
    </x:row>
    <x:row r="5" spans="1:34" ht="18" customHeight="1">
      <x:c r="A5" s="100" t="s">
        <x:v>74</x:v>
      </x:c>
      <x:c r="B5" s="84"/>
      <x:c r="C5" s="61">
        <x:f t="shared" ref="C5:C27" si="0">SUM(D5:AE5)</x:f>
        <x:v>3400</x:v>
      </x:c>
      <x:c r="D5" s="62"/>
      <x:c r="E5" s="62">
        <x:v>500</x:v>
      </x:c>
      <x:c r="F5" s="62"/>
      <x:c r="G5" s="62"/>
      <x:c r="H5" s="62"/>
      <x:c r="I5" s="62">
        <x:v>500</x:v>
      </x:c>
      <x:c r="J5" s="62">
        <x:v>400</x:v>
      </x:c>
      <x:c r="K5" s="62"/>
      <x:c r="L5" s="62"/>
      <x:c r="M5" s="62">
        <x:v>300</x:v>
      </x:c>
      <x:c r="N5" s="62">
        <x:v>300</x:v>
      </x:c>
      <x:c r="O5" s="62"/>
      <x:c r="P5" s="62"/>
      <x:c r="Q5" s="62">
        <x:v>200</x:v>
      </x:c>
      <x:c r="R5" s="62">
        <x:v>200</x:v>
      </x:c>
      <x:c r="S5" s="62"/>
      <x:c r="T5" s="62"/>
      <x:c r="U5" s="62">
        <x:v>200</x:v>
      </x:c>
      <x:c r="V5" s="62">
        <x:v>200</x:v>
      </x:c>
      <x:c r="W5" s="62"/>
      <x:c r="X5" s="62"/>
      <x:c r="Y5" s="62">
        <x:v>200</x:v>
      </x:c>
      <x:c r="Z5" s="62"/>
      <x:c r="AA5" s="62">
        <x:v>200</x:v>
      </x:c>
      <x:c r="AB5" s="62"/>
      <x:c r="AC5" s="62">
        <x:v>200</x:v>
      </x:c>
      <x:c r="AD5" s="62"/>
      <x:c r="AE5" s="62"/>
      <x:c r="AF5" s="62"/>
      <x:c r="AG5" s="62">
        <x:v>200</x:v>
      </x:c>
      <x:c r="AH5" s="62">
        <x:v>400</x:v>
      </x:c>
    </x:row>
    <x:row r="6" spans="1:34" ht="18" customHeight="1">
      <x:c r="A6" s="83" t="s">
        <x:v>0</x:v>
      </x:c>
      <x:c r="B6" s="84"/>
      <x:c r="C6" s="61">
        <x:f t="shared" si="0"/>
        <x:v>161638</x:v>
      </x:c>
      <x:c r="D6" s="62">
        <x:v>7000</x:v>
      </x:c>
      <x:c r="E6" s="62">
        <x:v>3900</x:v>
      </x:c>
      <x:c r="F6" s="62">
        <x:v>14300</x:v>
      </x:c>
      <x:c r="G6" s="62">
        <x:v>4500</x:v>
      </x:c>
      <x:c r="H6" s="62">
        <x:v>8000</x:v>
      </x:c>
      <x:c r="I6" s="62">
        <x:v>4100</x:v>
      </x:c>
      <x:c r="J6" s="62">
        <x:v>3350</x:v>
      </x:c>
      <x:c r="K6" s="62">
        <x:v>5500</x:v>
      </x:c>
      <x:c r="L6" s="62">
        <x:v>8000</x:v>
      </x:c>
      <x:c r="M6" s="62">
        <x:v>14800</x:v>
      </x:c>
      <x:c r="N6" s="62">
        <x:v>5800</x:v>
      </x:c>
      <x:c r="O6" s="62">
        <x:v>4200</x:v>
      </x:c>
      <x:c r="P6" s="62">
        <x:v>8500</x:v>
      </x:c>
      <x:c r="Q6" s="62">
        <x:v>3500</x:v>
      </x:c>
      <x:c r="R6" s="62">
        <x:v>2350</x:v>
      </x:c>
      <x:c r="S6" s="62">
        <x:v>3600</x:v>
      </x:c>
      <x:c r="T6" s="62">
        <x:v>9500</x:v>
      </x:c>
      <x:c r="U6" s="62">
        <x:v>5500</x:v>
      </x:c>
      <x:c r="V6" s="62">
        <x:v>3900</x:v>
      </x:c>
      <x:c r="W6" s="62">
        <x:v>3600</x:v>
      </x:c>
      <x:c r="X6" s="62">
        <x:v>4000</x:v>
      </x:c>
      <x:c r="Y6" s="62">
        <x:v>4500</x:v>
      </x:c>
      <x:c r="Z6" s="62">
        <x:v>3280</x:v>
      </x:c>
      <x:c r="AA6" s="62">
        <x:v>6500</x:v>
      </x:c>
      <x:c r="AB6" s="62">
        <x:v>8500</x:v>
      </x:c>
      <x:c r="AC6" s="62">
        <x:v>148</x:v>
      </x:c>
      <x:c r="AD6" s="62">
        <x:v>6510</x:v>
      </x:c>
      <x:c r="AE6" s="62">
        <x:v>4300</x:v>
      </x:c>
      <x:c r="AF6" s="62">
        <x:v>7000</x:v>
      </x:c>
      <x:c r="AG6" s="62">
        <x:v>5600</x:v>
      </x:c>
      <x:c r="AH6" s="62">
        <x:v>11150</x:v>
      </x:c>
    </x:row>
    <x:row r="7" spans="1:34" ht="18" customHeight="1">
      <x:c r="A7" s="83" t="s">
        <x:v>76</x:v>
      </x:c>
      <x:c r="B7" s="84"/>
      <x:c r="C7" s="61">
        <x:f t="shared" si="0"/>
        <x:v>105550</x:v>
      </x:c>
      <x:c r="D7" s="62">
        <x:v>3800</x:v>
      </x:c>
      <x:c r="E7" s="62">
        <x:v>5000</x:v>
      </x:c>
      <x:c r="F7" s="62"/>
      <x:c r="G7" s="62">
        <x:v>2990</x:v>
      </x:c>
      <x:c r="H7" s="62">
        <x:v>3850</x:v>
      </x:c>
      <x:c r="I7" s="62">
        <x:v>6000</x:v>
      </x:c>
      <x:c r="J7" s="62">
        <x:v>6400</x:v>
      </x:c>
      <x:c r="K7" s="62">
        <x:v>4170</x:v>
      </x:c>
      <x:c r="L7" s="62">
        <x:v>3500</x:v>
      </x:c>
      <x:c r="M7" s="62">
        <x:v>9000</x:v>
      </x:c>
      <x:c r="N7" s="62">
        <x:v>8850</x:v>
      </x:c>
      <x:c r="O7" s="62">
        <x:v>2220</x:v>
      </x:c>
      <x:c r="P7" s="62">
        <x:v>3000</x:v>
      </x:c>
      <x:c r="Q7" s="62">
        <x:v>7700</x:v>
      </x:c>
      <x:c r="R7" s="62">
        <x:v>1740</x:v>
      </x:c>
      <x:c r="S7" s="62">
        <x:v>2110</x:v>
      </x:c>
      <x:c r="T7" s="62">
        <x:v>4300</x:v>
      </x:c>
      <x:c r="U7" s="62">
        <x:v>5200</x:v>
      </x:c>
      <x:c r="V7" s="62">
        <x:v>4550</x:v>
      </x:c>
      <x:c r="W7" s="62">
        <x:v>3990</x:v>
      </x:c>
      <x:c r="X7" s="62"/>
      <x:c r="Y7" s="62">
        <x:v>4000</x:v>
      </x:c>
      <x:c r="Z7" s="62"/>
      <x:c r="AA7" s="62">
        <x:v>1630</x:v>
      </x:c>
      <x:c r="AB7" s="62">
        <x:v>3800</x:v>
      </x:c>
      <x:c r="AC7" s="62">
        <x:v>4000</x:v>
      </x:c>
      <x:c r="AD7" s="62"/>
      <x:c r="AE7" s="62">
        <x:v>3750</x:v>
      </x:c>
      <x:c r="AF7" s="62">
        <x:v>3000</x:v>
      </x:c>
      <x:c r="AG7" s="62">
        <x:v>4500</x:v>
      </x:c>
      <x:c r="AH7" s="62"/>
    </x:row>
    <x:row r="8" spans="1:34" ht="18" customHeight="1">
      <x:c r="A8" s="85" t="s">
        <x:v>48</x:v>
      </x:c>
      <x:c r="B8" s="63" t="s">
        <x:v>34</x:v>
      </x:c>
      <x:c r="C8" s="61">
        <x:f t="shared" si="0"/>
        <x:v>100010</x:v>
      </x:c>
      <x:c r="D8" s="62">
        <x:v>5750</x:v>
      </x:c>
      <x:c r="E8" s="62">
        <x:v>2850</x:v>
      </x:c>
      <x:c r="F8" s="62">
        <x:v>1880</x:v>
      </x:c>
      <x:c r="G8" s="62">
        <x:v>1930</x:v>
      </x:c>
      <x:c r="H8" s="62">
        <x:v>5950</x:v>
      </x:c>
      <x:c r="I8" s="62">
        <x:v>2070</x:v>
      </x:c>
      <x:c r="J8" s="62">
        <x:v>1960</x:v>
      </x:c>
      <x:c r="K8" s="62">
        <x:v>2960</x:v>
      </x:c>
      <x:c r="L8" s="62">
        <x:v>6650</x:v>
      </x:c>
      <x:c r="M8" s="62">
        <x:v>9700</x:v>
      </x:c>
      <x:c r="N8" s="62">
        <x:v>6600</x:v>
      </x:c>
      <x:c r="O8" s="62">
        <x:v>2490</x:v>
      </x:c>
      <x:c r="P8" s="62">
        <x:v>6400</x:v>
      </x:c>
      <x:c r="Q8" s="62">
        <x:v>2050</x:v>
      </x:c>
      <x:c r="R8" s="62">
        <x:v>610</x:v>
      </x:c>
      <x:c r="S8" s="62">
        <x:v>1490</x:v>
      </x:c>
      <x:c r="T8" s="62">
        <x:v>8300</x:v>
      </x:c>
      <x:c r="U8" s="62">
        <x:v>4600</x:v>
      </x:c>
      <x:c r="V8" s="62">
        <x:v>1560</x:v>
      </x:c>
      <x:c r="W8" s="62">
        <x:v>1980</x:v>
      </x:c>
      <x:c r="X8" s="62">
        <x:v>6700</x:v>
      </x:c>
      <x:c r="Y8" s="62">
        <x:v>4800</x:v>
      </x:c>
      <x:c r="Z8" s="62">
        <x:v>470</x:v>
      </x:c>
      <x:c r="AA8" s="62">
        <x:v>1830</x:v>
      </x:c>
      <x:c r="AB8" s="62">
        <x:v>3400</x:v>
      </x:c>
      <x:c r="AC8" s="62">
        <x:v>2250</x:v>
      </x:c>
      <x:c r="AD8" s="62">
        <x:v>1010</x:v>
      </x:c>
      <x:c r="AE8" s="62">
        <x:v>1770</x:v>
      </x:c>
      <x:c r="AF8" s="62">
        <x:v>4580</x:v>
      </x:c>
      <x:c r="AG8" s="62">
        <x:v>5850</x:v>
      </x:c>
      <x:c r="AH8" s="62">
        <x:v>2220</x:v>
      </x:c>
    </x:row>
    <x:row r="9" spans="1:34" ht="18" customHeight="1">
      <x:c r="A9" s="86"/>
      <x:c r="B9" s="63" t="s">
        <x:v>16</x:v>
      </x:c>
      <x:c r="C9" s="61">
        <x:f t="shared" si="0"/>
        <x:v>0</x:v>
      </x:c>
      <x:c r="D9" s="62"/>
      <x:c r="E9" s="62"/>
      <x:c r="F9" s="62"/>
      <x:c r="G9" s="62"/>
      <x:c r="H9" s="62"/>
      <x:c r="I9" s="62"/>
      <x:c r="J9" s="62"/>
      <x:c r="K9" s="62"/>
      <x:c r="L9" s="62"/>
      <x:c r="M9" s="62"/>
      <x:c r="N9" s="62"/>
      <x:c r="O9" s="62"/>
      <x:c r="P9" s="62"/>
      <x:c r="Q9" s="62"/>
      <x:c r="R9" s="62"/>
      <x:c r="S9" s="62"/>
      <x:c r="T9" s="62"/>
      <x:c r="U9" s="62"/>
      <x:c r="V9" s="62"/>
      <x:c r="W9" s="62"/>
      <x:c r="X9" s="62"/>
      <x:c r="Y9" s="62"/>
      <x:c r="Z9" s="62"/>
      <x:c r="AA9" s="62"/>
      <x:c r="AB9" s="62"/>
      <x:c r="AC9" s="62"/>
      <x:c r="AD9" s="62"/>
      <x:c r="AE9" s="62"/>
      <x:c r="AF9" s="62"/>
      <x:c r="AG9" s="62"/>
      <x:c r="AH9" s="62"/>
    </x:row>
    <x:row r="10" spans="1:34" ht="18" customHeight="1">
      <x:c r="A10" s="86"/>
      <x:c r="B10" s="63" t="s">
        <x:v>56</x:v>
      </x:c>
      <x:c r="C10" s="61">
        <x:f t="shared" si="0"/>
        <x:v>805</x:v>
      </x:c>
      <x:c r="D10" s="62">
        <x:v>20</x:v>
      </x:c>
      <x:c r="E10" s="62"/>
      <x:c r="F10" s="62"/>
      <x:c r="G10" s="62"/>
      <x:c r="H10" s="62">
        <x:v>40</x:v>
      </x:c>
      <x:c r="I10" s="62"/>
      <x:c r="J10" s="62"/>
      <x:c r="K10" s="62"/>
      <x:c r="L10" s="62">
        <x:v>40</x:v>
      </x:c>
      <x:c r="M10" s="62">
        <x:v>535</x:v>
      </x:c>
      <x:c r="N10" s="62">
        <x:v>30</x:v>
      </x:c>
      <x:c r="O10" s="62"/>
      <x:c r="P10" s="62">
        <x:v>60</x:v>
      </x:c>
      <x:c r="Q10" s="62">
        <x:v>15</x:v>
      </x:c>
      <x:c r="R10" s="62"/>
      <x:c r="S10" s="62"/>
      <x:c r="T10" s="62">
        <x:v>40</x:v>
      </x:c>
      <x:c r="U10" s="62">
        <x:v>15</x:v>
      </x:c>
      <x:c r="V10" s="62"/>
      <x:c r="W10" s="62"/>
      <x:c r="X10" s="62"/>
      <x:c r="Y10" s="62"/>
      <x:c r="Z10" s="62"/>
      <x:c r="AA10" s="62"/>
      <x:c r="AB10" s="62"/>
      <x:c r="AC10" s="62">
        <x:v>10</x:v>
      </x:c>
      <x:c r="AD10" s="62"/>
      <x:c r="AE10" s="62"/>
      <x:c r="AF10" s="62">
        <x:v>45</x:v>
      </x:c>
      <x:c r="AG10" s="62"/>
      <x:c r="AH10" s="62"/>
    </x:row>
    <x:row r="11" spans="1:34" ht="18" customHeight="1">
      <x:c r="A11" s="86"/>
      <x:c r="B11" s="63" t="s">
        <x:v>65</x:v>
      </x:c>
      <x:c r="C11" s="61">
        <x:f t="shared" si="0"/>
        <x:v>0</x:v>
      </x:c>
      <x:c r="D11" s="62"/>
      <x:c r="E11" s="62"/>
      <x:c r="F11" s="64"/>
      <x:c r="G11" s="62"/>
      <x:c r="H11" s="62"/>
      <x:c r="I11" s="62"/>
      <x:c r="J11" s="62"/>
      <x:c r="K11" s="62"/>
      <x:c r="L11" s="62"/>
      <x:c r="M11" s="62"/>
      <x:c r="N11" s="62"/>
      <x:c r="O11" s="62"/>
      <x:c r="P11" s="62"/>
      <x:c r="Q11" s="62"/>
      <x:c r="R11" s="62"/>
      <x:c r="S11" s="62"/>
      <x:c r="T11" s="62"/>
      <x:c r="U11" s="62"/>
      <x:c r="V11" s="62"/>
      <x:c r="W11" s="62"/>
      <x:c r="X11" s="62"/>
      <x:c r="Y11" s="62"/>
      <x:c r="Z11" s="62"/>
      <x:c r="AA11" s="62"/>
      <x:c r="AB11" s="62"/>
      <x:c r="AC11" s="62"/>
      <x:c r="AD11" s="62"/>
      <x:c r="AE11" s="62"/>
      <x:c r="AF11" s="62"/>
      <x:c r="AG11" s="62"/>
      <x:c r="AH11" s="62"/>
    </x:row>
    <x:row r="12" spans="1:34" ht="18" customHeight="1">
      <x:c r="A12" s="86"/>
      <x:c r="B12" s="63" t="s">
        <x:v>51</x:v>
      </x:c>
      <x:c r="C12" s="61">
        <x:f t="shared" si="0"/>
        <x:v>0</x:v>
      </x:c>
      <x:c r="D12" s="44"/>
      <x:c r="E12" s="44"/>
      <x:c r="F12" s="64"/>
      <x:c r="G12" s="62"/>
      <x:c r="H12" s="62"/>
      <x:c r="I12" s="62"/>
      <x:c r="J12" s="62"/>
      <x:c r="K12" s="62"/>
      <x:c r="L12" s="62"/>
      <x:c r="M12" s="62"/>
      <x:c r="N12" s="62"/>
      <x:c r="O12" s="62"/>
      <x:c r="P12" s="62"/>
      <x:c r="Q12" s="62"/>
      <x:c r="R12" s="62"/>
      <x:c r="S12" s="62"/>
      <x:c r="T12" s="62"/>
      <x:c r="U12" s="62"/>
      <x:c r="V12" s="62"/>
      <x:c r="W12" s="62"/>
      <x:c r="X12" s="62"/>
      <x:c r="Y12" s="62"/>
      <x:c r="Z12" s="62"/>
      <x:c r="AA12" s="62"/>
      <x:c r="AB12" s="62"/>
      <x:c r="AC12" s="62"/>
      <x:c r="AD12" s="62"/>
      <x:c r="AE12" s="62"/>
      <x:c r="AF12" s="62"/>
      <x:c r="AG12" s="62"/>
      <x:c r="AH12" s="62"/>
    </x:row>
    <x:row r="13" spans="1:34" ht="18" customHeight="1">
      <x:c r="A13" s="86"/>
      <x:c r="B13" s="63" t="s">
        <x:v>25</x:v>
      </x:c>
      <x:c r="C13" s="61">
        <x:f t="shared" si="0"/>
        <x:v>0</x:v>
      </x:c>
      <x:c r="D13" s="62"/>
      <x:c r="E13" s="62"/>
      <x:c r="F13" s="64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2"/>
      <x:c r="AB13" s="62"/>
      <x:c r="AC13" s="62"/>
      <x:c r="AD13" s="62"/>
      <x:c r="AE13" s="62"/>
      <x:c r="AF13" s="62"/>
      <x:c r="AG13" s="62"/>
      <x:c r="AH13" s="62"/>
    </x:row>
    <x:row r="14" spans="1:34" ht="18" customHeight="1">
      <x:c r="A14" s="86"/>
      <x:c r="B14" s="63" t="s">
        <x:v>23</x:v>
      </x:c>
      <x:c r="C14" s="61">
        <x:f t="shared" si="0"/>
        <x:v>0</x:v>
      </x:c>
      <x:c r="D14" s="62"/>
      <x:c r="E14" s="62"/>
      <x:c r="F14" s="64"/>
      <x:c r="G14" s="62"/>
      <x:c r="H14" s="62"/>
      <x:c r="I14" s="62"/>
      <x:c r="J14" s="62"/>
      <x:c r="K14" s="62"/>
      <x:c r="L14" s="62"/>
      <x:c r="M14" s="62"/>
      <x:c r="N14" s="62"/>
      <x:c r="O14" s="62"/>
      <x:c r="P14" s="62"/>
      <x:c r="Q14" s="62"/>
      <x:c r="R14" s="62"/>
      <x:c r="S14" s="62"/>
      <x:c r="T14" s="62"/>
      <x:c r="U14" s="62"/>
      <x:c r="V14" s="62"/>
      <x:c r="W14" s="62"/>
      <x:c r="X14" s="62"/>
      <x:c r="Y14" s="62"/>
      <x:c r="Z14" s="62"/>
      <x:c r="AA14" s="62"/>
      <x:c r="AB14" s="62"/>
      <x:c r="AC14" s="62"/>
      <x:c r="AD14" s="62"/>
      <x:c r="AE14" s="62"/>
      <x:c r="AF14" s="62"/>
      <x:c r="AG14" s="62"/>
      <x:c r="AH14" s="62"/>
    </x:row>
    <x:row r="15" spans="1:34" ht="18" customHeight="1">
      <x:c r="A15" s="86"/>
      <x:c r="B15" s="63" t="s">
        <x:v>20</x:v>
      </x:c>
      <x:c r="C15" s="61">
        <x:f t="shared" si="0"/>
        <x:v>0</x:v>
      </x:c>
      <x:c r="D15" s="62"/>
      <x:c r="E15" s="62"/>
      <x:c r="F15" s="62"/>
      <x:c r="G15" s="62"/>
      <x:c r="H15" s="62"/>
      <x:c r="I15" s="62"/>
      <x:c r="J15" s="62"/>
      <x:c r="K15" s="62"/>
      <x:c r="L15" s="62"/>
      <x:c r="M15" s="62"/>
      <x:c r="N15" s="62"/>
      <x:c r="O15" s="62"/>
      <x:c r="P15" s="62"/>
      <x:c r="Q15" s="62"/>
      <x:c r="R15" s="62"/>
      <x:c r="S15" s="62"/>
      <x:c r="T15" s="62"/>
      <x:c r="U15" s="62"/>
      <x:c r="V15" s="62"/>
      <x:c r="W15" s="62"/>
      <x:c r="X15" s="62"/>
      <x:c r="Y15" s="62"/>
      <x:c r="Z15" s="62"/>
      <x:c r="AA15" s="62"/>
      <x:c r="AB15" s="62"/>
      <x:c r="AC15" s="62"/>
      <x:c r="AD15" s="62"/>
      <x:c r="AE15" s="62"/>
      <x:c r="AF15" s="62"/>
      <x:c r="AG15" s="62"/>
      <x:c r="AH15" s="62"/>
    </x:row>
    <x:row r="16" spans="1:34" ht="18" customHeight="1">
      <x:c r="A16" s="86"/>
      <x:c r="B16" s="63" t="s">
        <x:v>62</x:v>
      </x:c>
      <x:c r="C16" s="61">
        <x:f t="shared" si="0"/>
        <x:v>8200</x:v>
      </x:c>
      <x:c r="D16" s="62"/>
      <x:c r="E16" s="62"/>
      <x:c r="F16" s="62"/>
      <x:c r="G16" s="62"/>
      <x:c r="H16" s="62"/>
      <x:c r="I16" s="62"/>
      <x:c r="J16" s="62"/>
      <x:c r="K16" s="62"/>
      <x:c r="L16" s="62"/>
      <x:c r="M16" s="62"/>
      <x:c r="N16" s="62"/>
      <x:c r="O16" s="62"/>
      <x:c r="P16" s="62"/>
      <x:c r="Q16" s="62"/>
      <x:c r="R16" s="62"/>
      <x:c r="S16" s="62"/>
      <x:c r="T16" s="62"/>
      <x:c r="U16" s="62"/>
      <x:c r="V16" s="62"/>
      <x:c r="W16" s="62"/>
      <x:c r="X16" s="62"/>
      <x:c r="Y16" s="62"/>
      <x:c r="Z16" s="62">
        <x:v>200</x:v>
      </x:c>
      <x:c r="AA16" s="62">
        <x:v>1500</x:v>
      </x:c>
      <x:c r="AB16" s="62">
        <x:v>2500</x:v>
      </x:c>
      <x:c r="AC16" s="62">
        <x:v>1500</x:v>
      </x:c>
      <x:c r="AD16" s="62">
        <x:v>1500</x:v>
      </x:c>
      <x:c r="AE16" s="62">
        <x:v>1000</x:v>
      </x:c>
      <x:c r="AF16" s="62">
        <x:v>2500</x:v>
      </x:c>
      <x:c r="AG16" s="62">
        <x:v>1000</x:v>
      </x:c>
      <x:c r="AH16" s="62">
        <x:v>2100</x:v>
      </x:c>
    </x:row>
    <x:row r="17" spans="1:34" ht="18" customHeight="1">
      <x:c r="A17" s="86"/>
      <x:c r="B17" s="63" t="s">
        <x:v>24</x:v>
      </x:c>
      <x:c r="C17" s="61">
        <x:f>SUM(D17:AE17)</x:f>
        <x:v>45734</x:v>
      </x:c>
      <x:c r="D17" s="62">
        <x:v>2700</x:v>
      </x:c>
      <x:c r="E17" s="62">
        <x:v>930</x:v>
      </x:c>
      <x:c r="F17" s="62">
        <x:v>1420</x:v>
      </x:c>
      <x:c r="G17" s="62">
        <x:v>1880</x:v>
      </x:c>
      <x:c r="H17" s="62">
        <x:v>2700</x:v>
      </x:c>
      <x:c r="I17" s="62">
        <x:v>720</x:v>
      </x:c>
      <x:c r="J17" s="62">
        <x:v>930</x:v>
      </x:c>
      <x:c r="K17" s="62">
        <x:v>2945</x:v>
      </x:c>
      <x:c r="L17" s="62">
        <x:v>2580</x:v>
      </x:c>
      <x:c r="M17" s="62">
        <x:v>4550</x:v>
      </x:c>
      <x:c r="N17" s="62">
        <x:v>5740</x:v>
      </x:c>
      <x:c r="O17" s="62">
        <x:v>1910</x:v>
      </x:c>
      <x:c r="P17" s="62">
        <x:v>2150</x:v>
      </x:c>
      <x:c r="Q17" s="62">
        <x:v>660</x:v>
      </x:c>
      <x:c r="R17" s="62">
        <x:v>240</x:v>
      </x:c>
      <x:c r="S17" s="62">
        <x:v>1150</x:v>
      </x:c>
      <x:c r="T17" s="62">
        <x:v>1950</x:v>
      </x:c>
      <x:c r="U17" s="62">
        <x:v>810</x:v>
      </x:c>
      <x:c r="V17" s="62">
        <x:v>860</x:v>
      </x:c>
      <x:c r="W17" s="62">
        <x:v>800</x:v>
      </x:c>
      <x:c r="X17" s="62">
        <x:v>370</x:v>
      </x:c>
      <x:c r="Y17" s="62">
        <x:v>550</x:v>
      </x:c>
      <x:c r="Z17" s="62">
        <x:v>270</x:v>
      </x:c>
      <x:c r="AA17" s="62">
        <x:v>1660</x:v>
      </x:c>
      <x:c r="AB17" s="62">
        <x:v>2800</x:v>
      </x:c>
      <x:c r="AC17" s="62">
        <x:v>409</x:v>
      </x:c>
      <x:c r="AD17" s="62">
        <x:v>500</x:v>
      </x:c>
      <x:c r="AE17" s="62">
        <x:v>1550</x:v>
      </x:c>
      <x:c r="AF17" s="62">
        <x:v>2100</x:v>
      </x:c>
      <x:c r="AG17" s="62">
        <x:v>760</x:v>
      </x:c>
      <x:c r="AH17" s="62">
        <x:v>840</x:v>
      </x:c>
    </x:row>
    <x:row r="18" spans="1:34" ht="18" customHeight="1">
      <x:c r="A18" s="86"/>
      <x:c r="B18" s="63" t="s">
        <x:v>4</x:v>
      </x:c>
      <x:c r="C18" s="61">
        <x:f t="shared" si="0"/>
        <x:v>1278</x:v>
      </x:c>
      <x:c r="D18" s="62">
        <x:v>60</x:v>
      </x:c>
      <x:c r="E18" s="62">
        <x:v>65</x:v>
      </x:c>
      <x:c r="F18" s="62">
        <x:v>25</x:v>
      </x:c>
      <x:c r="G18" s="62">
        <x:v>20</x:v>
      </x:c>
      <x:c r="H18" s="62">
        <x:v>60</x:v>
      </x:c>
      <x:c r="I18" s="62">
        <x:v>50</x:v>
      </x:c>
      <x:c r="J18" s="62">
        <x:v>25</x:v>
      </x:c>
      <x:c r="K18" s="62">
        <x:v>45</x:v>
      </x:c>
      <x:c r="L18" s="62">
        <x:v>60</x:v>
      </x:c>
      <x:c r="M18" s="62">
        <x:v>118</x:v>
      </x:c>
      <x:c r="N18" s="62">
        <x:v>75</x:v>
      </x:c>
      <x:c r="O18" s="62">
        <x:v>30</x:v>
      </x:c>
      <x:c r="P18" s="62">
        <x:v>60</x:v>
      </x:c>
      <x:c r="Q18" s="62">
        <x:v>60</x:v>
      </x:c>
      <x:c r="R18" s="62">
        <x:v>10</x:v>
      </x:c>
      <x:c r="S18" s="62">
        <x:v>30</x:v>
      </x:c>
      <x:c r="T18" s="62">
        <x:v>60</x:v>
      </x:c>
      <x:c r="U18" s="62">
        <x:v>75</x:v>
      </x:c>
      <x:c r="V18" s="62">
        <x:v>10</x:v>
      </x:c>
      <x:c r="W18" s="62">
        <x:v>20</x:v>
      </x:c>
      <x:c r="X18" s="62">
        <x:v>110</x:v>
      </x:c>
      <x:c r="Y18" s="62">
        <x:v>65</x:v>
      </x:c>
      <x:c r="Z18" s="62"/>
      <x:c r="AA18" s="62">
        <x:v>20</x:v>
      </x:c>
      <x:c r="AB18" s="62">
        <x:v>30</x:v>
      </x:c>
      <x:c r="AC18" s="62">
        <x:v>65</x:v>
      </x:c>
      <x:c r="AD18" s="62"/>
      <x:c r="AE18" s="62">
        <x:v>30</x:v>
      </x:c>
      <x:c r="AF18" s="62">
        <x:v>60</x:v>
      </x:c>
      <x:c r="AG18" s="62">
        <x:v>65</x:v>
      </x:c>
      <x:c r="AH18" s="62">
        <x:v>16</x:v>
      </x:c>
    </x:row>
    <x:row r="19" spans="1:34" ht="18" customHeight="1">
      <x:c r="A19" s="86"/>
      <x:c r="B19" s="63" t="s">
        <x:v>1</x:v>
      </x:c>
      <x:c r="C19" s="61">
        <x:f t="shared" si="0"/>
        <x:v>1464</x:v>
      </x:c>
      <x:c r="D19" s="62">
        <x:v>70</x:v>
      </x:c>
      <x:c r="E19" s="62">
        <x:v>55</x:v>
      </x:c>
      <x:c r="F19" s="62">
        <x:v>25</x:v>
      </x:c>
      <x:c r="G19" s="62">
        <x:v>30</x:v>
      </x:c>
      <x:c r="H19" s="62">
        <x:v>70</x:v>
      </x:c>
      <x:c r="I19" s="62">
        <x:v>40</x:v>
      </x:c>
      <x:c r="J19" s="62">
        <x:v>25</x:v>
      </x:c>
      <x:c r="K19" s="62">
        <x:v>55</x:v>
      </x:c>
      <x:c r="L19" s="62">
        <x:v>70</x:v>
      </x:c>
      <x:c r="M19" s="62">
        <x:v>145</x:v>
      </x:c>
      <x:c r="N19" s="62">
        <x:v>110</x:v>
      </x:c>
      <x:c r="O19" s="62">
        <x:v>40</x:v>
      </x:c>
      <x:c r="P19" s="62">
        <x:v>70</x:v>
      </x:c>
      <x:c r="Q19" s="62">
        <x:v>40</x:v>
      </x:c>
      <x:c r="R19" s="62">
        <x:v>10</x:v>
      </x:c>
      <x:c r="S19" s="62">
        <x:v>40</x:v>
      </x:c>
      <x:c r="T19" s="62">
        <x:v>70</x:v>
      </x:c>
      <x:c r="U19" s="62">
        <x:v>60</x:v>
      </x:c>
      <x:c r="V19" s="62">
        <x:v>50</x:v>
      </x:c>
      <x:c r="W19" s="62">
        <x:v>50</x:v>
      </x:c>
      <x:c r="X19" s="62">
        <x:v>110</x:v>
      </x:c>
      <x:c r="Y19" s="62">
        <x:v>45</x:v>
      </x:c>
      <x:c r="Z19" s="62"/>
      <x:c r="AA19" s="62">
        <x:v>30</x:v>
      </x:c>
      <x:c r="AB19" s="62">
        <x:v>50</x:v>
      </x:c>
      <x:c r="AC19" s="62">
        <x:v>42</x:v>
      </x:c>
      <x:c r="AD19" s="62">
        <x:v>22</x:v>
      </x:c>
      <x:c r="AE19" s="62">
        <x:v>40</x:v>
      </x:c>
      <x:c r="AF19" s="62">
        <x:v>50</x:v>
      </x:c>
      <x:c r="AG19" s="62">
        <x:v>45</x:v>
      </x:c>
      <x:c r="AH19" s="62">
        <x:v>41</x:v>
      </x:c>
    </x:row>
    <x:row r="20" spans="1:34" ht="18" customHeight="1">
      <x:c r="A20" s="86"/>
      <x:c r="B20" s="63" t="s">
        <x:v>9</x:v>
      </x:c>
      <x:c r="C20" s="61">
        <x:f t="shared" si="0"/>
        <x:v>7355</x:v>
      </x:c>
      <x:c r="D20" s="62">
        <x:v>170</x:v>
      </x:c>
      <x:c r="E20" s="62">
        <x:v>180</x:v>
      </x:c>
      <x:c r="F20" s="62">
        <x:v>255</x:v>
      </x:c>
      <x:c r="G20" s="62">
        <x:v>210</x:v>
      </x:c>
      <x:c r="H20" s="62">
        <x:v>150</x:v>
      </x:c>
      <x:c r="I20" s="62">
        <x:v>130</x:v>
      </x:c>
      <x:c r="J20" s="62">
        <x:v>125</x:v>
      </x:c>
      <x:c r="K20" s="62">
        <x:v>280</x:v>
      </x:c>
      <x:c r="L20" s="62">
        <x:v>150</x:v>
      </x:c>
      <x:c r="M20" s="62">
        <x:v>195</x:v>
      </x:c>
      <x:c r="N20" s="62">
        <x:v>2860</x:v>
      </x:c>
      <x:c r="O20" s="62">
        <x:v>225</x:v>
      </x:c>
      <x:c r="P20" s="62">
        <x:v>210</x:v>
      </x:c>
      <x:c r="Q20" s="62">
        <x:v>90</x:v>
      </x:c>
      <x:c r="R20" s="62">
        <x:v>105</x:v>
      </x:c>
      <x:c r="S20" s="62">
        <x:v>155</x:v>
      </x:c>
      <x:c r="T20" s="62">
        <x:v>210</x:v>
      </x:c>
      <x:c r="U20" s="62">
        <x:v>175</x:v>
      </x:c>
      <x:c r="V20" s="62">
        <x:v>180</x:v>
      </x:c>
      <x:c r="W20" s="62">
        <x:v>175</x:v>
      </x:c>
      <x:c r="X20" s="62">
        <x:v>260</x:v>
      </x:c>
      <x:c r="Y20" s="62">
        <x:v>135</x:v>
      </x:c>
      <x:c r="Z20" s="62">
        <x:v>40</x:v>
      </x:c>
      <x:c r="AA20" s="62">
        <x:v>155</x:v>
      </x:c>
      <x:c r="AB20" s="62">
        <x:v>250</x:v>
      </x:c>
      <x:c r="AC20" s="62">
        <x:v>45</x:v>
      </x:c>
      <x:c r="AD20" s="62">
        <x:v>55</x:v>
      </x:c>
      <x:c r="AE20" s="62">
        <x:v>185</x:v>
      </x:c>
      <x:c r="AF20" s="62">
        <x:v>140</x:v>
      </x:c>
      <x:c r="AG20" s="62">
        <x:v>155</x:v>
      </x:c>
      <x:c r="AH20" s="62">
        <x:v>225</x:v>
      </x:c>
    </x:row>
    <x:row r="21" spans="1:34" ht="18" customHeight="1">
      <x:c r="A21" s="86"/>
      <x:c r="B21" s="63" t="s">
        <x:v>7</x:v>
      </x:c>
      <x:c r="C21" s="61">
        <x:f t="shared" si="0"/>
        <x:v>2593</x:v>
      </x:c>
      <x:c r="D21" s="62">
        <x:v>120</x:v>
      </x:c>
      <x:c r="E21" s="62">
        <x:v>70</x:v>
      </x:c>
      <x:c r="F21" s="62">
        <x:v>45</x:v>
      </x:c>
      <x:c r="G21" s="62">
        <x:v>190</x:v>
      </x:c>
      <x:c r="H21" s="62">
        <x:v>70</x:v>
      </x:c>
      <x:c r="I21" s="62">
        <x:v>55</x:v>
      </x:c>
      <x:c r="J21" s="62">
        <x:v>30</x:v>
      </x:c>
      <x:c r="K21" s="62">
        <x:v>185</x:v>
      </x:c>
      <x:c r="L21" s="62">
        <x:v>70</x:v>
      </x:c>
      <x:c r="M21" s="62">
        <x:v>155</x:v>
      </x:c>
      <x:c r="N21" s="62">
        <x:v>290</x:v>
      </x:c>
      <x:c r="O21" s="62">
        <x:v>195</x:v>
      </x:c>
      <x:c r="P21" s="62">
        <x:v>70</x:v>
      </x:c>
      <x:c r="Q21" s="62">
        <x:v>40</x:v>
      </x:c>
      <x:c r="R21" s="62">
        <x:v>20</x:v>
      </x:c>
      <x:c r="S21" s="62">
        <x:v>65</x:v>
      </x:c>
      <x:c r="T21" s="62">
        <x:v>100</x:v>
      </x:c>
      <x:c r="U21" s="62">
        <x:v>75</x:v>
      </x:c>
      <x:c r="V21" s="62">
        <x:v>25</x:v>
      </x:c>
      <x:c r="W21" s="62">
        <x:v>65</x:v>
      </x:c>
      <x:c r="X21" s="62">
        <x:v>110</x:v>
      </x:c>
      <x:c r="Y21" s="62">
        <x:v>65</x:v>
      </x:c>
      <x:c r="Z21" s="62">
        <x:v>15</x:v>
      </x:c>
      <x:c r="AA21" s="62">
        <x:v>140</x:v>
      </x:c>
      <x:c r="AB21" s="62">
        <x:v>210</x:v>
      </x:c>
      <x:c r="AC21" s="62">
        <x:v>38</x:v>
      </x:c>
      <x:c r="AD21" s="62">
        <x:v>20</x:v>
      </x:c>
      <x:c r="AE21" s="62">
        <x:v>60</x:v>
      </x:c>
      <x:c r="AF21" s="62">
        <x:v>80</x:v>
      </x:c>
      <x:c r="AG21" s="62">
        <x:v>65</x:v>
      </x:c>
      <x:c r="AH21" s="62">
        <x:v>40</x:v>
      </x:c>
    </x:row>
    <x:row r="22" spans="1:34" ht="18" customHeight="1">
      <x:c r="A22" s="87"/>
      <x:c r="B22" s="63" t="s">
        <x:v>66</x:v>
      </x:c>
      <x:c r="C22" s="61">
        <x:f t="shared" si="0"/>
        <x:v>1026</x:v>
      </x:c>
      <x:c r="D22" s="62"/>
      <x:c r="E22" s="62"/>
      <x:c r="F22" s="62"/>
      <x:c r="G22" s="62"/>
      <x:c r="H22" s="62"/>
      <x:c r="I22" s="62"/>
      <x:c r="J22" s="62"/>
      <x:c r="K22" s="62"/>
      <x:c r="L22" s="62"/>
      <x:c r="M22" s="62">
        <x:v>13</x:v>
      </x:c>
      <x:c r="N22" s="62"/>
      <x:c r="O22" s="62"/>
      <x:c r="P22" s="62"/>
      <x:c r="Q22" s="62"/>
      <x:c r="R22" s="62"/>
      <x:c r="S22" s="62"/>
      <x:c r="T22" s="62">
        <x:v>1000</x:v>
      </x:c>
      <x:c r="U22" s="62"/>
      <x:c r="V22" s="62"/>
      <x:c r="W22" s="62"/>
      <x:c r="X22" s="62"/>
      <x:c r="Y22" s="62"/>
      <x:c r="Z22" s="62"/>
      <x:c r="AA22" s="62"/>
      <x:c r="AB22" s="62"/>
      <x:c r="AC22" s="62">
        <x:v>13</x:v>
      </x:c>
      <x:c r="AD22" s="62"/>
      <x:c r="AE22" s="62"/>
      <x:c r="AF22" s="62"/>
      <x:c r="AG22" s="62"/>
      <x:c r="AH22" s="62"/>
    </x:row>
    <x:row r="23" spans="1:34" ht="18" customHeight="1">
      <x:c r="A23" s="88" t="s">
        <x:v>8</x:v>
      </x:c>
      <x:c r="B23" s="89"/>
      <x:c r="C23" s="67">
        <x:f t="shared" si="0"/>
        <x:v>439053</x:v>
      </x:c>
      <x:c r="D23" s="67">
        <x:f>SUM(D5:D22)</x:f>
        <x:v>19690</x:v>
      </x:c>
      <x:c r="E23" s="67">
        <x:f t="shared" ref="E23:AH23" si="1">SUM(E4:E22)</x:f>
        <x:v>13550</x:v>
      </x:c>
      <x:c r="F23" s="67">
        <x:f t="shared" si="1"/>
        <x:v>17950</x:v>
      </x:c>
      <x:c r="G23" s="67">
        <x:f t="shared" si="1"/>
        <x:v>11750</x:v>
      </x:c>
      <x:c r="H23" s="67">
        <x:f t="shared" si="1"/>
        <x:v>20890</x:v>
      </x:c>
      <x:c r="I23" s="67">
        <x:f t="shared" si="1"/>
        <x:v>13665</x:v>
      </x:c>
      <x:c r="J23" s="67">
        <x:f t="shared" si="1"/>
        <x:v>13245</x:v>
      </x:c>
      <x:c r="K23" s="67">
        <x:f t="shared" si="1"/>
        <x:v>16140</x:v>
      </x:c>
      <x:c r="L23" s="67">
        <x:f t="shared" si="1"/>
        <x:v>21120</x:v>
      </x:c>
      <x:c r="M23" s="67">
        <x:f>SUM(M4:M22)</x:f>
        <x:v>39511</x:v>
      </x:c>
      <x:c r="N23" s="67">
        <x:f t="shared" si="1"/>
        <x:v>30655</x:v>
      </x:c>
      <x:c r="O23" s="67">
        <x:f t="shared" si="1"/>
        <x:v>11310</x:v>
      </x:c>
      <x:c r="P23" s="67">
        <x:f t="shared" si="1"/>
        <x:v>20520</x:v>
      </x:c>
      <x:c r="Q23" s="67">
        <x:f t="shared" si="1"/>
        <x:v>14355</x:v>
      </x:c>
      <x:c r="R23" s="67">
        <x:f t="shared" si="1"/>
        <x:v>5285</x:v>
      </x:c>
      <x:c r="S23" s="67">
        <x:f t="shared" si="1"/>
        <x:v>8640</x:v>
      </x:c>
      <x:c r="T23" s="67">
        <x:f t="shared" si="1"/>
        <x:v>25530</x:v>
      </x:c>
      <x:c r="U23" s="67">
        <x:f t="shared" si="1"/>
        <x:v>16710</x:v>
      </x:c>
      <x:c r="V23" s="67">
        <x:f t="shared" si="1"/>
        <x:v>11335</x:v>
      </x:c>
      <x:c r="W23" s="67">
        <x:f t="shared" si="1"/>
        <x:v>10680</x:v>
      </x:c>
      <x:c r="X23" s="67">
        <x:f t="shared" si="1"/>
        <x:v>11660</x:v>
      </x:c>
      <x:c r="Y23" s="67">
        <x:f t="shared" si="1"/>
        <x:v>14360</x:v>
      </x:c>
      <x:c r="Z23" s="67">
        <x:f t="shared" si="1"/>
        <x:v>4275</x:v>
      </x:c>
      <x:c r="AA23" s="67">
        <x:f t="shared" si="1"/>
        <x:v>13665</x:v>
      </x:c>
      <x:c r="AB23" s="67">
        <x:f t="shared" si="1"/>
        <x:v>21540</x:v>
      </x:c>
      <x:c r="AC23" s="67">
        <x:f t="shared" si="1"/>
        <x:v>8720</x:v>
      </x:c>
      <x:c r="AD23" s="67">
        <x:f t="shared" si="1"/>
        <x:v>9617</x:v>
      </x:c>
      <x:c r="AE23" s="67">
        <x:f t="shared" si="1"/>
        <x:v>12685</x:v>
      </x:c>
      <x:c r="AF23" s="67">
        <x:f t="shared" si="1"/>
        <x:v>19555</x:v>
      </x:c>
      <x:c r="AG23" s="67">
        <x:f t="shared" si="1"/>
        <x:v>18240</x:v>
      </x:c>
      <x:c r="AH23" s="67">
        <x:f t="shared" si="1"/>
        <x:v>17032</x:v>
      </x:c>
    </x:row>
    <x:row r="24" spans="1:34" ht="18" customHeight="1">
      <x:c r="A24" s="85" t="s">
        <x:v>75</x:v>
      </x:c>
      <x:c r="B24" s="63" t="s">
        <x:v>73</x:v>
      </x:c>
      <x:c r="C24" s="61">
        <x:f t="shared" si="0"/>
        <x:v>8155</x:v>
      </x:c>
      <x:c r="D24" s="62">
        <x:v>105</x:v>
      </x:c>
      <x:c r="E24" s="62">
        <x:v>110</x:v>
      </x:c>
      <x:c r="F24" s="62">
        <x:v>1050</x:v>
      </x:c>
      <x:c r="G24" s="62">
        <x:v>760</x:v>
      </x:c>
      <x:c r="H24" s="62">
        <x:v>105</x:v>
      </x:c>
      <x:c r="I24" s="62">
        <x:v>115</x:v>
      </x:c>
      <x:c r="J24" s="62">
        <x:v>220</x:v>
      </x:c>
      <x:c r="K24" s="62">
        <x:v>1010</x:v>
      </x:c>
      <x:c r="L24" s="62">
        <x:v>105</x:v>
      </x:c>
      <x:c r="M24" s="62">
        <x:v>115</x:v>
      </x:c>
      <x:c r="N24" s="62">
        <x:v>345</x:v>
      </x:c>
      <x:c r="O24" s="62">
        <x:v>870</x:v>
      </x:c>
      <x:c r="P24" s="62">
        <x:v>110</x:v>
      </x:c>
      <x:c r="Q24" s="62">
        <x:v>125</x:v>
      </x:c>
      <x:c r="R24" s="62">
        <x:v>100</x:v>
      </x:c>
      <x:c r="S24" s="62">
        <x:v>480</x:v>
      </x:c>
      <x:c r="T24" s="62">
        <x:v>70</x:v>
      </x:c>
      <x:c r="U24" s="62">
        <x:v>135</x:v>
      </x:c>
      <x:c r="V24" s="62">
        <x:v>145</x:v>
      </x:c>
      <x:c r="W24" s="62">
        <x:v>265</x:v>
      </x:c>
      <x:c r="X24" s="62">
        <x:v>210</x:v>
      </x:c>
      <x:c r="Y24" s="62">
        <x:v>105</x:v>
      </x:c>
      <x:c r="Z24" s="62">
        <x:v>80</x:v>
      </x:c>
      <x:c r="AA24" s="62">
        <x:v>460</x:v>
      </x:c>
      <x:c r="AB24" s="62">
        <x:v>230</x:v>
      </x:c>
      <x:c r="AC24" s="62">
        <x:v>70</x:v>
      </x:c>
      <x:c r="AD24" s="62">
        <x:v>200</x:v>
      </x:c>
      <x:c r="AE24" s="62">
        <x:v>460</x:v>
      </x:c>
      <x:c r="AF24" s="62">
        <x:v>130</x:v>
      </x:c>
      <x:c r="AG24" s="62">
        <x:v>140</x:v>
      </x:c>
      <x:c r="AH24" s="62">
        <x:v>210</x:v>
      </x:c>
    </x:row>
    <x:row r="25" spans="1:34" ht="18" customHeight="1">
      <x:c r="A25" s="86"/>
      <x:c r="B25" s="63" t="s">
        <x:v>31</x:v>
      </x:c>
      <x:c r="C25" s="61">
        <x:f t="shared" si="0"/>
        <x:v>1183</x:v>
      </x:c>
      <x:c r="D25" s="62">
        <x:v>100</x:v>
      </x:c>
      <x:c r="E25" s="62">
        <x:v>25</x:v>
      </x:c>
      <x:c r="F25" s="62">
        <x:v>53</x:v>
      </x:c>
      <x:c r="G25" s="62">
        <x:v>25</x:v>
      </x:c>
      <x:c r="H25" s="62">
        <x:v>80</x:v>
      </x:c>
      <x:c r="I25" s="62">
        <x:v>10</x:v>
      </x:c>
      <x:c r="J25" s="62"/>
      <x:c r="K25" s="62">
        <x:v>50</x:v>
      </x:c>
      <x:c r="L25" s="62">
        <x:v>80</x:v>
      </x:c>
      <x:c r="M25" s="62">
        <x:v>50</x:v>
      </x:c>
      <x:c r="N25" s="62">
        <x:v>185</x:v>
      </x:c>
      <x:c r="O25" s="62">
        <x:v>20</x:v>
      </x:c>
      <x:c r="P25" s="62">
        <x:v>80</x:v>
      </x:c>
      <x:c r="Q25" s="62">
        <x:v>10</x:v>
      </x:c>
      <x:c r="R25" s="62"/>
      <x:c r="S25" s="62">
        <x:v>20</x:v>
      </x:c>
      <x:c r="T25" s="62">
        <x:v>80</x:v>
      </x:c>
      <x:c r="U25" s="62">
        <x:v>65</x:v>
      </x:c>
      <x:c r="V25" s="62"/>
      <x:c r="W25" s="62"/>
      <x:c r="X25" s="62">
        <x:v>100</x:v>
      </x:c>
      <x:c r="Y25" s="62">
        <x:v>35</x:v>
      </x:c>
      <x:c r="Z25" s="62"/>
      <x:c r="AA25" s="62"/>
      <x:c r="AB25" s="62">
        <x:v>60</x:v>
      </x:c>
      <x:c r="AC25" s="62">
        <x:v>40</x:v>
      </x:c>
      <x:c r="AD25" s="62">
        <x:v>15</x:v>
      </x:c>
      <x:c r="AE25" s="62"/>
      <x:c r="AF25" s="62">
        <x:v>45</x:v>
      </x:c>
      <x:c r="AG25" s="62">
        <x:v>60</x:v>
      </x:c>
      <x:c r="AH25" s="62">
        <x:v>70</x:v>
      </x:c>
    </x:row>
    <x:row r="26" spans="1:34" ht="18" customHeight="1">
      <x:c r="A26" s="86"/>
      <x:c r="B26" s="63" t="s">
        <x:v>11</x:v>
      </x:c>
      <x:c r="C26" s="61">
        <x:f t="shared" si="0"/>
        <x:v>33140</x:v>
      </x:c>
      <x:c r="D26" s="62">
        <x:v>1950</x:v>
      </x:c>
      <x:c r="E26" s="62">
        <x:v>680</x:v>
      </x:c>
      <x:c r="F26" s="62">
        <x:v>1450</x:v>
      </x:c>
      <x:c r="G26" s="62">
        <x:v>1330</x:v>
      </x:c>
      <x:c r="H26" s="62">
        <x:v>1650</x:v>
      </x:c>
      <x:c r="I26" s="62">
        <x:v>660</x:v>
      </x:c>
      <x:c r="J26" s="62">
        <x:v>760</x:v>
      </x:c>
      <x:c r="K26" s="62">
        <x:v>1720</x:v>
      </x:c>
      <x:c r="L26" s="62">
        <x:v>1550</x:v>
      </x:c>
      <x:c r="M26" s="62">
        <x:v>1610</x:v>
      </x:c>
      <x:c r="N26" s="62">
        <x:v>2160</x:v>
      </x:c>
      <x:c r="O26" s="62">
        <x:v>1500</x:v>
      </x:c>
      <x:c r="P26" s="62">
        <x:v>1900</x:v>
      </x:c>
      <x:c r="Q26" s="62">
        <x:v>760</x:v>
      </x:c>
      <x:c r="R26" s="62">
        <x:v>380</x:v>
      </x:c>
      <x:c r="S26" s="62">
        <x:v>790</x:v>
      </x:c>
      <x:c r="T26" s="62">
        <x:v>2200</x:v>
      </x:c>
      <x:c r="U26" s="62">
        <x:v>990</x:v>
      </x:c>
      <x:c r="V26" s="62">
        <x:v>500</x:v>
      </x:c>
      <x:c r="W26" s="62">
        <x:v>880</x:v>
      </x:c>
      <x:c r="X26" s="62">
        <x:v>970</x:v>
      </x:c>
      <x:c r="Y26" s="62">
        <x:v>910</x:v>
      </x:c>
      <x:c r="Z26" s="62">
        <x:v>330</x:v>
      </x:c>
      <x:c r="AA26" s="62">
        <x:v>1180</x:v>
      </x:c>
      <x:c r="AB26" s="62">
        <x:v>2100</x:v>
      </x:c>
      <x:c r="AC26" s="62">
        <x:v>560</x:v>
      </x:c>
      <x:c r="AD26" s="62">
        <x:v>500</x:v>
      </x:c>
      <x:c r="AE26" s="62">
        <x:v>1170</x:v>
      </x:c>
      <x:c r="AF26" s="62">
        <x:v>1720</x:v>
      </x:c>
      <x:c r="AG26" s="62">
        <x:v>1000</x:v>
      </x:c>
      <x:c r="AH26" s="62">
        <x:v>905</x:v>
      </x:c>
    </x:row>
    <x:row r="27" spans="1:34" ht="18" customHeight="1">
      <x:c r="A27" s="86"/>
      <x:c r="B27" s="63" t="s">
        <x:v>38</x:v>
      </x:c>
      <x:c r="C27" s="61">
        <x:f t="shared" si="0"/>
        <x:v>2360</x:v>
      </x:c>
      <x:c r="D27" s="62">
        <x:v>90</x:v>
      </x:c>
      <x:c r="E27" s="62">
        <x:v>70</x:v>
      </x:c>
      <x:c r="F27" s="62">
        <x:v>225</x:v>
      </x:c>
      <x:c r="G27" s="62">
        <x:v>135</x:v>
      </x:c>
      <x:c r="H27" s="62">
        <x:v>90</x:v>
      </x:c>
      <x:c r="I27" s="62">
        <x:v>80</x:v>
      </x:c>
      <x:c r="J27" s="62">
        <x:v>50</x:v>
      </x:c>
      <x:c r="K27" s="62">
        <x:v>150</x:v>
      </x:c>
      <x:c r="L27" s="62">
        <x:v>100</x:v>
      </x:c>
      <x:c r="M27" s="62">
        <x:v>260</x:v>
      </x:c>
      <x:c r="N27" s="62">
        <x:v>225</x:v>
      </x:c>
      <x:c r="O27" s="62">
        <x:v>25</x:v>
      </x:c>
      <x:c r="P27" s="62">
        <x:v>110</x:v>
      </x:c>
      <x:c r="Q27" s="62">
        <x:v>40</x:v>
      </x:c>
      <x:c r="R27" s="62"/>
      <x:c r="S27" s="62">
        <x:v>20</x:v>
      </x:c>
      <x:c r="T27" s="62">
        <x:v>120</x:v>
      </x:c>
      <x:c r="U27" s="62">
        <x:v>80</x:v>
      </x:c>
      <x:c r="V27" s="62">
        <x:v>15</x:v>
      </x:c>
      <x:c r="W27" s="62">
        <x:v>80</x:v>
      </x:c>
      <x:c r="X27" s="62">
        <x:v>15</x:v>
      </x:c>
      <x:c r="Y27" s="62">
        <x:v>65</x:v>
      </x:c>
      <x:c r="Z27" s="62">
        <x:v>60</x:v>
      </x:c>
      <x:c r="AA27" s="62">
        <x:v>35</x:v>
      </x:c>
      <x:c r="AB27" s="62">
        <x:v>60</x:v>
      </x:c>
      <x:c r="AC27" s="62">
        <x:v>50</x:v>
      </x:c>
      <x:c r="AD27" s="62">
        <x:v>55</x:v>
      </x:c>
      <x:c r="AE27" s="62">
        <x:v>55</x:v>
      </x:c>
      <x:c r="AF27" s="62">
        <x:v>105</x:v>
      </x:c>
      <x:c r="AG27" s="62">
        <x:v>85</x:v>
      </x:c>
      <x:c r="AH27" s="62">
        <x:v>275</x:v>
      </x:c>
    </x:row>
    <x:row r="28" spans="1:34" ht="18" customHeight="1">
      <x:c r="A28" s="87"/>
      <x:c r="B28" s="63" t="s">
        <x:v>17</x:v>
      </x:c>
      <x:c r="C28" s="61"/>
      <x:c r="D28" s="62"/>
      <x:c r="E28" s="62">
        <x:v>200</x:v>
      </x:c>
      <x:c r="F28" s="62">
        <x:v>100</x:v>
      </x:c>
      <x:c r="G28" s="62"/>
      <x:c r="H28" s="62"/>
      <x:c r="I28" s="62">
        <x:v>200</x:v>
      </x:c>
      <x:c r="J28" s="62">
        <x:v>120</x:v>
      </x:c>
      <x:c r="K28" s="62"/>
      <x:c r="L28" s="62">
        <x:v>200</x:v>
      </x:c>
      <x:c r="M28" s="62">
        <x:v>200</x:v>
      </x:c>
      <x:c r="N28" s="62">
        <x:v>80</x:v>
      </x:c>
      <x:c r="O28" s="62"/>
      <x:c r="P28" s="62"/>
      <x:c r="Q28" s="62">
        <x:v>200</x:v>
      </x:c>
      <x:c r="R28" s="62">
        <x:v>60</x:v>
      </x:c>
      <x:c r="S28" s="62"/>
      <x:c r="T28" s="62"/>
      <x:c r="U28" s="62">
        <x:v>200</x:v>
      </x:c>
      <x:c r="V28" s="62">
        <x:v>60</x:v>
      </x:c>
      <x:c r="W28" s="62"/>
      <x:c r="X28" s="62">
        <x:v>60</x:v>
      </x:c>
      <x:c r="Y28" s="62">
        <x:v>200</x:v>
      </x:c>
      <x:c r="Z28" s="62"/>
      <x:c r="AA28" s="62"/>
      <x:c r="AB28" s="62"/>
      <x:c r="AC28" s="62">
        <x:v>200</x:v>
      </x:c>
      <x:c r="AD28" s="62">
        <x:v>250</x:v>
      </x:c>
      <x:c r="AE28" s="62"/>
      <x:c r="AF28" s="62"/>
      <x:c r="AG28" s="62">
        <x:v>200</x:v>
      </x:c>
      <x:c r="AH28" s="62">
        <x:v>250</x:v>
      </x:c>
    </x:row>
    <x:row r="29" spans="1:34" ht="18" customHeight="1">
      <x:c r="A29" s="90" t="s">
        <x:v>8</x:v>
      </x:c>
      <x:c r="B29" s="91"/>
      <x:c r="C29" s="68">
        <x:f>SUM(D29:AE29)</x:f>
        <x:v>47168</x:v>
      </x:c>
      <x:c r="D29" s="68">
        <x:f t="shared" ref="D29:AH29" si="2">SUM(D24:D28)</x:f>
        <x:v>2245</x:v>
      </x:c>
      <x:c r="E29" s="68">
        <x:f t="shared" si="2"/>
        <x:v>1085</x:v>
      </x:c>
      <x:c r="F29" s="68">
        <x:f t="shared" si="2"/>
        <x:v>2878</x:v>
      </x:c>
      <x:c r="G29" s="68">
        <x:f t="shared" si="2"/>
        <x:v>2250</x:v>
      </x:c>
      <x:c r="H29" s="68">
        <x:f t="shared" si="2"/>
        <x:v>1925</x:v>
      </x:c>
      <x:c r="I29" s="68">
        <x:f t="shared" si="2"/>
        <x:v>1065</x:v>
      </x:c>
      <x:c r="J29" s="68">
        <x:f t="shared" si="2"/>
        <x:v>1150</x:v>
      </x:c>
      <x:c r="K29" s="68">
        <x:f t="shared" si="2"/>
        <x:v>2930</x:v>
      </x:c>
      <x:c r="L29" s="68">
        <x:f t="shared" si="2"/>
        <x:v>2035</x:v>
      </x:c>
      <x:c r="M29" s="68">
        <x:f t="shared" si="2"/>
        <x:v>2235</x:v>
      </x:c>
      <x:c r="N29" s="68">
        <x:f t="shared" si="2"/>
        <x:v>2995</x:v>
      </x:c>
      <x:c r="O29" s="68">
        <x:f t="shared" si="2"/>
        <x:v>2415</x:v>
      </x:c>
      <x:c r="P29" s="68">
        <x:f t="shared" si="2"/>
        <x:v>2200</x:v>
      </x:c>
      <x:c r="Q29" s="68">
        <x:f t="shared" si="2"/>
        <x:v>1135</x:v>
      </x:c>
      <x:c r="R29" s="68">
        <x:f t="shared" si="2"/>
        <x:v>540</x:v>
      </x:c>
      <x:c r="S29" s="68">
        <x:f t="shared" si="2"/>
        <x:v>1310</x:v>
      </x:c>
      <x:c r="T29" s="68">
        <x:f t="shared" si="2"/>
        <x:v>2470</x:v>
      </x:c>
      <x:c r="U29" s="68">
        <x:f t="shared" si="2"/>
        <x:v>1470</x:v>
      </x:c>
      <x:c r="V29" s="68">
        <x:f t="shared" si="2"/>
        <x:v>720</x:v>
      </x:c>
      <x:c r="W29" s="68">
        <x:f t="shared" si="2"/>
        <x:v>1225</x:v>
      </x:c>
      <x:c r="X29" s="68">
        <x:f t="shared" si="2"/>
        <x:v>1355</x:v>
      </x:c>
      <x:c r="Y29" s="68">
        <x:f t="shared" si="2"/>
        <x:v>1315</x:v>
      </x:c>
      <x:c r="Z29" s="68">
        <x:f t="shared" si="2"/>
        <x:v>470</x:v>
      </x:c>
      <x:c r="AA29" s="68">
        <x:f t="shared" si="2"/>
        <x:v>1675</x:v>
      </x:c>
      <x:c r="AB29" s="68">
        <x:f t="shared" si="2"/>
        <x:v>2450</x:v>
      </x:c>
      <x:c r="AC29" s="68">
        <x:f t="shared" si="2"/>
        <x:v>920</x:v>
      </x:c>
      <x:c r="AD29" s="68">
        <x:f t="shared" si="2"/>
        <x:v>1020</x:v>
      </x:c>
      <x:c r="AE29" s="68">
        <x:f t="shared" si="2"/>
        <x:v>1685</x:v>
      </x:c>
      <x:c r="AF29" s="68">
        <x:f t="shared" si="2"/>
        <x:v>2000</x:v>
      </x:c>
      <x:c r="AG29" s="68">
        <x:f t="shared" si="2"/>
        <x:v>1485</x:v>
      </x:c>
      <x:c r="AH29" s="68">
        <x:f t="shared" si="2"/>
        <x:v>1710</x:v>
      </x:c>
    </x:row>
    <x:row r="30" spans="1:34" ht="18" customHeight="1">
      <x:c r="A30" s="81" t="s">
        <x:v>22</x:v>
      </x:c>
      <x:c r="B30" s="82"/>
      <x:c r="C30" s="69">
        <x:f t="shared" ref="C30:AH30" si="3">C23+C29</x:f>
        <x:v>486221</x:v>
      </x:c>
      <x:c r="D30" s="70">
        <x:f t="shared" si="3"/>
        <x:v>21935</x:v>
      </x:c>
      <x:c r="E30" s="70">
        <x:f t="shared" si="3"/>
        <x:v>14635</x:v>
      </x:c>
      <x:c r="F30" s="70">
        <x:f t="shared" si="3"/>
        <x:v>20828</x:v>
      </x:c>
      <x:c r="G30" s="70">
        <x:f t="shared" si="3"/>
        <x:v>14000</x:v>
      </x:c>
      <x:c r="H30" s="70">
        <x:f t="shared" si="3"/>
        <x:v>22815</x:v>
      </x:c>
      <x:c r="I30" s="70">
        <x:f t="shared" si="3"/>
        <x:v>14730</x:v>
      </x:c>
      <x:c r="J30" s="70">
        <x:f t="shared" si="3"/>
        <x:v>14395</x:v>
      </x:c>
      <x:c r="K30" s="70">
        <x:f t="shared" si="3"/>
        <x:v>19070</x:v>
      </x:c>
      <x:c r="L30" s="70">
        <x:f t="shared" si="3"/>
        <x:v>23155</x:v>
      </x:c>
      <x:c r="M30" s="70">
        <x:f t="shared" si="3"/>
        <x:v>41746</x:v>
      </x:c>
      <x:c r="N30" s="70">
        <x:f t="shared" si="3"/>
        <x:v>33650</x:v>
      </x:c>
      <x:c r="O30" s="70">
        <x:f t="shared" si="3"/>
        <x:v>13725</x:v>
      </x:c>
      <x:c r="P30" s="70">
        <x:f t="shared" si="3"/>
        <x:v>22720</x:v>
      </x:c>
      <x:c r="Q30" s="70">
        <x:f t="shared" si="3"/>
        <x:v>15490</x:v>
      </x:c>
      <x:c r="R30" s="70">
        <x:f t="shared" si="3"/>
        <x:v>5825</x:v>
      </x:c>
      <x:c r="S30" s="70">
        <x:f t="shared" si="3"/>
        <x:v>9950</x:v>
      </x:c>
      <x:c r="T30" s="70">
        <x:f t="shared" si="3"/>
        <x:v>28000</x:v>
      </x:c>
      <x:c r="U30" s="70">
        <x:f t="shared" si="3"/>
        <x:v>18180</x:v>
      </x:c>
      <x:c r="V30" s="70">
        <x:f t="shared" si="3"/>
        <x:v>12055</x:v>
      </x:c>
      <x:c r="W30" s="70">
        <x:f t="shared" si="3"/>
        <x:v>11905</x:v>
      </x:c>
      <x:c r="X30" s="70">
        <x:f t="shared" si="3"/>
        <x:v>13015</x:v>
      </x:c>
      <x:c r="Y30" s="70">
        <x:f t="shared" si="3"/>
        <x:v>15675</x:v>
      </x:c>
      <x:c r="Z30" s="70">
        <x:f t="shared" si="3"/>
        <x:v>4745</x:v>
      </x:c>
      <x:c r="AA30" s="70">
        <x:f t="shared" si="3"/>
        <x:v>15340</x:v>
      </x:c>
      <x:c r="AB30" s="70">
        <x:f t="shared" si="3"/>
        <x:v>23990</x:v>
      </x:c>
      <x:c r="AC30" s="70">
        <x:f t="shared" si="3"/>
        <x:v>9640</x:v>
      </x:c>
      <x:c r="AD30" s="70">
        <x:f t="shared" si="3"/>
        <x:v>10637</x:v>
      </x:c>
      <x:c r="AE30" s="70">
        <x:f t="shared" si="3"/>
        <x:v>14370</x:v>
      </x:c>
      <x:c r="AF30" s="70">
        <x:f t="shared" si="3"/>
        <x:v>21555</x:v>
      </x:c>
      <x:c r="AG30" s="70">
        <x:f t="shared" si="3"/>
        <x:v>19725</x:v>
      </x:c>
      <x:c r="AH30" s="70">
        <x:f t="shared" si="3"/>
        <x:v>18742</x:v>
      </x:c>
    </x:row>
  </x:sheetData>
  <x:mergeCells count="13">
    <x:mergeCell ref="A30:B30"/>
    <x:mergeCell ref="A6:B6"/>
    <x:mergeCell ref="A7:B7"/>
    <x:mergeCell ref="A8:A22"/>
    <x:mergeCell ref="A23:B23"/>
    <x:mergeCell ref="A24:A28"/>
    <x:mergeCell ref="A29:B29"/>
    <x:mergeCell ref="A1:AI1"/>
    <x:mergeCell ref="A2:B2"/>
    <x:mergeCell ref="C2:C4"/>
    <x:mergeCell ref="A3:B3"/>
    <x:mergeCell ref="A4:B4"/>
    <x:mergeCell ref="A5:B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30"/>
  <x:sheetViews>
    <x:sheetView topLeftCell="A1" zoomScaleNormal="100" zoomScaleSheetLayoutView="75" workbookViewId="0">
      <x:selection activeCell="M35" activeCellId="0" sqref="M35:M35"/>
    </x:sheetView>
  </x:sheetViews>
  <x:sheetFormatPr defaultColWidth="9.00390625" defaultRowHeight="16.399999999999999"/>
  <x:sheetData>
    <x:row r="1" spans="1:16" ht="30" customHeight="1">
      <x:c r="A1" s="141" t="s">
        <x:v>84</x:v>
      </x:c>
      <x:c r="B1" s="112"/>
      <x:c r="C1" s="112"/>
      <x:c r="D1" s="112"/>
      <x:c r="E1" s="112"/>
      <x:c r="F1" s="112"/>
      <x:c r="G1" s="112"/>
      <x:c r="H1" s="112"/>
      <x:c r="I1" s="112"/>
      <x:c r="J1" s="112"/>
      <x:c r="K1" s="112"/>
      <x:c r="L1" s="112"/>
      <x:c r="M1" s="112"/>
      <x:c r="N1" s="112"/>
      <x:c r="O1" s="112"/>
      <x:c r="P1" s="112"/>
    </x:row>
    <x:row r="2" spans="1:16" ht="20.100000000000001" customHeight="1">
      <x:c r="A2" s="142" t="s">
        <x:v>27</x:v>
      </x:c>
      <x:c r="B2" s="143"/>
      <x:c r="C2" s="95" t="s">
        <x:v>37</x:v>
      </x:c>
      <x:c r="D2" s="95" t="s">
        <x:v>14</x:v>
      </x:c>
      <x:c r="E2" s="138">
        <x:v>1</x:v>
      </x:c>
      <x:c r="F2" s="138">
        <x:v>2</x:v>
      </x:c>
      <x:c r="G2" s="138">
        <x:v>3</x:v>
      </x:c>
      <x:c r="H2" s="138">
        <x:v>4</x:v>
      </x:c>
      <x:c r="I2" s="138">
        <x:v>5</x:v>
      </x:c>
      <x:c r="J2" s="138">
        <x:v>6</x:v>
      </x:c>
      <x:c r="K2" s="138">
        <x:v>7</x:v>
      </x:c>
      <x:c r="L2" s="138">
        <x:v>8</x:v>
      </x:c>
      <x:c r="M2" s="138">
        <x:v>9</x:v>
      </x:c>
      <x:c r="N2" s="138">
        <x:v>10</x:v>
      </x:c>
      <x:c r="O2" s="138">
        <x:v>11</x:v>
      </x:c>
      <x:c r="P2" s="138">
        <x:v>12</x:v>
      </x:c>
    </x:row>
    <x:row r="3" spans="1:16" ht="20.100000000000001" customHeight="1">
      <x:c r="A3" s="144"/>
      <x:c r="B3" s="145"/>
      <x:c r="C3" s="96"/>
      <x:c r="D3" s="96"/>
      <x:c r="E3" s="139"/>
      <x:c r="F3" s="139"/>
      <x:c r="G3" s="139"/>
      <x:c r="H3" s="139"/>
      <x:c r="I3" s="139"/>
      <x:c r="J3" s="139"/>
      <x:c r="K3" s="139"/>
      <x:c r="L3" s="139"/>
      <x:c r="M3" s="139"/>
      <x:c r="N3" s="139"/>
      <x:c r="O3" s="139"/>
      <x:c r="P3" s="139"/>
    </x:row>
    <x:row r="4" spans="1:16" ht="20.100000000000001" customHeight="1">
      <x:c r="A4" s="146"/>
      <x:c r="B4" s="147"/>
      <x:c r="C4" s="97"/>
      <x:c r="D4" s="115"/>
      <x:c r="E4" s="140"/>
      <x:c r="F4" s="140"/>
      <x:c r="G4" s="140"/>
      <x:c r="H4" s="140"/>
      <x:c r="I4" s="140"/>
      <x:c r="J4" s="140"/>
      <x:c r="K4" s="140"/>
      <x:c r="L4" s="140"/>
      <x:c r="M4" s="140"/>
      <x:c r="N4" s="140"/>
      <x:c r="O4" s="140"/>
      <x:c r="P4" s="140"/>
    </x:row>
    <x:row r="5" spans="1:16" ht="18" customHeight="1">
      <x:c r="A5" s="100" t="s">
        <x:v>74</x:v>
      </x:c>
      <x:c r="B5" s="103"/>
      <x:c r="C5" s="61">
        <x:f>AVERAGE(E5:P5)</x:f>
        <x:v>25140</x:v>
      </x:c>
      <x:c r="D5" s="61">
        <x:f>SUM(E5:P5)</x:f>
        <x:v>125700</x:v>
      </x:c>
      <x:c r="E5" s="62">
        <x:f>'[C:\Users\USER\Desktop\구현석\2022\이용객,월간 안전사고\''22년 4월 이용객 현황.xlsx]1월'!$C5</x:f>
        <x:v>24930</x:v>
      </x:c>
      <x:c r="F5" s="62">
        <x:f>'[C:\Users\USER\Desktop\구현석\2022\이용객,월간 안전사고\''22년 4월 이용객 현황.xlsx]2월'!$C5</x:f>
        <x:v>26070</x:v>
      </x:c>
      <x:c r="G5" s="62">
        <x:f>'[C:\Users\USER\Desktop\구현석\2022\이용객,월간 안전사고\''22년 4월 이용객 현황.xlsx]3월'!$C5</x:f>
        <x:v>26120</x:v>
      </x:c>
      <x:c r="H5" s="62">
        <x:f>'4월'!$C5</x:f>
        <x:v>35050</x:v>
      </x:c>
      <x:c r="I5" s="78">
        <x:f>'5월'!$C5</x:f>
        <x:v>13530</x:v>
      </x:c>
      <x:c r="J5" s="62"/>
      <x:c r="K5" s="62"/>
      <x:c r="L5" s="62"/>
      <x:c r="M5" s="62"/>
      <x:c r="N5" s="62"/>
      <x:c r="O5" s="62"/>
      <x:c r="P5" s="62"/>
    </x:row>
    <x:row r="6" spans="1:16" ht="18" customHeight="1">
      <x:c r="A6" s="83" t="s">
        <x:v>0</x:v>
      </x:c>
      <x:c r="B6" s="103"/>
      <x:c r="C6" s="61">
        <x:f t="shared" ref="C6:C22" si="0">AVERAGE(E6:P6)</x:f>
        <x:v>211740</x:v>
      </x:c>
      <x:c r="D6" s="61">
        <x:f t="shared" ref="D6:D22" si="1">SUM(E6:AH6)</x:f>
        <x:v>1058700</x:v>
      </x:c>
      <x:c r="E6" s="62">
        <x:f>'[C:\Users\USER\Desktop\구현석\2022\이용객,월간 안전사고\''22년 4월 이용객 현황.xlsx]1월'!$C6</x:f>
        <x:v>135200</x:v>
      </x:c>
      <x:c r="F6" s="62">
        <x:f>'[C:\Users\USER\Desktop\구현석\2022\이용객,월간 안전사고\''22년 4월 이용객 현황.xlsx]2월'!$C6</x:f>
        <x:v>183300</x:v>
      </x:c>
      <x:c r="G6" s="62">
        <x:f>'[C:\Users\USER\Desktop\구현석\2022\이용객,월간 안전사고\''22년 4월 이용객 현황.xlsx]3월'!$C6</x:f>
        <x:v>168050</x:v>
      </x:c>
      <x:c r="H6" s="62">
        <x:f>'4월'!$C6</x:f>
        <x:v>239600</x:v>
      </x:c>
      <x:c r="I6" s="78">
        <x:f>'5월'!$C6</x:f>
        <x:v>332550</x:v>
      </x:c>
      <x:c r="J6" s="62"/>
      <x:c r="K6" s="62"/>
      <x:c r="L6" s="62"/>
      <x:c r="M6" s="62"/>
      <x:c r="N6" s="62"/>
      <x:c r="O6" s="62"/>
      <x:c r="P6" s="62"/>
    </x:row>
    <x:row r="7" spans="1:16" ht="18" customHeight="1">
      <x:c r="A7" s="83" t="s">
        <x:v>76</x:v>
      </x:c>
      <x:c r="B7" s="103"/>
      <x:c r="C7" s="61">
        <x:f t="shared" si="0"/>
        <x:v>190118</x:v>
      </x:c>
      <x:c r="D7" s="61">
        <x:f t="shared" si="1"/>
        <x:v>950590</x:v>
      </x:c>
      <x:c r="E7" s="62">
        <x:f>'[C:\Users\USER\Desktop\구현석\2022\이용객,월간 안전사고\''22년 4월 이용객 현황.xlsx]1월'!$C7</x:f>
        <x:v>117310</x:v>
      </x:c>
      <x:c r="F7" s="62">
        <x:f>'[C:\Users\USER\Desktop\구현석\2022\이용객,월간 안전사고\''22년 4월 이용객 현황.xlsx]2월'!$C7</x:f>
        <x:v>139610</x:v>
      </x:c>
      <x:c r="G7" s="62">
        <x:f>'[C:\Users\USER\Desktop\구현석\2022\이용객,월간 안전사고\''22년 4월 이용객 현황.xlsx]3월'!$C7</x:f>
        <x:v>177050</x:v>
      </x:c>
      <x:c r="H7" s="62">
        <x:f>'[C:\Users\USER\Desktop\구현석\2022\이용객,월간 안전사고\''22년 4월 이용객 현황.xlsx]4월'!$C7</x:f>
        <x:v>258520</x:v>
      </x:c>
      <x:c r="I7" s="78">
        <x:f>'5월'!$C7</x:f>
        <x:v>258100</x:v>
      </x:c>
      <x:c r="J7" s="62"/>
      <x:c r="K7" s="62"/>
      <x:c r="L7" s="62"/>
      <x:c r="M7" s="62"/>
      <x:c r="N7" s="62"/>
      <x:c r="O7" s="62"/>
      <x:c r="P7" s="62"/>
    </x:row>
    <x:row r="8" spans="1:16" ht="18" customHeight="1">
      <x:c r="A8" s="85" t="s">
        <x:v>48</x:v>
      </x:c>
      <x:c r="B8" s="63" t="s">
        <x:v>34</x:v>
      </x:c>
      <x:c r="C8" s="61">
        <x:f t="shared" si="0"/>
        <x:v>106096</x:v>
      </x:c>
      <x:c r="D8" s="61">
        <x:f t="shared" si="1"/>
        <x:v>530480</x:v>
      </x:c>
      <x:c r="E8" s="62">
        <x:f>'[C:\Users\USER\Desktop\구현석\2022\이용객,월간 안전사고\''22년 4월 이용객 현황.xlsx]1월'!$C8</x:f>
        <x:v>122900</x:v>
      </x:c>
      <x:c r="F8" s="62">
        <x:f>'[C:\Users\USER\Desktop\구현석\2022\이용객,월간 안전사고\''22년 4월 이용객 현황.xlsx]2월'!$C8</x:f>
        <x:v>105450</x:v>
      </x:c>
      <x:c r="G8" s="62">
        <x:f>'[C:\Users\USER\Desktop\구현석\2022\이용객,월간 안전사고\''22년 4월 이용객 현황.xlsx]3월'!$C8</x:f>
        <x:v>101475</x:v>
      </x:c>
      <x:c r="H8" s="62">
        <x:f>'[C:\Users\USER\Desktop\구현석\2022\이용객,월간 안전사고\''22년 4월 이용객 현황.xlsx]4월'!$C8</x:f>
        <x:v>121965</x:v>
      </x:c>
      <x:c r="I8" s="78">
        <x:f>'5월'!$C8</x:f>
        <x:v>78690</x:v>
      </x:c>
      <x:c r="J8" s="62"/>
      <x:c r="K8" s="62"/>
      <x:c r="L8" s="62"/>
      <x:c r="M8" s="62"/>
      <x:c r="N8" s="62"/>
      <x:c r="O8" s="62"/>
      <x:c r="P8" s="62"/>
    </x:row>
    <x:row r="9" spans="1:16" ht="18" customHeight="1">
      <x:c r="A9" s="86"/>
      <x:c r="B9" s="63" t="s">
        <x:v>16</x:v>
      </x:c>
      <x:c r="C9" s="61">
        <x:f t="shared" si="0"/>
        <x:v>0</x:v>
      </x:c>
      <x:c r="D9" s="61">
        <x:f t="shared" si="1"/>
        <x:v>0</x:v>
      </x:c>
      <x:c r="E9" s="62">
        <x:f>'[C:\Users\USER\Desktop\구현석\2022\이용객,월간 안전사고\''22년 4월 이용객 현황.xlsx]1월'!$C9</x:f>
        <x:v>0</x:v>
      </x:c>
      <x:c r="F9" s="62">
        <x:f>'[C:\Users\USER\Desktop\구현석\2022\이용객,월간 안전사고\''22년 4월 이용객 현황.xlsx]2월'!$C9</x:f>
        <x:v>0</x:v>
      </x:c>
      <x:c r="G9" s="62">
        <x:f>'[C:\Users\USER\Desktop\구현석\2022\이용객,월간 안전사고\''22년 4월 이용객 현황.xlsx]3월'!$C9</x:f>
        <x:v>0</x:v>
      </x:c>
      <x:c r="H9" s="62">
        <x:f>'[C:\Users\USER\Desktop\구현석\2022\이용객,월간 안전사고\''22년 4월 이용객 현황.xlsx]4월'!$C9</x:f>
        <x:v>0</x:v>
      </x:c>
      <x:c r="I9" s="78">
        <x:f>'5월'!$C9</x:f>
        <x:v>0</x:v>
      </x:c>
      <x:c r="J9" s="62"/>
      <x:c r="K9" s="62"/>
      <x:c r="L9" s="62"/>
      <x:c r="M9" s="62"/>
      <x:c r="N9" s="62"/>
      <x:c r="O9" s="62"/>
      <x:c r="P9" s="62"/>
    </x:row>
    <x:row r="10" spans="1:16" ht="18" customHeight="1">
      <x:c r="A10" s="86"/>
      <x:c r="B10" s="63" t="s">
        <x:v>56</x:v>
      </x:c>
      <x:c r="C10" s="61">
        <x:f t="shared" si="0"/>
        <x:v>934.60000000000002</x:v>
      </x:c>
      <x:c r="D10" s="61">
        <x:f t="shared" si="1"/>
        <x:v>4673</x:v>
      </x:c>
      <x:c r="E10" s="62">
        <x:f>'[C:\Users\USER\Desktop\구현석\2022\이용객,월간 안전사고\''22년 4월 이용객 현황.xlsx]1월'!$C10</x:f>
        <x:v>10</x:v>
      </x:c>
      <x:c r="F10" s="62">
        <x:f>'[C:\Users\USER\Desktop\구현석\2022\이용객,월간 안전사고\''22년 4월 이용객 현황.xlsx]2월'!$C10</x:f>
        <x:v>0</x:v>
      </x:c>
      <x:c r="G10" s="62">
        <x:f>'[C:\Users\USER\Desktop\구현석\2022\이용객,월간 안전사고\''22년 4월 이용객 현황.xlsx]3월'!$C10</x:f>
        <x:v>195</x:v>
      </x:c>
      <x:c r="H10" s="62">
        <x:f>'[C:\Users\USER\Desktop\구현석\2022\이용객,월간 안전사고\''22년 4월 이용객 현황.xlsx]4월'!$C10</x:f>
        <x:v>723</x:v>
      </x:c>
      <x:c r="I10" s="78">
        <x:f>'5월'!$C10</x:f>
        <x:v>3745</x:v>
      </x:c>
      <x:c r="J10" s="62"/>
      <x:c r="K10" s="62"/>
      <x:c r="L10" s="62"/>
      <x:c r="M10" s="62"/>
      <x:c r="N10" s="62"/>
      <x:c r="O10" s="62"/>
      <x:c r="P10" s="62"/>
    </x:row>
    <x:row r="11" spans="1:16" ht="18" customHeight="1">
      <x:c r="A11" s="86"/>
      <x:c r="B11" s="63" t="s">
        <x:v>65</x:v>
      </x:c>
      <x:c r="C11" s="61">
        <x:f t="shared" si="0"/>
        <x:v>0</x:v>
      </x:c>
      <x:c r="D11" s="61">
        <x:f t="shared" si="1"/>
        <x:v>0</x:v>
      </x:c>
      <x:c r="E11" s="62">
        <x:f>'[C:\Users\USER\Desktop\구현석\2022\이용객,월간 안전사고\''22년 4월 이용객 현황.xlsx]1월'!$C11</x:f>
        <x:v>0</x:v>
      </x:c>
      <x:c r="F11" s="62">
        <x:f>'[C:\Users\USER\Desktop\구현석\2022\이용객,월간 안전사고\''22년 4월 이용객 현황.xlsx]2월'!$C11</x:f>
        <x:v>0</x:v>
      </x:c>
      <x:c r="G11" s="62">
        <x:f>'[C:\Users\USER\Desktop\구현석\2022\이용객,월간 안전사고\''22년 4월 이용객 현황.xlsx]3월'!$C11</x:f>
        <x:v>0</x:v>
      </x:c>
      <x:c r="H11" s="62">
        <x:f>'[C:\Users\USER\Desktop\구현석\2022\이용객,월간 안전사고\''22년 4월 이용객 현황.xlsx]4월'!$C11</x:f>
        <x:v>0</x:v>
      </x:c>
      <x:c r="I11" s="78">
        <x:f>'5월'!$C11</x:f>
        <x:v>0</x:v>
      </x:c>
      <x:c r="J11" s="62"/>
      <x:c r="K11" s="62"/>
      <x:c r="L11" s="62"/>
      <x:c r="M11" s="62"/>
      <x:c r="N11" s="62"/>
      <x:c r="O11" s="62"/>
      <x:c r="P11" s="62"/>
    </x:row>
    <x:row r="12" spans="1:16" ht="18" customHeight="1">
      <x:c r="A12" s="86"/>
      <x:c r="B12" s="63" t="s">
        <x:v>51</x:v>
      </x:c>
      <x:c r="C12" s="61">
        <x:f t="shared" si="0"/>
        <x:v>0</x:v>
      </x:c>
      <x:c r="D12" s="61">
        <x:f t="shared" si="1"/>
        <x:v>0</x:v>
      </x:c>
      <x:c r="E12" s="62">
        <x:f>'[C:\Users\USER\Desktop\구현석\2022\이용객,월간 안전사고\''22년 4월 이용객 현황.xlsx]1월'!$C12</x:f>
        <x:v>0</x:v>
      </x:c>
      <x:c r="F12" s="62">
        <x:f>'[C:\Users\USER\Desktop\구현석\2022\이용객,월간 안전사고\''22년 4월 이용객 현황.xlsx]2월'!$C12</x:f>
        <x:v>0</x:v>
      </x:c>
      <x:c r="G12" s="62">
        <x:f>'[C:\Users\USER\Desktop\구현석\2022\이용객,월간 안전사고\''22년 4월 이용객 현황.xlsx]3월'!$C12</x:f>
        <x:v>0</x:v>
      </x:c>
      <x:c r="H12" s="62">
        <x:f>'[C:\Users\USER\Desktop\구현석\2022\이용객,월간 안전사고\''22년 4월 이용객 현황.xlsx]4월'!$C12</x:f>
        <x:v>0</x:v>
      </x:c>
      <x:c r="I12" s="78">
        <x:f>'5월'!$C12</x:f>
        <x:v>0</x:v>
      </x:c>
      <x:c r="J12" s="62"/>
      <x:c r="K12" s="62"/>
      <x:c r="L12" s="62"/>
      <x:c r="M12" s="62"/>
      <x:c r="N12" s="62"/>
      <x:c r="O12" s="62"/>
      <x:c r="P12" s="62"/>
    </x:row>
    <x:row r="13" spans="1:16" ht="18" customHeight="1">
      <x:c r="A13" s="86"/>
      <x:c r="B13" s="63" t="s">
        <x:v>25</x:v>
      </x:c>
      <x:c r="C13" s="61">
        <x:f t="shared" si="0"/>
        <x:v>0</x:v>
      </x:c>
      <x:c r="D13" s="61">
        <x:f t="shared" si="1"/>
        <x:v>0</x:v>
      </x:c>
      <x:c r="E13" s="62">
        <x:f>'[C:\Users\USER\Desktop\구현석\2022\이용객,월간 안전사고\''22년 4월 이용객 현황.xlsx]1월'!$C13</x:f>
        <x:v>0</x:v>
      </x:c>
      <x:c r="F13" s="62">
        <x:f>'[C:\Users\USER\Desktop\구현석\2022\이용객,월간 안전사고\''22년 4월 이용객 현황.xlsx]2월'!$C13</x:f>
        <x:v>0</x:v>
      </x:c>
      <x:c r="G13" s="62">
        <x:f>'[C:\Users\USER\Desktop\구현석\2022\이용객,월간 안전사고\''22년 4월 이용객 현황.xlsx]3월'!$C13</x:f>
        <x:v>0</x:v>
      </x:c>
      <x:c r="H13" s="62">
        <x:f>'[C:\Users\USER\Desktop\구현석\2022\이용객,월간 안전사고\''22년 4월 이용객 현황.xlsx]4월'!$C13</x:f>
        <x:v>0</x:v>
      </x:c>
      <x:c r="I13" s="78">
        <x:f>'5월'!$C13</x:f>
        <x:v>0</x:v>
      </x:c>
      <x:c r="J13" s="62"/>
      <x:c r="K13" s="62"/>
      <x:c r="L13" s="62"/>
      <x:c r="M13" s="62"/>
      <x:c r="N13" s="62"/>
      <x:c r="O13" s="62"/>
      <x:c r="P13" s="62"/>
    </x:row>
    <x:row r="14" spans="1:16" ht="18" customHeight="1">
      <x:c r="A14" s="104"/>
      <x:c r="B14" s="63" t="s">
        <x:v>23</x:v>
      </x:c>
      <x:c r="C14" s="61">
        <x:f t="shared" si="0"/>
        <x:v>0</x:v>
      </x:c>
      <x:c r="D14" s="61">
        <x:f t="shared" si="1"/>
        <x:v>0</x:v>
      </x:c>
      <x:c r="E14" s="62">
        <x:f>'[C:\Users\USER\Desktop\구현석\2022\이용객,월간 안전사고\''22년 4월 이용객 현황.xlsx]1월'!$C14</x:f>
        <x:v>0</x:v>
      </x:c>
      <x:c r="F14" s="62">
        <x:f>'[C:\Users\USER\Desktop\구현석\2022\이용객,월간 안전사고\''22년 4월 이용객 현황.xlsx]2월'!$C14</x:f>
        <x:v>0</x:v>
      </x:c>
      <x:c r="G14" s="62">
        <x:f>'[C:\Users\USER\Desktop\구현석\2022\이용객,월간 안전사고\''22년 4월 이용객 현황.xlsx]3월'!$C14</x:f>
        <x:v>0</x:v>
      </x:c>
      <x:c r="H14" s="62">
        <x:f>'[C:\Users\USER\Desktop\구현석\2022\이용객,월간 안전사고\''22년 4월 이용객 현황.xlsx]4월'!$C14</x:f>
        <x:v>0</x:v>
      </x:c>
      <x:c r="I14" s="78">
        <x:f>'5월'!$C14</x:f>
        <x:v>0</x:v>
      </x:c>
      <x:c r="J14" s="62"/>
      <x:c r="K14" s="62"/>
      <x:c r="L14" s="62"/>
      <x:c r="M14" s="62"/>
      <x:c r="N14" s="62"/>
      <x:c r="O14" s="62"/>
      <x:c r="P14" s="62"/>
    </x:row>
    <x:row r="15" spans="1:16" ht="18" customHeight="1">
      <x:c r="A15" s="104"/>
      <x:c r="B15" s="63" t="s">
        <x:v>20</x:v>
      </x:c>
      <x:c r="C15" s="61">
        <x:f t="shared" si="0"/>
        <x:v>0</x:v>
      </x:c>
      <x:c r="D15" s="61">
        <x:f t="shared" si="1"/>
        <x:v>0</x:v>
      </x:c>
      <x:c r="E15" s="62">
        <x:f>'[C:\Users\USER\Desktop\구현석\2022\이용객,월간 안전사고\''22년 4월 이용객 현황.xlsx]1월'!$C15</x:f>
        <x:v>0</x:v>
      </x:c>
      <x:c r="F15" s="62">
        <x:f>'[C:\Users\USER\Desktop\구현석\2022\이용객,월간 안전사고\''22년 4월 이용객 현황.xlsx]2월'!$C15</x:f>
        <x:v>0</x:v>
      </x:c>
      <x:c r="G15" s="62">
        <x:f>'[C:\Users\USER\Desktop\구현석\2022\이용객,월간 안전사고\''22년 4월 이용객 현황.xlsx]3월'!$C15</x:f>
        <x:v>0</x:v>
      </x:c>
      <x:c r="H15" s="62">
        <x:f>'[C:\Users\USER\Desktop\구현석\2022\이용객,월간 안전사고\''22년 4월 이용객 현황.xlsx]4월'!$C15</x:f>
        <x:v>0</x:v>
      </x:c>
      <x:c r="I15" s="78">
        <x:f>'5월'!$C15</x:f>
        <x:v>0</x:v>
      </x:c>
      <x:c r="J15" s="62"/>
      <x:c r="K15" s="62"/>
      <x:c r="L15" s="62"/>
      <x:c r="M15" s="62"/>
      <x:c r="N15" s="62"/>
      <x:c r="O15" s="62"/>
      <x:c r="P15" s="62"/>
    </x:row>
    <x:row r="16" spans="1:16" ht="18" customHeight="1">
      <x:c r="A16" s="104"/>
      <x:c r="B16" s="63" t="s">
        <x:v>62</x:v>
      </x:c>
      <x:c r="C16" s="61">
        <x:f t="shared" si="0"/>
        <x:v>0</x:v>
      </x:c>
      <x:c r="D16" s="61">
        <x:f t="shared" si="1"/>
        <x:v>0</x:v>
      </x:c>
      <x:c r="E16" s="62">
        <x:f>'[C:\Users\USER\Desktop\구현석\2022\이용객,월간 안전사고\''22년 4월 이용객 현황.xlsx]1월'!$C16</x:f>
        <x:v>0</x:v>
      </x:c>
      <x:c r="F16" s="62">
        <x:f>'[C:\Users\USER\Desktop\구현석\2022\이용객,월간 안전사고\''22년 4월 이용객 현황.xlsx]2월'!$C16</x:f>
        <x:v>0</x:v>
      </x:c>
      <x:c r="G16" s="62">
        <x:f>'[C:\Users\USER\Desktop\구현석\2022\이용객,월간 안전사고\''22년 4월 이용객 현황.xlsx]3월'!$C16</x:f>
        <x:v>0</x:v>
      </x:c>
      <x:c r="H16" s="62">
        <x:f>'[C:\Users\USER\Desktop\구현석\2022\이용객,월간 안전사고\''22년 4월 이용객 현황.xlsx]4월'!$C16</x:f>
        <x:v>0</x:v>
      </x:c>
      <x:c r="I16" s="78">
        <x:f>'5월'!$C16</x:f>
        <x:v>0</x:v>
      </x:c>
      <x:c r="J16" s="62"/>
      <x:c r="K16" s="62"/>
      <x:c r="L16" s="62"/>
      <x:c r="M16" s="62"/>
      <x:c r="N16" s="62"/>
      <x:c r="O16" s="62"/>
      <x:c r="P16" s="62"/>
    </x:row>
    <x:row r="17" spans="1:16" ht="18" customHeight="1">
      <x:c r="A17" s="104"/>
      <x:c r="B17" s="63" t="s">
        <x:v>24</x:v>
      </x:c>
      <x:c r="C17" s="61">
        <x:f t="shared" si="0"/>
        <x:v>159448</x:v>
      </x:c>
      <x:c r="D17" s="61">
        <x:f t="shared" si="1"/>
        <x:v>797240</x:v>
      </x:c>
      <x:c r="E17" s="62">
        <x:f>'[C:\Users\USER\Desktop\구현석\2022\이용객,월간 안전사고\''22년 4월 이용객 현황.xlsx]1월'!$C17</x:f>
        <x:v>145510</x:v>
      </x:c>
      <x:c r="F17" s="62">
        <x:f>'[C:\Users\USER\Desktop\구현석\2022\이용객,월간 안전사고\''22년 4월 이용객 현황.xlsx]2월'!$C17</x:f>
        <x:v>150770</x:v>
      </x:c>
      <x:c r="G17" s="62">
        <x:f>'[C:\Users\USER\Desktop\구현석\2022\이용객,월간 안전사고\''22년 4월 이용객 현황.xlsx]3월'!$C17</x:f>
        <x:v>150160</x:v>
      </x:c>
      <x:c r="H17" s="62">
        <x:f>'[C:\Users\USER\Desktop\구현석\2022\이용객,월간 안전사고\''22년 4월 이용객 현황.xlsx]4월'!$C17</x:f>
        <x:v>202430</x:v>
      </x:c>
      <x:c r="I17" s="78">
        <x:f>'5월'!$C17</x:f>
        <x:v>148370</x:v>
      </x:c>
      <x:c r="J17" s="62"/>
      <x:c r="K17" s="62"/>
      <x:c r="L17" s="62"/>
      <x:c r="M17" s="62"/>
      <x:c r="N17" s="62"/>
      <x:c r="O17" s="62"/>
      <x:c r="P17" s="62"/>
    </x:row>
    <x:row r="18" spans="1:16" ht="18" customHeight="1">
      <x:c r="A18" s="104"/>
      <x:c r="B18" s="63" t="s">
        <x:v>4</x:v>
      </x:c>
      <x:c r="C18" s="61">
        <x:f t="shared" si="0"/>
        <x:v>675.60000000000002</x:v>
      </x:c>
      <x:c r="D18" s="61">
        <x:f t="shared" si="1"/>
        <x:v>3378</x:v>
      </x:c>
      <x:c r="E18" s="62">
        <x:f>'[C:\Users\USER\Desktop\구현석\2022\이용객,월간 안전사고\''22년 4월 이용객 현황.xlsx]1월'!$C18</x:f>
        <x:v>281</x:v>
      </x:c>
      <x:c r="F18" s="62">
        <x:f>'[C:\Users\USER\Desktop\구현석\2022\이용객,월간 안전사고\''22년 4월 이용객 현황.xlsx]2월'!$C18</x:f>
        <x:v>586</x:v>
      </x:c>
      <x:c r="G18" s="62">
        <x:f>'[C:\Users\USER\Desktop\구현석\2022\이용객,월간 안전사고\''22년 4월 이용객 현황.xlsx]3월'!$C18</x:f>
        <x:v>347</x:v>
      </x:c>
      <x:c r="H18" s="62">
        <x:f>'[C:\Users\USER\Desktop\구현석\2022\이용객,월간 안전사고\''22년 4월 이용객 현황.xlsx]4월'!$C18</x:f>
        <x:v>723</x:v>
      </x:c>
      <x:c r="I18" s="78">
        <x:f>'5월'!$C18</x:f>
        <x:v>1441</x:v>
      </x:c>
      <x:c r="J18" s="62"/>
      <x:c r="K18" s="62"/>
      <x:c r="L18" s="62"/>
      <x:c r="M18" s="62"/>
      <x:c r="N18" s="62"/>
      <x:c r="O18" s="62"/>
      <x:c r="P18" s="62"/>
    </x:row>
    <x:row r="19" spans="1:16" ht="18" customHeight="1">
      <x:c r="A19" s="104"/>
      <x:c r="B19" s="63" t="s">
        <x:v>1</x:v>
      </x:c>
      <x:c r="C19" s="61">
        <x:f t="shared" si="0"/>
        <x:v>3733.1999999999998</x:v>
      </x:c>
      <x:c r="D19" s="61">
        <x:f t="shared" si="1"/>
        <x:v>18666</x:v>
      </x:c>
      <x:c r="E19" s="62">
        <x:f>'[C:\Users\USER\Desktop\구현석\2022\이용객,월간 안전사고\''22년 4월 이용객 현황.xlsx]1월'!$C19</x:f>
        <x:v>2547</x:v>
      </x:c>
      <x:c r="F19" s="62">
        <x:f>'[C:\Users\USER\Desktop\구현석\2022\이용객,월간 안전사고\''22년 4월 이용객 현황.xlsx]2월'!$C19</x:f>
        <x:v>3970</x:v>
      </x:c>
      <x:c r="G19" s="62">
        <x:f>'[C:\Users\USER\Desktop\구현석\2022\이용객,월간 안전사고\''22년 4월 이용객 현황.xlsx]3월'!$C19</x:f>
        <x:v>3251</x:v>
      </x:c>
      <x:c r="H19" s="62">
        <x:f>'[C:\Users\USER\Desktop\구현석\2022\이용객,월간 안전사고\''22년 4월 이용객 현황.xlsx]4월'!$C19</x:f>
        <x:v>4747</x:v>
      </x:c>
      <x:c r="I19" s="78">
        <x:f>'5월'!$C19</x:f>
        <x:v>4151</x:v>
      </x:c>
      <x:c r="J19" s="62"/>
      <x:c r="K19" s="62"/>
      <x:c r="L19" s="62"/>
      <x:c r="M19" s="62"/>
      <x:c r="N19" s="62"/>
      <x:c r="O19" s="62"/>
      <x:c r="P19" s="62"/>
    </x:row>
    <x:row r="20" spans="1:16" ht="18" customHeight="1">
      <x:c r="A20" s="104"/>
      <x:c r="B20" s="63" t="s">
        <x:v>9</x:v>
      </x:c>
      <x:c r="C20" s="61">
        <x:f t="shared" si="0"/>
        <x:v>5089.1999999999998</x:v>
      </x:c>
      <x:c r="D20" s="61">
        <x:f t="shared" si="1"/>
        <x:v>25446</x:v>
      </x:c>
      <x:c r="E20" s="62">
        <x:f>'[C:\Users\USER\Desktop\구현석\2022\이용객,월간 안전사고\''22년 4월 이용객 현황.xlsx]1월'!$C20</x:f>
        <x:v>13445</x:v>
      </x:c>
      <x:c r="F20" s="62">
        <x:f>'[C:\Users\USER\Desktop\구현석\2022\이용객,월간 안전사고\''22년 4월 이용객 현황.xlsx]2월'!$C20</x:f>
        <x:v>6600</x:v>
      </x:c>
      <x:c r="G20" s="62">
        <x:f>'[C:\Users\USER\Desktop\구현석\2022\이용객,월간 안전사고\''22년 4월 이용객 현황.xlsx]3월'!$C20</x:f>
        <x:v>3224</x:v>
      </x:c>
      <x:c r="H20" s="62">
        <x:f>'[C:\Users\USER\Desktop\구현석\2022\이용객,월간 안전사고\''22년 4월 이용객 현황.xlsx]4월'!$C20</x:f>
        <x:v>1145</x:v>
      </x:c>
      <x:c r="I20" s="78">
        <x:f>'5월'!$C20</x:f>
        <x:v>1032</x:v>
      </x:c>
      <x:c r="J20" s="62"/>
      <x:c r="K20" s="62"/>
      <x:c r="L20" s="62"/>
      <x:c r="M20" s="62"/>
      <x:c r="N20" s="62"/>
      <x:c r="O20" s="62"/>
      <x:c r="P20" s="62"/>
    </x:row>
    <x:row r="21" spans="1:16" ht="18" customHeight="1">
      <x:c r="A21" s="104"/>
      <x:c r="B21" s="63" t="s">
        <x:v>7</x:v>
      </x:c>
      <x:c r="C21" s="61">
        <x:f t="shared" si="0"/>
        <x:v>2580.1999999999998</x:v>
      </x:c>
      <x:c r="D21" s="61">
        <x:f t="shared" si="1"/>
        <x:v>12901</x:v>
      </x:c>
      <x:c r="E21" s="62">
        <x:f>'[C:\Users\USER\Desktop\구현석\2022\이용객,월간 안전사고\''22년 4월 이용객 현황.xlsx]1월'!$C21</x:f>
        <x:v>1708</x:v>
      </x:c>
      <x:c r="F21" s="62">
        <x:f>'[C:\Users\USER\Desktop\구현석\2022\이용객,월간 안전사고\''22년 4월 이용객 현황.xlsx]2월'!$C21</x:f>
        <x:v>1751</x:v>
      </x:c>
      <x:c r="G21" s="62">
        <x:f>'[C:\Users\USER\Desktop\구현석\2022\이용객,월간 안전사고\''22년 4월 이용객 현황.xlsx]3월'!$C21</x:f>
        <x:v>1622</x:v>
      </x:c>
      <x:c r="H21" s="62">
        <x:f>'[C:\Users\USER\Desktop\구현석\2022\이용객,월간 안전사고\''22년 4월 이용객 현황.xlsx]4월'!$C21</x:f>
        <x:v>4029</x:v>
      </x:c>
      <x:c r="I21" s="78">
        <x:f>'5월'!$C21</x:f>
        <x:v>3791</x:v>
      </x:c>
      <x:c r="J21" s="62"/>
      <x:c r="K21" s="62"/>
      <x:c r="L21" s="62"/>
      <x:c r="M21" s="62"/>
      <x:c r="N21" s="62"/>
      <x:c r="O21" s="62"/>
      <x:c r="P21" s="62"/>
    </x:row>
    <x:row r="22" spans="1:16" ht="18" customHeight="1">
      <x:c r="A22" s="105"/>
      <x:c r="B22" s="63" t="s">
        <x:v>66</x:v>
      </x:c>
      <x:c r="C22" s="61">
        <x:f t="shared" si="0"/>
        <x:v>0</x:v>
      </x:c>
      <x:c r="D22" s="61">
        <x:f t="shared" si="1"/>
        <x:v>0</x:v>
      </x:c>
      <x:c r="E22" s="62">
        <x:f>'[C:\Users\USER\Desktop\구현석\2022\이용객,월간 안전사고\''22년 4월 이용객 현황.xlsx]1월'!$C22</x:f>
        <x:v>0</x:v>
      </x:c>
      <x:c r="F22" s="62">
        <x:f>'[C:\Users\USER\Desktop\구현석\2022\이용객,월간 안전사고\''22년 4월 이용객 현황.xlsx]2월'!$C22</x:f>
        <x:v>0</x:v>
      </x:c>
      <x:c r="G22" s="62">
        <x:f>'[C:\Users\USER\Desktop\구현석\2022\이용객,월간 안전사고\''22년 4월 이용객 현황.xlsx]3월'!$C22</x:f>
        <x:v>0</x:v>
      </x:c>
      <x:c r="H22" s="62">
        <x:f>'[C:\Users\USER\Desktop\구현석\2022\이용객,월간 안전사고\''22년 4월 이용객 현황.xlsx]4월'!$C22</x:f>
        <x:v>0</x:v>
      </x:c>
      <x:c r="I22" s="78">
        <x:f>'5월'!$C22</x:f>
        <x:v>0</x:v>
      </x:c>
      <x:c r="J22" s="62"/>
      <x:c r="K22" s="62"/>
      <x:c r="L22" s="62"/>
      <x:c r="M22" s="62"/>
      <x:c r="N22" s="62"/>
      <x:c r="O22" s="62"/>
      <x:c r="P22" s="62"/>
    </x:row>
    <x:row r="23" spans="1:16" ht="18" customHeight="1">
      <x:c r="A23" s="106" t="s">
        <x:v>8</x:v>
      </x:c>
      <x:c r="B23" s="107"/>
      <x:c r="C23" s="67">
        <x:f>D23/12</x:f>
        <x:v>293981.16666666669</x:v>
      </x:c>
      <x:c r="D23" s="67">
        <x:f>SUM(E23:P23)</x:f>
        <x:v>3527774</x:v>
      </x:c>
      <x:c r="E23" s="67">
        <x:f>SUM(E5:E22)</x:f>
        <x:v>563841</x:v>
      </x:c>
      <x:c r="F23" s="67">
        <x:f t="shared" ref="F23:P23" si="2">SUM(F4:F22)</x:f>
        <x:v>618107</x:v>
      </x:c>
      <x:c r="G23" s="67">
        <x:f t="shared" si="2"/>
        <x:v>631494</x:v>
      </x:c>
      <x:c r="H23" s="67">
        <x:f t="shared" si="2"/>
        <x:v>868932</x:v>
      </x:c>
      <x:c r="I23" s="67">
        <x:f>SUM(I4:I22)</x:f>
        <x:v>845400</x:v>
      </x:c>
      <x:c r="J23" s="67">
        <x:f>SUM(J4:J22)</x:f>
        <x:v>0</x:v>
      </x:c>
      <x:c r="K23" s="67">
        <x:f>SUM(K4:K22)</x:f>
        <x:v>0</x:v>
      </x:c>
      <x:c r="L23" s="67">
        <x:f>SUM(L4:L22)</x:f>
        <x:v>0</x:v>
      </x:c>
      <x:c r="M23" s="67">
        <x:f t="shared" si="2"/>
        <x:v>0</x:v>
      </x:c>
      <x:c r="N23" s="67">
        <x:f t="shared" si="2"/>
        <x:v>0</x:v>
      </x:c>
      <x:c r="O23" s="67">
        <x:f t="shared" si="2"/>
        <x:v>0</x:v>
      </x:c>
      <x:c r="P23" s="67">
        <x:f t="shared" si="2"/>
        <x:v>0</x:v>
      </x:c>
    </x:row>
    <x:row r="24" spans="1:16" ht="18" customHeight="1">
      <x:c r="A24" s="108" t="s">
        <x:v>75</x:v>
      </x:c>
      <x:c r="B24" s="63" t="s">
        <x:v>73</x:v>
      </x:c>
      <x:c r="C24" s="61">
        <x:f>AVERAGE(E24:P24)</x:f>
        <x:v>35658</x:v>
      </x:c>
      <x:c r="D24" s="61">
        <x:f>SUM(E24:P24)</x:f>
        <x:v>178290</x:v>
      </x:c>
      <x:c r="E24" s="77">
        <x:f>'[C:\Users\USER\Desktop\구현석\2022\이용객,월간 안전사고\''22년 4월 이용객 현황.xlsx]1월'!$C24</x:f>
        <x:v>31340</x:v>
      </x:c>
      <x:c r="F24" s="77">
        <x:f>'[C:\Users\USER\Desktop\구현석\2022\이용객,월간 안전사고\''22년 4월 이용객 현황.xlsx]2월'!$C24</x:f>
        <x:v>33770</x:v>
      </x:c>
      <x:c r="G24" s="77">
        <x:f>'[C:\Users\USER\Desktop\구현석\2022\이용객,월간 안전사고\''22년 4월 이용객 현황.xlsx]3월'!$C24</x:f>
        <x:v>45470</x:v>
      </x:c>
      <x:c r="H24" s="77">
        <x:f>'[C:\Users\USER\Desktop\구현석\2022\이용객,월간 안전사고\''22년 4월 이용객 현황.xlsx]4월'!$C24</x:f>
        <x:v>52610</x:v>
      </x:c>
      <x:c r="I24" s="77">
        <x:f>'5월'!$C24</x:f>
        <x:v>15100</x:v>
      </x:c>
      <x:c r="J24" s="62"/>
      <x:c r="K24" s="62"/>
      <x:c r="L24" s="62"/>
      <x:c r="M24" s="62"/>
      <x:c r="N24" s="62"/>
      <x:c r="O24" s="62"/>
      <x:c r="P24" s="62"/>
    </x:row>
    <x:row r="25" spans="1:16" ht="18" customHeight="1">
      <x:c r="A25" s="109"/>
      <x:c r="B25" s="63" t="s">
        <x:v>31</x:v>
      </x:c>
      <x:c r="C25" s="61">
        <x:f t="shared" ref="C25:C28" si="3">AVERAGE(E25:P25)</x:f>
        <x:v>11854.6</x:v>
      </x:c>
      <x:c r="D25" s="61">
        <x:f t="shared" ref="D25:D28" si="4">SUM(E25:P25)</x:f>
        <x:v>59273</x:v>
      </x:c>
      <x:c r="E25" s="77">
        <x:f>'[C:\Users\USER\Desktop\구현석\2022\이용객,월간 안전사고\''22년 4월 이용객 현황.xlsx]1월'!$C25</x:f>
        <x:v>10010</x:v>
      </x:c>
      <x:c r="F25" s="77">
        <x:f>'[C:\Users\USER\Desktop\구현석\2022\이용객,월간 안전사고\''22년 4월 이용객 현황.xlsx]2월'!$C25</x:f>
        <x:v>10295</x:v>
      </x:c>
      <x:c r="G25" s="77">
        <x:f>'[C:\Users\USER\Desktop\구현석\2022\이용객,월간 안전사고\''22년 4월 이용객 현황.xlsx]3월'!$C25</x:f>
        <x:v>11580</x:v>
      </x:c>
      <x:c r="H25" s="77">
        <x:f>'[C:\Users\USER\Desktop\구현석\2022\이용객,월간 안전사고\''22년 4월 이용객 현황.xlsx]4월'!$C25</x:f>
        <x:v>18020</x:v>
      </x:c>
      <x:c r="I25" s="77">
        <x:f>'5월'!$C25</x:f>
        <x:v>9368</x:v>
      </x:c>
      <x:c r="J25" s="62"/>
      <x:c r="K25" s="62"/>
      <x:c r="L25" s="62"/>
      <x:c r="M25" s="62"/>
      <x:c r="N25" s="62"/>
      <x:c r="O25" s="62"/>
      <x:c r="P25" s="62"/>
    </x:row>
    <x:row r="26" spans="1:16" ht="18" customHeight="1">
      <x:c r="A26" s="109"/>
      <x:c r="B26" s="63" t="s">
        <x:v>11</x:v>
      </x:c>
      <x:c r="C26" s="61">
        <x:f t="shared" si="3"/>
        <x:v>71443.600000000006</x:v>
      </x:c>
      <x:c r="D26" s="61">
        <x:f t="shared" si="4"/>
        <x:v>357218</x:v>
      </x:c>
      <x:c r="E26" s="77">
        <x:f>'[C:\Users\USER\Desktop\구현석\2022\이용객,월간 안전사고\''22년 4월 이용객 현황.xlsx]1월'!$C26</x:f>
        <x:v>58040</x:v>
      </x:c>
      <x:c r="F26" s="77">
        <x:f>'[C:\Users\USER\Desktop\구현석\2022\이용객,월간 안전사고\''22년 4월 이용객 현황.xlsx]2월'!$C26</x:f>
        <x:v>78500</x:v>
      </x:c>
      <x:c r="G26" s="77">
        <x:f>'[C:\Users\USER\Desktop\구현석\2022\이용객,월간 안전사고\''22년 4월 이용객 현황.xlsx]3월'!$C26</x:f>
        <x:v>83905</x:v>
      </x:c>
      <x:c r="H26" s="77">
        <x:f>'[C:\Users\USER\Desktop\구현석\2022\이용객,월간 안전사고\''22년 4월 이용객 현황.xlsx]4월'!$C26</x:f>
        <x:v>80243</x:v>
      </x:c>
      <x:c r="I26" s="77">
        <x:f>'5월'!$C26</x:f>
        <x:v>56530</x:v>
      </x:c>
      <x:c r="J26" s="62"/>
      <x:c r="K26" s="62"/>
      <x:c r="L26" s="62"/>
      <x:c r="M26" s="62"/>
      <x:c r="N26" s="62"/>
      <x:c r="O26" s="62"/>
      <x:c r="P26" s="62"/>
    </x:row>
    <x:row r="27" spans="1:16" ht="18" customHeight="1">
      <x:c r="A27" s="109"/>
      <x:c r="B27" s="63" t="s">
        <x:v>38</x:v>
      </x:c>
      <x:c r="C27" s="61">
        <x:f t="shared" si="3"/>
        <x:v>14191.4</x:v>
      </x:c>
      <x:c r="D27" s="61">
        <x:f t="shared" si="4"/>
        <x:v>70957</x:v>
      </x:c>
      <x:c r="E27" s="77">
        <x:f>'[C:\Users\USER\Desktop\구현석\2022\이용객,월간 안전사고\''22년 4월 이용객 현황.xlsx]1월'!$C27</x:f>
        <x:v>19253</x:v>
      </x:c>
      <x:c r="F27" s="77">
        <x:f>'[C:\Users\USER\Desktop\구현석\2022\이용객,월간 안전사고\''22년 4월 이용객 현황.xlsx]2월'!$C27</x:f>
        <x:v>18675</x:v>
      </x:c>
      <x:c r="G27" s="77">
        <x:f>'[C:\Users\USER\Desktop\구현석\2022\이용객,월간 안전사고\''22년 4월 이용객 현황.xlsx]3월'!$C27</x:f>
        <x:v>12766</x:v>
      </x:c>
      <x:c r="H27" s="77">
        <x:f>'[C:\Users\USER\Desktop\구현석\2022\이용객,월간 안전사고\''22년 4월 이용객 현황.xlsx]4월'!$C27</x:f>
        <x:v>14734</x:v>
      </x:c>
      <x:c r="I27" s="77">
        <x:f>'5월'!$C27</x:f>
        <x:v>5529</x:v>
      </x:c>
      <x:c r="J27" s="62"/>
      <x:c r="K27" s="62"/>
      <x:c r="L27" s="62"/>
      <x:c r="M27" s="62"/>
      <x:c r="N27" s="62"/>
      <x:c r="O27" s="62"/>
      <x:c r="P27" s="62"/>
    </x:row>
    <x:row r="28" spans="1:16" ht="18" customHeight="1">
      <x:c r="A28" s="109"/>
      <x:c r="B28" s="63" t="s">
        <x:v>17</x:v>
      </x:c>
      <x:c r="C28" s="61">
        <x:f t="shared" si="3"/>
        <x:v>0</x:v>
      </x:c>
      <x:c r="D28" s="61">
        <x:f t="shared" si="4"/>
        <x:v>0</x:v>
      </x:c>
      <x:c r="E28" s="77">
        <x:f>'[C:\Users\USER\Desktop\구현석\2022\이용객,월간 안전사고\''22년 4월 이용객 현황.xlsx]1월'!$C28</x:f>
        <x:v>0</x:v>
      </x:c>
      <x:c r="F28" s="77">
        <x:f>'[C:\Users\USER\Desktop\구현석\2022\이용객,월간 안전사고\''22년 4월 이용객 현황.xlsx]2월'!$C28</x:f>
        <x:v>0</x:v>
      </x:c>
      <x:c r="G28" s="77">
        <x:f>'[C:\Users\USER\Desktop\구현석\2022\이용객,월간 안전사고\''22년 4월 이용객 현황.xlsx]3월'!$C28</x:f>
        <x:v>0</x:v>
      </x:c>
      <x:c r="H28" s="77">
        <x:f>'[C:\Users\USER\Desktop\구현석\2022\이용객,월간 안전사고\''22년 4월 이용객 현황.xlsx]4월'!$C28</x:f>
        <x:v>0</x:v>
      </x:c>
      <x:c r="I28" s="77">
        <x:f>'5월'!$C28</x:f>
        <x:v>0</x:v>
      </x:c>
      <x:c r="J28" s="62"/>
      <x:c r="K28" s="62"/>
      <x:c r="L28" s="62"/>
      <x:c r="M28" s="62"/>
      <x:c r="N28" s="62"/>
      <x:c r="O28" s="62"/>
      <x:c r="P28" s="62"/>
    </x:row>
    <x:row r="29" spans="1:16" ht="18" customHeight="1">
      <x:c r="A29" s="110" t="s">
        <x:v>8</x:v>
      </x:c>
      <x:c r="B29" s="111"/>
      <x:c r="C29" s="68">
        <x:f>AVERAGE(E29:P29)</x:f>
        <x:v>55478.166666666664</x:v>
      </x:c>
      <x:c r="D29" s="68">
        <x:f>SUM(E29:P29)</x:f>
        <x:v>665738</x:v>
      </x:c>
      <x:c r="E29" s="68">
        <x:f t="shared" ref="E29:P29" si="5">SUM(E24:E28)</x:f>
        <x:v>118643</x:v>
      </x:c>
      <x:c r="F29" s="68">
        <x:f t="shared" si="5"/>
        <x:v>141240</x:v>
      </x:c>
      <x:c r="G29" s="68">
        <x:f t="shared" si="5"/>
        <x:v>153721</x:v>
      </x:c>
      <x:c r="H29" s="68">
        <x:f t="shared" si="5"/>
        <x:v>165607</x:v>
      </x:c>
      <x:c r="I29" s="68">
        <x:f t="shared" si="5"/>
        <x:v>86527</x:v>
      </x:c>
      <x:c r="J29" s="68">
        <x:f t="shared" si="5"/>
        <x:v>0</x:v>
      </x:c>
      <x:c r="K29" s="68">
        <x:f t="shared" si="5"/>
        <x:v>0</x:v>
      </x:c>
      <x:c r="L29" s="68">
        <x:f t="shared" si="5"/>
        <x:v>0</x:v>
      </x:c>
      <x:c r="M29" s="68">
        <x:f t="shared" si="5"/>
        <x:v>0</x:v>
      </x:c>
      <x:c r="N29" s="68">
        <x:f t="shared" si="5"/>
        <x:v>0</x:v>
      </x:c>
      <x:c r="O29" s="68">
        <x:f t="shared" si="5"/>
        <x:v>0</x:v>
      </x:c>
      <x:c r="P29" s="68">
        <x:f t="shared" si="5"/>
        <x:v>0</x:v>
      </x:c>
    </x:row>
    <x:row r="30" spans="1:16" ht="18" customHeight="1">
      <x:c r="A30" s="101" t="s">
        <x:v>22</x:v>
      </x:c>
      <x:c r="B30" s="102"/>
      <x:c r="C30" s="69">
        <x:f>C23+C29</x:f>
        <x:v>349459.33333333337</x:v>
      </x:c>
      <x:c r="D30" s="69">
        <x:f t="shared" ref="D30:P30" si="6">D23+D29</x:f>
        <x:v>4193512</x:v>
      </x:c>
      <x:c r="E30" s="70">
        <x:f t="shared" si="6"/>
        <x:v>682484</x:v>
      </x:c>
      <x:c r="F30" s="70">
        <x:f t="shared" si="6"/>
        <x:v>759347</x:v>
      </x:c>
      <x:c r="G30" s="70">
        <x:f t="shared" si="6"/>
        <x:v>785215</x:v>
      </x:c>
      <x:c r="H30" s="70">
        <x:f t="shared" si="6"/>
        <x:v>1034539</x:v>
      </x:c>
      <x:c r="I30" s="70">
        <x:f t="shared" si="6"/>
        <x:v>931927</x:v>
      </x:c>
      <x:c r="J30" s="70">
        <x:f t="shared" si="6"/>
        <x:v>0</x:v>
      </x:c>
      <x:c r="K30" s="70">
        <x:f t="shared" si="6"/>
        <x:v>0</x:v>
      </x:c>
      <x:c r="L30" s="70">
        <x:f t="shared" si="6"/>
        <x:v>0</x:v>
      </x:c>
      <x:c r="M30" s="70">
        <x:f t="shared" si="6"/>
        <x:v>0</x:v>
      </x:c>
      <x:c r="N30" s="70">
        <x:f t="shared" si="6"/>
        <x:v>0</x:v>
      </x:c>
      <x:c r="O30" s="70">
        <x:f t="shared" si="6"/>
        <x:v>0</x:v>
      </x:c>
      <x:c r="P30" s="70">
        <x:f t="shared" si="6"/>
        <x:v>0</x:v>
      </x:c>
    </x:row>
  </x:sheetData>
  <x:mergeCells count="24">
    <x:mergeCell ref="A29:B29"/>
    <x:mergeCell ref="A30:B30"/>
    <x:mergeCell ref="A5:B5"/>
    <x:mergeCell ref="A6:B6"/>
    <x:mergeCell ref="A7:B7"/>
    <x:mergeCell ref="A8:A22"/>
    <x:mergeCell ref="A23:B23"/>
    <x:mergeCell ref="A24:A28"/>
    <x:mergeCell ref="P2:P4"/>
    <x:mergeCell ref="A1:P1"/>
    <x:mergeCell ref="A2:B4"/>
    <x:mergeCell ref="C2:C4"/>
    <x:mergeCell ref="D2:D4"/>
    <x:mergeCell ref="E2:E4"/>
    <x:mergeCell ref="F2:F4"/>
    <x:mergeCell ref="G2:G4"/>
    <x:mergeCell ref="H2:H4"/>
    <x:mergeCell ref="I2:I4"/>
    <x:mergeCell ref="J2:J4"/>
    <x:mergeCell ref="K2:K4"/>
    <x:mergeCell ref="L2:L4"/>
    <x:mergeCell ref="M2:M4"/>
    <x:mergeCell ref="N2:N4"/>
    <x:mergeCell ref="O2:O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3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월이용자파악</vt:lpstr>
    </vt:vector>
  </ep:TitlesOfParts>
  <ep:TotalTime>988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78</cp:revision>
  <dcterms:created xsi:type="dcterms:W3CDTF">2022-05-03T05:20:35.000</dcterms:created>
  <dcterms:modified xsi:type="dcterms:W3CDTF">2023-01-02T01:12:01.122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YtMTJUMDI6MDY6NTdaIiwicElEIjoiMiIsInRyYWNlSWQiOiJEOTE3OUVBMzY3MTlCODYxMjA2NjRFMzNGQjVEMzA2OCIsInVzZXJDb2RlIjoibWFsczExMjgifSwibm9kZTIiOnsiZHNkIjoiMDEwMDAwMDAwMDAwMjEyMiIsImxvZ1RpbWUiOiIyMDIzLTA2LTEyVDAyOjA2OjU3WiIsInBJRCI6IjIiLCJ0cmFjZUlkIjoiRDkxNzlFQTM2NzE5Qjg2MTIwNjY0RTMzRkI1RDMwNjgiLCJ1c2VyQ29kZSI6Im1hbHMxMTI4In0sIm5vZGUzIjp7ImRzZCI6IjAxMDAwMDAwMDAwMDIxMjIiLCJsb2dUaW1lIjoiMjAyMy0wNi0xMlQwMjowNjo1N1oiLCJwSUQiOiIyIiwidHJhY2VJZCI6IkQ5MTc5RUEzNjcxOUI4NjEyMDY2NEUzM0ZCNUQzMDY4IiwidXNlckNvZGUiOiJtYWxzMTEyOCJ9LCJub2RlNCI6eyJkc2QiOiIwMTAwMDAwMDAwMDAyMTIyIiwibG9nVGltZSI6IjIwMjMtMDYtMTJUMDI6MDY6NTdaIiwicElEIjoiMiIsInRyYWNlSWQiOiJEOTE3OUVBMzY3MTlCODYxMjA2NjRFMzNGQjVEMzA2OCIsInVzZXJDb2RlIjoibWFsczExMjgifSwibm9kZTUiOnsiZHNkIjoiMDAwMDAwMDAwMDAwMDAwMCIsImxvZ1RpbWUiOiIyMDIzLTA2LTEyVDAyOjA3OjE0WiIsInBJRCI6MjA0OCwidHJhY2VJZCI6IjM1RDYzQkRDMjg5QTQ4MzM5NjZDRThGMEIxNUE1RDM5IiwidXNlckNvZGUiOiJtYWxzMTEyOCJ9LCJub2RlQ291bnQiOjJ9</vt:lpwstr>
  </property>
  <property fmtid="{D5CDD505-2E9C-101B-9397-08002B2CF9AE}" name="OpenDocument" pid="3">
    <vt:lpwstr>False</vt:lpwstr>
  </property>
</Properties>
</file>